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3" documentId="8_{0106ED16-1BCC-46F4-BAF0-734F3C5E6DD5}" xr6:coauthVersionLast="47" xr6:coauthVersionMax="47" xr10:uidLastSave="{C5B0233B-1773-42C9-8011-F7E6E2608ABE}"/>
  <bookViews>
    <workbookView xWindow="28680" yWindow="-120" windowWidth="29040" windowHeight="15840" activeTab="6" xr2:uid="{00000000-000D-0000-FFFF-FFFF00000000}"/>
  </bookViews>
  <sheets>
    <sheet name="EU KM1" sheetId="2" r:id="rId1"/>
    <sheet name="EU OV1" sheetId="4" r:id="rId2"/>
    <sheet name="REM1" sheetId="5" r:id="rId3"/>
    <sheet name="REM2" sheetId="6" r:id="rId4"/>
    <sheet name="REM3" sheetId="7" r:id="rId5"/>
    <sheet name="REM4" sheetId="8" r:id="rId6"/>
    <sheet name="Oversikt ansvarlig kapital"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7" l="1"/>
  <c r="D8" i="7"/>
  <c r="D9" i="7"/>
  <c r="D10" i="7"/>
  <c r="D11" i="7"/>
  <c r="D12" i="7"/>
  <c r="D13" i="7"/>
  <c r="D14" i="7"/>
  <c r="D15" i="7"/>
  <c r="D16" i="7"/>
  <c r="D17" i="7"/>
  <c r="D18" i="7"/>
  <c r="D19" i="7"/>
  <c r="D20" i="7"/>
  <c r="D21" i="7"/>
  <c r="D22" i="7"/>
  <c r="D23" i="7"/>
  <c r="D24" i="7"/>
  <c r="D25" i="7"/>
  <c r="D26" i="7"/>
  <c r="D27" i="7"/>
  <c r="D28" i="7"/>
  <c r="D29" i="7"/>
  <c r="D30" i="7"/>
  <c r="D6" i="7"/>
  <c r="C30" i="7"/>
  <c r="C26" i="7"/>
  <c r="C25" i="7"/>
  <c r="I16" i="5"/>
  <c r="C24" i="7"/>
  <c r="C12" i="7"/>
  <c r="I6" i="5"/>
  <c r="I19" i="5"/>
  <c r="G7" i="5"/>
  <c r="G6" i="5"/>
  <c r="F7" i="5"/>
  <c r="F6" i="5"/>
  <c r="H27" i="5"/>
  <c r="I5" i="5"/>
  <c r="I27" i="5" l="1"/>
  <c r="N27" i="5" s="1"/>
  <c r="G27" i="5"/>
  <c r="F27" i="5"/>
  <c r="E8" i="4" l="1"/>
  <c r="E44" i="4" s="1"/>
  <c r="E14" i="4"/>
  <c r="D8" i="4"/>
  <c r="D36" i="4"/>
  <c r="D19" i="4"/>
  <c r="D14" i="4"/>
  <c r="D9" i="4"/>
  <c r="E9" i="4" l="1"/>
  <c r="F45" i="2"/>
  <c r="H45" i="2" l="1"/>
  <c r="D46" i="2" l="1"/>
  <c r="F9" i="4" l="1"/>
  <c r="F39" i="4"/>
  <c r="F36" i="4"/>
  <c r="F35" i="4"/>
  <c r="F34" i="4"/>
  <c r="F32" i="4"/>
  <c r="F31" i="4"/>
  <c r="F26" i="4"/>
  <c r="F25" i="4"/>
  <c r="F19" i="4"/>
  <c r="F18" i="4"/>
  <c r="F15" i="4"/>
  <c r="F14" i="4"/>
  <c r="F8" i="4"/>
  <c r="D44" i="4"/>
  <c r="F44" i="4" l="1"/>
</calcChain>
</file>

<file path=xl/sharedStrings.xml><?xml version="1.0" encoding="utf-8"?>
<sst xmlns="http://schemas.openxmlformats.org/spreadsheetml/2006/main" count="491" uniqueCount="366">
  <si>
    <t>a</t>
  </si>
  <si>
    <t>e</t>
  </si>
  <si>
    <t>EU 8a</t>
  </si>
  <si>
    <t>EU 7a</t>
  </si>
  <si>
    <t>EU 7b</t>
  </si>
  <si>
    <t>EU 7c</t>
  </si>
  <si>
    <t>EU 7d</t>
  </si>
  <si>
    <t>EU 9a</t>
  </si>
  <si>
    <t>EU 10a</t>
  </si>
  <si>
    <t>EU 11a</t>
  </si>
  <si>
    <t>EU 16a</t>
  </si>
  <si>
    <t>EU 16b</t>
  </si>
  <si>
    <t>EU 14a</t>
  </si>
  <si>
    <t>EU 14b</t>
  </si>
  <si>
    <t>EU 14c</t>
  </si>
  <si>
    <t>EU 14d</t>
  </si>
  <si>
    <t>EU 14e</t>
  </si>
  <si>
    <t>Skjema EU KM1 - Nøkkeltall kapital og likvidietet</t>
  </si>
  <si>
    <t>Beløp i tusen kroner</t>
  </si>
  <si>
    <t>Ren kjernekapital</t>
  </si>
  <si>
    <t>Kjernekapital</t>
  </si>
  <si>
    <t>Total ansvarlig kapital</t>
  </si>
  <si>
    <t>Totalt risikovektet beregningsgrunnlag</t>
  </si>
  <si>
    <t>Ren kjernekapitaldekning</t>
  </si>
  <si>
    <t>Kjernekapitaldekning</t>
  </si>
  <si>
    <t>Total kapitaldekning</t>
  </si>
  <si>
    <t>herav: som skal dekkes av ren kjernekapital (prosentpoeng)</t>
  </si>
  <si>
    <t>herav: som skal dekkes av kjernekapital (prosentpoeng)</t>
  </si>
  <si>
    <t>Kombinert buffer- og totalt kapitalkrav (i prosent av risikovektet beregningsgrunnlag)</t>
  </si>
  <si>
    <t>Likvide eiendeler (vektet verdi)</t>
  </si>
  <si>
    <t>Utbetalinger (vektet verdi)</t>
  </si>
  <si>
    <t>Innbetalinger (vektet verdi)</t>
  </si>
  <si>
    <t>Netto utbetalinger (justert verdi)</t>
  </si>
  <si>
    <t>Likviditetsreserve (LCR)</t>
  </si>
  <si>
    <t>Stabil finansiering (NSFR)</t>
  </si>
  <si>
    <t>Poster som krever stabil finansiering</t>
  </si>
  <si>
    <t>Poster som gir stabil fiansiering</t>
  </si>
  <si>
    <t>Stabil finansiering/NSFR (i prosent)</t>
  </si>
  <si>
    <t>Likviditetsreserve/LCR (i prosent)</t>
  </si>
  <si>
    <t>Bevaringsbuffer (i prosent)</t>
  </si>
  <si>
    <t>Systemrisikobuffer (i prosent)</t>
  </si>
  <si>
    <t>Kombinert bufferkrav (i prosent)</t>
  </si>
  <si>
    <t>Samlet SREP kapitalkrav (i prosent)</t>
  </si>
  <si>
    <t>Tilgjengelig ansvarlig kapital (beløp)</t>
  </si>
  <si>
    <t>Risikovektet beregningsgrunnlag</t>
  </si>
  <si>
    <t>Kapitaldekning (i prosent av risikovektet beregningsgrunnlag)</t>
  </si>
  <si>
    <t>Tilleggskrav til ansvarlig kapital for å håndtere andre risikoer enn overdreven gjeldsoppbygging (i prosent av risikovektet beregningsgrunnlag)</t>
  </si>
  <si>
    <t>Bevaringsbuffer som følge av makro- eller systemrisko fastsatt av en medlemsstat (i prosent)</t>
  </si>
  <si>
    <t>Institusjonsspesifikk motsyklisk kapitalbuffer (i prosent)</t>
  </si>
  <si>
    <t>Buffer for globalt systemviktige institusjoner (i prosent)</t>
  </si>
  <si>
    <t>Buffer for andre systemviktige institusjoner (i prosent)</t>
  </si>
  <si>
    <t>Samlet kapitalkrav (i prosent)</t>
  </si>
  <si>
    <t>Tilgjengelig ren kjernekapital (CET1) etter oppfyllelse av samlede SREP-krav til ansvarlig kapital (i prosent)</t>
  </si>
  <si>
    <t>Uvektet kjernekapitalandel</t>
  </si>
  <si>
    <t>Sum eksponeringsmål</t>
  </si>
  <si>
    <t>Uvektet kjernekapitalandel (i prosent)</t>
  </si>
  <si>
    <t>Tilleggskrav til ansvarlig kapital for å håndtere risikoen for overdreven gjeldsoppbygging (i prosent av risikovektet eksponeringsbeløp)</t>
  </si>
  <si>
    <t>Tilleggskrav til ansvarlig kapital for å håndtere risikoen for overdreven gjeldsoppbygging (i prosent)</t>
  </si>
  <si>
    <t xml:space="preserve">     herav: skal bestå av ren kjernekapital (prosentpoeng)</t>
  </si>
  <si>
    <t>Samlede SREP-krav til uvektet kjernekapitalandel (i prosent)</t>
  </si>
  <si>
    <t>Bufferkrav til uvektet kjernekapitalandel og samlet krav til uvektet kjernekapitalandel (i prosent av det samlede eksponeringsmålet)</t>
  </si>
  <si>
    <t>Bufferkrav til uvektet kjernekapitalandel (i prosent)</t>
  </si>
  <si>
    <t>Samlet krav til uvektet kjernekapitalandel (i prosent)</t>
  </si>
  <si>
    <t>{C 01.00, r0020, c0010}</t>
  </si>
  <si>
    <t>{C 01.00, r0015, c0010}</t>
  </si>
  <si>
    <t>{C 01.00, r0010, c0010}</t>
  </si>
  <si>
    <t>{C 02.00, r0010, c0010}</t>
  </si>
  <si>
    <t>{C 03.00, r0010, c0010}</t>
  </si>
  <si>
    <t>{C 03.00, r0030, c0010}</t>
  </si>
  <si>
    <t>{C 03.00, r0050, c0010}</t>
  </si>
  <si>
    <t>{C 03.00, r0130, c0010} - 8%</t>
  </si>
  <si>
    <t>{C 03.00, r0140, c0010} - 4.5%</t>
  </si>
  <si>
    <t>{C 03.00, r0150, c0010} - 6%</t>
  </si>
  <si>
    <t>{C 03.00, r0130, c0010}</t>
  </si>
  <si>
    <t>{C 04.00, r0750, c0010} / {C 02.00, r0010, c0010}</t>
  </si>
  <si>
    <t>{C 04.00, r0760, c0010} / {C 02.00, r0010, c0010}</t>
  </si>
  <si>
    <t>{C 04.00, r0770, c0010} / {C 02.00, r0010, c0010}</t>
  </si>
  <si>
    <t>{C 04.00, r0780, c0010} / {C 02.00, r0010, c0010}</t>
  </si>
  <si>
    <t>{C 04.00, r0800, c0010} / {C 02.00, r0010, c0010}</t>
  </si>
  <si>
    <t>{C 04.00, r0810, c0010} / {C 02.00, r0010, c0010}</t>
  </si>
  <si>
    <t>{C 04.00, r0740, c0010} / {C 02.00, r0010, c0010}</t>
  </si>
  <si>
    <t>{C 03.00, r0160, c0010}</t>
  </si>
  <si>
    <t>{C 03.00, r0220, c0010} / {C 02.00, r0010, c0010}</t>
  </si>
  <si>
    <t>{C 47.00, r0300, c0010} or {C 47.00, r0290, c0010}</t>
  </si>
  <si>
    <t xml:space="preserve">{C 47.00, r0330, c0010} or {C 47.00, r0340, c0010} </t>
  </si>
  <si>
    <t>{C 47.00, r0350, 0010}/{EU KM1, 13}</t>
  </si>
  <si>
    <t>{C 47.00, r0360, 0010}/{EU KM1, 13}</t>
  </si>
  <si>
    <t>{C 47.00, r0420, c0010}</t>
  </si>
  <si>
    <t>{C 47.00, r0440, c0010} - {C 47.00, r0420, c0010}</t>
  </si>
  <si>
    <t>{C 47.00, r0440, c0010}</t>
  </si>
  <si>
    <t>{C 72.00, r0010, c0040}</t>
  </si>
  <si>
    <t>{C 73.00, r0010, c060 }</t>
  </si>
  <si>
    <t>{C 74.00, r0010, sum(c0140, c0150, c0160) }</t>
  </si>
  <si>
    <t>{C 76.00, r0020,
c0010}</t>
  </si>
  <si>
    <t>{C 76.00, r0030, c0010}</t>
  </si>
  <si>
    <t>{C 84.00, r0120, c0030}</t>
  </si>
  <si>
    <t>{C 84.00, r0010, c0020}</t>
  </si>
  <si>
    <t>{C 84.00, r0220, c0040}</t>
  </si>
  <si>
    <t>Mapping fra Corep-skjemaer</t>
  </si>
  <si>
    <t>Unoterte banker rapporterer pr. 31.12.22 og 31.12.21</t>
  </si>
  <si>
    <t>Konsolidert inkl. samarbeidsgruppe er grunnlag for beløp/prosent for kapitaldekning og LR</t>
  </si>
  <si>
    <t>Denne inkl. ikke i vedlegget som publiseres:</t>
  </si>
  <si>
    <t>Noterte banker har også krav om å rapportere pr. 30.06.22</t>
  </si>
  <si>
    <t>c</t>
  </si>
  <si>
    <t>b</t>
  </si>
  <si>
    <t>EU 4a</t>
  </si>
  <si>
    <t>EU 8b</t>
  </si>
  <si>
    <t>EU 19a</t>
  </si>
  <si>
    <t>EU 22a</t>
  </si>
  <si>
    <t>EU 23a</t>
  </si>
  <si>
    <t>EU 23b</t>
  </si>
  <si>
    <t>EU 23c</t>
  </si>
  <si>
    <t>d</t>
  </si>
  <si>
    <t>EU-4a</t>
  </si>
  <si>
    <t>EU-5x</t>
  </si>
  <si>
    <t>EU-13a</t>
  </si>
  <si>
    <t>EU-14a</t>
  </si>
  <si>
    <t>EU-13b</t>
  </si>
  <si>
    <t>EU-14b</t>
  </si>
  <si>
    <t>EU-14x</t>
  </si>
  <si>
    <t>EU-14y</t>
  </si>
  <si>
    <t>f</t>
  </si>
  <si>
    <t>EU - g</t>
  </si>
  <si>
    <t>EU - h</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</si>
  <si>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</si>
  <si>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</si>
  <si>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</si>
  <si>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</si>
  <si>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</si>
  <si>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</si>
  <si>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</si>
  <si>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</si>
  <si>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</si>
  <si>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</si>
  <si>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</si>
  <si>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</si>
  <si>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</si>
  <si>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</si>
  <si>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</si>
  <si>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Antall ansatte</t>
  </si>
  <si>
    <t>Samlet fast godgjørelse</t>
  </si>
  <si>
    <t>I/A</t>
  </si>
  <si>
    <t>Hvorav: rene lønnsutbetalinger</t>
  </si>
  <si>
    <t>Hvorav: aksjebaserte instrumenter eller lignende ikke-kontante instrumenter</t>
  </si>
  <si>
    <t>Hvorav: andre instrumenter</t>
  </si>
  <si>
    <t>Hvorav: andre varianter</t>
  </si>
  <si>
    <t>Samlet variabel godtgjørelse</t>
  </si>
  <si>
    <t>Hvorav: med utsatt innslagspunkt (utbetalingstidspunkt)</t>
  </si>
  <si>
    <t>Hvorav: aksjer eller andre eiereandeler</t>
  </si>
  <si>
    <t>Fast godtjørelse</t>
  </si>
  <si>
    <t>Variabel godtgjørelse</t>
  </si>
  <si>
    <t>Samlet godtgjørelse (2 + 10)</t>
  </si>
  <si>
    <t>Andre i bankens overordnede/øverste ledelse</t>
  </si>
  <si>
    <t>Medlemmer i bankens ledergruppe</t>
  </si>
  <si>
    <t>Ansatte i bankens overodnede ledelse med tilsyns- eller overvåkningsfunksjon</t>
  </si>
  <si>
    <t>Garantert variabel godtgjørelse</t>
  </si>
  <si>
    <t>Garantert variabel godtgjørelse - Antall ansatte</t>
  </si>
  <si>
    <t>Garantert variabel godtgjørelse - Samlet beløp</t>
  </si>
  <si>
    <t>Hvorav garantert variabel godtgjørelse utbetalt i løpet av regnskapsåret, som ikke er hensyntatt i bonustak</t>
  </si>
  <si>
    <t>Sluttvederlag tilkjent i tidligere perioder, som ble utbetalt i løpet av regnskapsåret</t>
  </si>
  <si>
    <t>Sluttvederlag tilkjent i tidligere perioder, som ble utbetalt i løpet av regnskapsåret - Antall ansatte (årsverk)</t>
  </si>
  <si>
    <t>Sluttvederlag tilkjent i tidligere perioder, som ble utbetalt i løpet av regnskapsåret - Samlet beløp</t>
  </si>
  <si>
    <t>Sluttvederlag tildelt i løpet av regnskapsåret</t>
  </si>
  <si>
    <t>Sluttvederlag tildelt i løpet av regnskapsåret - Samlet beløp</t>
  </si>
  <si>
    <t>Hvorav utbetalt i løpet av regnskapsåret</t>
  </si>
  <si>
    <t>Hvorav med utsatt utbetaling</t>
  </si>
  <si>
    <t>Hvorav sluttvederlag utbetalt i løpet av regnskapsåret, som ikke er hensyntatt i bonustak</t>
  </si>
  <si>
    <t>Hvorav høyeste utbetaling til en enkelt ansatt</t>
  </si>
  <si>
    <t>Utsatt og tilbakeholdt godtgjørelse</t>
  </si>
  <si>
    <t>Samlet beløp av utsatt godtjørelse tildelt for tidligere ytelsespreioder</t>
  </si>
  <si>
    <t>Hvorav utsatt godtgjørelse som vil være opptjent i regnskapsåret</t>
  </si>
  <si>
    <t>a (=b + c)</t>
  </si>
  <si>
    <t>Samlet beløp for utsatt godtgjørelse tildelt og opptjent for tidligere resultatperioder, men som er underlagt oppbevaringsperioder</t>
  </si>
  <si>
    <t>Hvorav utsatt godgjørelse som vil opptjenes i påfølgende regnskapsår</t>
  </si>
  <si>
    <t>Ytelsesjusteringer foretatt i regnskapsåret på utsatt godgjørelse, som vil opptjentes i påfølgende ytelsesperioder</t>
  </si>
  <si>
    <t>Ytelsesjusteringer foretatt i regnskapsåret på utsatt godtjørelse, som vil være opptjent i regnskapsåret</t>
  </si>
  <si>
    <t>Samlet beløp for justeringer foretatt i regnksapsåret forårsaket av ex post implisitte justeringer (dvs. endringer i verdi av utsatt godtgjørelse på grunn av endringer i instrumentenes priser)</t>
  </si>
  <si>
    <t>Samlet beløp for utsatt godtgjørelse faktisk utbetalt i regnskapsåret, som er tildelt før regnskapsårets begynnelse</t>
  </si>
  <si>
    <t>Rene lønnsutbetalinger</t>
  </si>
  <si>
    <t>Aksjer eller andre eiereandeler</t>
  </si>
  <si>
    <t>Aksjebaserte instrumenter eller lignende ikke-kontante instrumenter</t>
  </si>
  <si>
    <t>Andre instrumenter</t>
  </si>
  <si>
    <t>Andre varianter</t>
  </si>
  <si>
    <t>Samlet beløp</t>
  </si>
  <si>
    <t>Spesielle utbetalinger til ansatte hvis faglige aktiviteter har vesentlig innvirkning på institusjonenes risikoprofil (identifisert personale)</t>
  </si>
  <si>
    <t>Andre identifiserte ansatte</t>
  </si>
  <si>
    <t>Andre identifiserte årsverk</t>
  </si>
  <si>
    <t>Sluttvederlag tildelt i løpet av regnskapsåret - Antall ansatte</t>
  </si>
  <si>
    <t>Beløp for samlet kredittrisiko-eksponering (TREA)</t>
  </si>
  <si>
    <t>Samlet kapitalkrav</t>
  </si>
  <si>
    <t>Kredittrisiko (eksklusive CCR)</t>
  </si>
  <si>
    <t>Hvorav etter standartmetoden</t>
  </si>
  <si>
    <t>{C 02.00, r0060, c0010} - [{C 07.00, r0090, c0220, s0001} + {C 07.00, r0110, c0220, s0001} + {C 07.00, r0130, c0220, s0001}]</t>
  </si>
  <si>
    <t>{C 02.00, r0250, c0010} - [{C 08.01, r0040, c0260, s0002} + {C 08.01, r0050, c0260, s0002} + {C 08.01, r0060, c0260, s0002} + C 08.01 r0080, c0260, s0002}] + {C 02.00, r0450, c0010}</t>
  </si>
  <si>
    <t>{C 08.01, r0080, c0260, s0001} + {C 08.01, r0080, c0260, s0002}</t>
  </si>
  <si>
    <t>{C 10.01, r0050, c0080}</t>
  </si>
  <si>
    <t>{C 02.00 r0310, c0010} - [{C 08.01, r0040, c0260, s0001} + {C 08.01, r0050, c0260, s0001} + {C 08.01, r0060, c0260, s0001} + {C 08.01, r0080, c0260, s0001}]</t>
  </si>
  <si>
    <t>{C 07.00, r0090, c0220, s0001} + {C 07.00, r0110, c0220, s0001} + {C 07.00, r0130, c0220, s0001} + {C 08.01, r0040, c0260, s0001} + {C 08.01, r0050, c0260, s0001} + {C 08.01, r0060, c0260, s0001} + {C 08.01, r0040, c0260, s0002} + {C 08.01, r0050, c0260, s0002} + {C 08.01, r0060, c0260, s0002} + {C 02.00, r0460, c0010} + {C 02.00, r0640, c0010}</t>
  </si>
  <si>
    <t xml:space="preserve">{C 34.02, r0030, c0200, s0002} - RWEA pertaining to exposures to CCPs that are not QCCPs </t>
  </si>
  <si>
    <t xml:space="preserve">{C 34.02, r0040, c0200, s0002} - RWEA pertaining to exposures to CCPs that are not QCCPs </t>
  </si>
  <si>
    <t>{C 34.10, r0010, c0020} + {C 34.10, r0110, c0020}</t>
  </si>
  <si>
    <t>{C 02.00, r0640, c0010}</t>
  </si>
  <si>
    <t>row 6 - row 7 - row 8 - row EU-8a - row EU-8b</t>
  </si>
  <si>
    <t>{C 02.00, r0490, c0010}</t>
  </si>
  <si>
    <t>{C 02.00, r0470, c0010} + (-1)*{C 13.01, r0010, c0190})*1250%</t>
  </si>
  <si>
    <t xml:space="preserve">For entities without a small trading book in accordance with Article 94 CRR:
No mapping to reporting
For entities with a small trading book business (Article 94 CRR):
sum {C 14.01, rNNN, c0440, s0030} </t>
  </si>
  <si>
    <t xml:space="preserve">For entities without a small trading book in accordance with Article 94 CRR:
No mapping to reporting
For entities with a small trading book business (Article 94 CRR):
sum {C 14.01, rNNN, c0440, s0020} </t>
  </si>
  <si>
    <t xml:space="preserve">For entities without a small trading book in accordance with Article 94 CRR:
No mapping to reporting
For entities with a small trading book business (Article 94 CRR):
sum {C 14.01, rNNN, c0440, s0010} </t>
  </si>
  <si>
    <t xml:space="preserve">For entities without a small trading book in accordance with Article 94 CRR:
No mapping to reporting
For entities with a small trading book business (Article 94 CRR):
sum {C 14.01, rNNN, c0440, s0040} </t>
  </si>
  <si>
    <t>{C 02.00, r0520, c0010}</t>
  </si>
  <si>
    <t>{C 02.00, r0530, c0010}</t>
  </si>
  <si>
    <t>{C 02.00, r0580, c0010}</t>
  </si>
  <si>
    <t>{C 02.00, r0680, c0010}</t>
  </si>
  <si>
    <t>{C 02.00, r0590, c0010}</t>
  </si>
  <si>
    <t>{C 02.00, r0600, c0010}</t>
  </si>
  <si>
    <t>{C 02.00, r0610, c0010}</t>
  </si>
  <si>
    <t>{C 02.00, r0620, c0010}</t>
  </si>
  <si>
    <t>({C 04.00, r0096, c0010} + {C 04.00, r0504, c0010})*250%</t>
  </si>
  <si>
    <t>Sum av radene 1, 6, 15, 16, 20, 22a, 23</t>
  </si>
  <si>
    <t>Totalt</t>
  </si>
  <si>
    <t xml:space="preserve">Motpartskredittrisiko - CCR </t>
  </si>
  <si>
    <t>Hvorav etter intermodellmetoden (IMM)</t>
  </si>
  <si>
    <t>Hvorav kredittverdsettingsjustering - CVA</t>
  </si>
  <si>
    <t>Hvorav annen CCR</t>
  </si>
  <si>
    <t>Hvorav eksponering mot et CCP</t>
  </si>
  <si>
    <t>I/A for standarmetodebanker</t>
  </si>
  <si>
    <t>Oppgjørsrisiko</t>
  </si>
  <si>
    <t>Verdipapirisering utenfor handelsporteføljen (after the cap)</t>
  </si>
  <si>
    <t>I/A for banker uten handelsportefølje</t>
  </si>
  <si>
    <t>Posisjon for valuta- og råvarerisikoer (markedsrisiko)</t>
  </si>
  <si>
    <t xml:space="preserve">Hvorav IMA </t>
  </si>
  <si>
    <t>Store engasjement</t>
  </si>
  <si>
    <t>Operasjonell risiko</t>
  </si>
  <si>
    <t>Hvorav etter basismetode</t>
  </si>
  <si>
    <t>Hvorav etter avansert metode</t>
  </si>
  <si>
    <t>Beløp under grenseverdien for fradrag (skal gis 250% risikovekt)</t>
  </si>
  <si>
    <t>Mapping fra Corep-skjemaer for beløp (kolonne a og b)</t>
  </si>
  <si>
    <t>(column a)*8%</t>
  </si>
  <si>
    <t>Mapping kol. C</t>
  </si>
  <si>
    <t>{C 02.00, r0040, c0010} - [{C 07.00, r0090, c0220, s0001} + {C 07.00, r0110, c0220, s0001} + {C 07.00, r0130, c0220, s0001} + {C 08.01, r0040, c0260, s0001} + {C 08.01, r0050, c0260, s0001} + {C 08.01, r0060, c0260, s0001} + {C 08.01, r0040, c0260, s0002} + {C 08.01, r0050, c0260, s0002} + {C 08.01 r0060, c0260, s0002}]-{C 02.00, r0460, c0010} - {C 02.00, r0470, c0010} + {C 02.00, r0630, c0010} + {C 02.00, r0690, c0010}</t>
  </si>
  <si>
    <t>Skjema EU OV1 – Oversikt over beløp for samlet kredittrisikoeksponering</t>
  </si>
  <si>
    <t>Skjema EU REM1 - Godtgjørelse for regnskapsåret</t>
  </si>
  <si>
    <t>Skjema EU REM2 - Ekstra utbetalinger til ansatte hvis faglige aktiviteter har vesentlig innvirkning på institusjonenes risikoprofil (identifisert personale)</t>
  </si>
  <si>
    <t>Skjema EU REM3 - Utsatt godtgjørelse</t>
  </si>
  <si>
    <t>Skjema EU REM4 - Godtgjørelse på 1 mill. euro eller mer</t>
  </si>
  <si>
    <t>Vedlegg 1:</t>
  </si>
  <si>
    <t>Vedlegg 2: forklaring til utfylling av vedlegg 1</t>
  </si>
  <si>
    <t>Veiledning til utfylling av skjemaet for offentliggjøring av de viktigste avtalevilkårene for kapitalinstrumenter</t>
  </si>
  <si>
    <t xml:space="preserve">Skjemaet skal fylles ut for rene kjernekapitalinstrumenter, fondsobligasjoner og ansvarlig lånekapital. </t>
  </si>
  <si>
    <r>
      <t xml:space="preserve">Det skal fylles ut </t>
    </r>
    <r>
      <rPr>
        <b/>
        <sz val="9"/>
        <color theme="1"/>
        <rFont val="Lucida Sans"/>
        <family val="2"/>
      </rPr>
      <t>én kolonne for hvert instrument</t>
    </r>
    <r>
      <rPr>
        <sz val="9"/>
        <color theme="1"/>
        <rFont val="Lucida Sans"/>
        <family val="2"/>
      </rPr>
      <t xml:space="preserve">, men instrumenter innenfor en kategori som er utstedt på like vilkår, </t>
    </r>
  </si>
  <si>
    <t>kan rapporteres i den samme kolonnen.</t>
  </si>
  <si>
    <t>Skjema for offentliggjøring av de viktigste avtalevilkårene for kapitalinstrumenter</t>
  </si>
  <si>
    <t>Slik utfylles radene i skjemaet for offentliggjøring av de viktigste avtalevilkårene for kapitalinstrumenter:</t>
  </si>
  <si>
    <t>Utsteder</t>
  </si>
  <si>
    <t>Totens Sparebank</t>
  </si>
  <si>
    <t>Her rapporteres navnet på den juridiske enheten som har utstedt instrumentene.</t>
  </si>
  <si>
    <t>Entydig identifikasjonskode (f.eks. CUSIP, ISIN eller Bloombergs identifikasjonskode for rettede emisjoner)</t>
  </si>
  <si>
    <t>NO0010856412</t>
  </si>
  <si>
    <t>NO0010800915</t>
  </si>
  <si>
    <t>NO0010856420</t>
  </si>
  <si>
    <t>Her rapporteres den unike identifikasjonskoden for instrumentet, f.eks. ISIN-nummeret eller CUSIP. For rettede emisjoner kan Bloombergs identifikasjonskode benyttes.</t>
  </si>
  <si>
    <t xml:space="preserve">Gjeldende lovgivning for instrumentet, </t>
  </si>
  <si>
    <t>Angi lovvalg for instrumentet.</t>
  </si>
  <si>
    <t>Behandling etter kapitalregelverket</t>
  </si>
  <si>
    <t>Regler som gjelder i overgangsperioden</t>
  </si>
  <si>
    <t>Annen godkjent kjernekapital</t>
  </si>
  <si>
    <t>Tilleggskapital</t>
  </si>
  <si>
    <t>Her rapporteres klassifiseringen av instrumentet etter overgangsbestemmelsene. Velg én av kategoriene: [Ren kjernekapital], [Annen godkjent kjernekapital], [Tilleggskapital], [Kapital som ikke kan medregnes] eller [N/A]. Hvis deler av instrumentet er reklassifisert til en lavere kapitalklasse, skal dette oppgis.</t>
  </si>
  <si>
    <t>Regler som gjelder etter overgangsperioden</t>
  </si>
  <si>
    <t>Her rapporteres klassifiseringen av instrumentet uten bruk av overgangsbestemmelser. Velg én av kategoriene: [Ren kjernekapital], [Annen godkjent kjernekapital], [Tilleggskapital], eller [Kapital som ikke kan medregnes].</t>
  </si>
  <si>
    <t>Medregning på selskaps- eller (del)konsolidert nivå, selskaps- og (del)konsolidert nivå</t>
  </si>
  <si>
    <t>Selskaps og konsolidert nviå</t>
  </si>
  <si>
    <t>Oppgi nivå(ene) innen gruppen som instrumentet inkluderes i den ansvarlige kapitalen. Velg én av kategoriene: [Selskapsnivå], [(Del-)konsolidert nivå] eller [Selskaps- og (del-)konsolidert nivå].</t>
  </si>
  <si>
    <t>Instrumenttype (typer skal spesifiseres for hver jurisdiksjon)</t>
  </si>
  <si>
    <t>Fondsobligasjonskapital</t>
  </si>
  <si>
    <t>Ansvarlig lånekapital</t>
  </si>
  <si>
    <t>Her rapporteres instrumenttype. Velg én av kategoriene: [Ordinær aksjekapital], [Ordinær egenkapitalbeviskapital], [Medlemsinnskudd], [Aksjekapital med preferanse til utbytte], [Egenkapitalbeviskapital med preferanse til utbytte], [Fondsobligasjonskapital] eller [Ansvarlig lånekapital].</t>
  </si>
  <si>
    <t>Beløp som inngår i ansvarlig kapital (i millioner NOK fra seneste rapporteringsdato)</t>
  </si>
  <si>
    <t>Her rapporteres beløpet som inngår i ansvarlig kapital for nivået som offentliggjøringen gjelder. Oppgi om deler av instrumentet inngår i en lavere risikoklasse og om beløpet er forskjellig fra beløpet som er utstedt.</t>
  </si>
  <si>
    <t>Instrumentets nominelle verdi</t>
  </si>
  <si>
    <t>Her rapporteres instrumentets nominelle verdi i utstedelsesvalutaen og i NOK.</t>
  </si>
  <si>
    <t>9a</t>
  </si>
  <si>
    <t>Emisjonskurs</t>
  </si>
  <si>
    <t>Her rapporteres emisjonskursen for instrumentet.</t>
  </si>
  <si>
    <t>9b</t>
  </si>
  <si>
    <t>Innløsningskurs</t>
  </si>
  <si>
    <t>Her rapporteres innløsningskursen for instrumentet.</t>
  </si>
  <si>
    <t>Regnskapsmessig klassifisering</t>
  </si>
  <si>
    <t>Egenkapital</t>
  </si>
  <si>
    <t>Gjeld</t>
  </si>
  <si>
    <t>Oppgi regnskapsmessig klassifisering. Velg én av kategoriene: [Egenkapital], [Gjeld – amortisert kost], [Gjeld – virkelig verdi-opsjonen] eller [Ikke-kontrollerende eierinteresser i konsoliderte datterselskaper].</t>
  </si>
  <si>
    <t>Opprinnelig utstedelsesdato</t>
  </si>
  <si>
    <t>Her rapporteres opprinnelig utstedelsesdato.</t>
  </si>
  <si>
    <t>Evigvarende eller tidsbegrenset</t>
  </si>
  <si>
    <t>Evigvarende</t>
  </si>
  <si>
    <t>Tidsbegrenset</t>
  </si>
  <si>
    <t>Oppgi om instrumentet er evigvarende (uten forfallsdato) eller tidsbegrenset. Velg én av kategoriene: [Evigvarende] eller [Tidsbegrenset].</t>
  </si>
  <si>
    <t>Opprinnelig forfallsdato</t>
  </si>
  <si>
    <t>ingen forfallsdato</t>
  </si>
  <si>
    <t>For tidsbegrensede instrumenter oppgis den opprinnelige forfallsdatoen (dag, måned og år). For evigvarende instrumenter oppgis "ingen forfallsdato".</t>
  </si>
  <si>
    <t>Innløsningsrett for utsteder forutsatt samtykke fra Finanstilsynet</t>
  </si>
  <si>
    <t>Ja</t>
  </si>
  <si>
    <t>Oppgi om instrumentet kan innløses av utsteder (alle typer innløsningsrett). Velg én av kategoriene: [Ja], [Nei].</t>
  </si>
  <si>
    <t>Dato for innløsningsrett, eventuell betinget innløsningsrett og innløsningsbeløp</t>
  </si>
  <si>
    <t>For instrumenter med innløsningsrett for utsteder, rapporter første dato instrumentet kan innløses (dag, måned og år) og om instrumentet har skatte- og/eller regulatorisk innløsningsrett. Oppgi også innløsningsbeløp.</t>
  </si>
  <si>
    <t>Datoer for eventuell etterfølgende innløsningsrett</t>
  </si>
  <si>
    <t>Hver rentebetalingsdato deretter</t>
  </si>
  <si>
    <t>Her rapporteres eventuell forekomst og hyppighet av etterfølgende innløsningsrett.</t>
  </si>
  <si>
    <t>Renter/utbytte</t>
  </si>
  <si>
    <t>Fast eller flytende rente/utbytte</t>
  </si>
  <si>
    <t>Flytende</t>
  </si>
  <si>
    <t>Oppgi om renten/utbyttet enten er fast eller flytende i hele instrumentets levetid, er fast nå, men vil endres til flytende rente i fremtiden eller er flytende nå, men vil endres til fast rente i fremtiden. Velg én av kategoriene: [Fast], [Flytende], [Fast til flytende] eller [Flytende til fast].</t>
  </si>
  <si>
    <t>Rentesats og eventuell tilknyttet referanserente</t>
  </si>
  <si>
    <t>Nibor 3 mnd +3,70%</t>
  </si>
  <si>
    <t>Nibor 3 mnd +1,50%</t>
  </si>
  <si>
    <t>Nibor 3 mnd +1,65%</t>
  </si>
  <si>
    <t>Her rapporteres rentesatsen for instrumentet, eventuelt som referanserente med tillegg av margin.</t>
  </si>
  <si>
    <t>Vilkår om at det ikke kan betales utbytte hvis det ikke er betalt rente på instrumentet («dividend stopper»)</t>
  </si>
  <si>
    <t>Nei</t>
  </si>
  <si>
    <t>Oppgi om det i avtalen er vilkår om at det ikke kan betales utbytte til aksjonærene eller innehaverne av egenkapitalbevis hvis det ikke er betalt rente på instrumentet (altså om avtalen inneholder "dividend stopper"). Velg én av kategoriene: [Ja], [Nei]</t>
  </si>
  <si>
    <t>20a</t>
  </si>
  <si>
    <t>Full fleksibilitet, delvis fleksibilitet eller pliktig (med hensyn til tidspunkt)</t>
  </si>
  <si>
    <t>Full</t>
  </si>
  <si>
    <t>Pliktig</t>
  </si>
  <si>
    <t>Her rapporteres det om utsteder har full, delvis eller ingen fleksibilitet med hensyn til utbetalingen av rente/utbytte. Hvis institusjonen fritt kan la være å betale rente/utbytte i alle situasjoner, skal "full fleksibilitet" velges. Hvis betingelser må oppfylles før institusjonen kan la være å utbetale rente/utbytte (f.eks. at kapitaldekningen kommer under et visst nivå), skal "delvis fleksibilitet" velges. Hvis institusjonen bare kan la være å betale i tilfelle av insolvens, skal "pliktig" velges. Velg én av kategoriene: [Full fleksibilitet], [Delvis fleksibilitet] eller [Pliktig]. Oppgi videre årsakene til graden av fleksibilitet, herunder om det er bindinger mellom utbytte og rentebetaling eller vilkår om at manglende rente skal erstattes med andre former for betaling.</t>
  </si>
  <si>
    <t>20b</t>
  </si>
  <si>
    <t>Full fleksibilitet, delvis fleksibilitet eller pliktig (med hensyn til beløp)</t>
  </si>
  <si>
    <t>Her rapporteres det om institusjonen har full, delvis eller ingen fleksibilitet med hensyn til beløpet som betales i rente/utbytte. Velg én av kategoriene: [Full fleksibilitet], [Delvis fleksibilitet] eller [Pliktig].</t>
  </si>
  <si>
    <t>Vilkår om renteøkning eller annet incitament til innfrielse</t>
  </si>
  <si>
    <t>Oppgi om det er vilkår om renteøkning eller annet incitament til innfrielse. Velg én av kategoriene: [Ja], [Nei].</t>
  </si>
  <si>
    <t>Ikke-kumulativ eller kumulativ</t>
  </si>
  <si>
    <t>Ikke-kumulativ</t>
  </si>
  <si>
    <t>Kumulativ</t>
  </si>
  <si>
    <t>Her rapporteres det om utbytte eller renter akkumuleres eller ikke. Velg én av kategoriene: [Ja], [Nei].</t>
  </si>
  <si>
    <t>Konvertering/nedskrivning</t>
  </si>
  <si>
    <t>Konvertibel eller ikke konvertibel</t>
  </si>
  <si>
    <t>Her rapporteres det om instrumentet er konvertibelt eller ikke. Velg én av kategoriene:[Ja], [Nei].</t>
  </si>
  <si>
    <t>Hvis konvertibel, nivå(er) som utløser konvertering</t>
  </si>
  <si>
    <t>Her rapporteres innslagsnivået for konvertering, herunder konvertering instruert av myndighetene for å unngå avvikling. Hvis én eller flere myndigheter kan kreve konvertering, skal myndighetene oppgis. Det skal videre rapporteres om adgangen til å kreve konvertering følger av kontraktsvilkår eller lov.</t>
  </si>
  <si>
    <t>Hvis konvertibel, hel eller delvis</t>
  </si>
  <si>
    <t>Oppgi om instrumentet alltid vil konverteres fullt ut, konverteres helt eller delvis eller alltid konverteres delvis. Velg én av kategoriene: [Alltid full], [Hel eller delvis] eller [Alltid delvis].</t>
  </si>
  <si>
    <t>Hvis konvertibel, konverteringskurs</t>
  </si>
  <si>
    <t>Her rapporteres kursen for konvertering til det mer tapsabsorberende instrumentet.</t>
  </si>
  <si>
    <t>Hvis konvertibel, pliktig eller valgfri</t>
  </si>
  <si>
    <t>For konvertible instrumenter, oppgi om konverteringen er pliktig eller valgfri. Velg én av kategoriene: [Pliktig], [Valgfri] eller [NA]. Oppgi videre hvem som kan kreve konvertering. Velg én av kategoriene: [Valg for innehaver], [Valg for utsteder] eller [Valg for både innehaver og utsteder].</t>
  </si>
  <si>
    <t>Hvis konvertibel, oppgi instrumenttypen det konverteres til</t>
  </si>
  <si>
    <t>For konvertible instrumenter, oppgi instrumentet som det konverteres til. Velg én av kategoriene: [Ren kjernekapital], [Annen godkjent kjernekapital], [Tilleggskapital] eller [Annet]</t>
  </si>
  <si>
    <t>Hvis konvertibel, oppgi utsteder av instrumentene det konverteres til</t>
  </si>
  <si>
    <t>Hvis konvertibel, oppgi utsteder av instrumentene det konverteres til.</t>
  </si>
  <si>
    <t>Vilkår om nedskrivning</t>
  </si>
  <si>
    <t>Oppgi om det er vilkår om nedskrivning. Velg én av kategoriene: [Ja], [Nei].</t>
  </si>
  <si>
    <t>Hvis nedskrivning, nivå som utløser nedskrivning</t>
  </si>
  <si>
    <t>Her rapporteres innslagsnivåene for nedskrivning, herunder nedskrivning instruert av myndighetene for å unngå avvikling. Hvis én eller flere myndigheter kan kreve nedskrivning, skal myndighetene oppgis. Det skal videre rapporteres om adgangen til å kreve nedskrivning følger av kontraktsvilkår eller lov.</t>
  </si>
  <si>
    <t>Hvis nedskrivning, hel eller delvis</t>
  </si>
  <si>
    <t>Her rapporteres det om instrumentene alltid vil bli skrevet ned i sin helhet, kan bli skrevet ned delvis eller alltid vil bli skrevet ned delvis. Velg én av kategoriene: [Alltid hel], [Hel eller delvis] eller [Alltid delvis].</t>
  </si>
  <si>
    <t>Hvis nedskrivning, med endelig virkning eller midlertidig</t>
  </si>
  <si>
    <t>For instrumenter som kan nedskrives, oppgi om nedskrivningen er med endelig virkning eller midlertidig. Velg én av kategoriene: [Permanent], [Midlertidig] eller [NA].</t>
  </si>
  <si>
    <t>Hvis midlertidig nedskrivning, beskrivelse av oppskrivningsmekanismen</t>
  </si>
  <si>
    <t>Her rapporteres oppskrivningsmekanismen.</t>
  </si>
  <si>
    <t>Prioritetsrekkefølge ved avvikling (oppgi instrumenttypen som har nærmeste bedre prioritet)</t>
  </si>
  <si>
    <t>Her rapporteres instrumenttypen som har nærmeste bedre prioritet. Rapporter også kolonnenummeret til instrumentet med nærmeste bedre prioritet der det er aktuelt.</t>
  </si>
  <si>
    <t>Vilkår som gjør at instrumentet ikke kan medregnes etter overgangsperioden</t>
  </si>
  <si>
    <t>Oppgi om instrumentet har vilkår som ikke oppfyller gjeldende krav. Velg én av kategoriene: [Ja], [Nei].</t>
  </si>
  <si>
    <t>Hvis ja, spesifiser hvilke vilkår som ikke oppfyller nye krav</t>
  </si>
  <si>
    <t>Hvis instrumentet har vilkår som ikke oppfyller gjeldende krav, skal de aktuelle vilkårene rapporteres under denne posten.</t>
  </si>
  <si>
    <t>Sett N/A hvis spørsmålet ikke er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</si>
</sst>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4" x14ac:knownFonts="1">
    <font>
      <sz val="11"/>
      <color theme="1"/>
      <name val="Calibri"/>
      <family val="2"/>
      <scheme val="minor"/>
    </font>
    <font>
      <b/>
      <sz val="20"/>
      <name val="Arial"/>
      <family val="2"/>
    </font>
    <font>
      <sz val="10"/>
      <name val="Arial"/>
      <family val="2"/>
    </font>
    <font>
      <b/>
      <sz val="12"/>
      <name val="Arial"/>
      <family val="2"/>
    </font>
    <font>
      <sz val="9"/>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b/>
      <sz val="11"/>
      <name val="Calibri"/>
      <family val="2"/>
      <scheme val="minor"/>
    </font>
    <font>
      <sz val="11"/>
      <color theme="1"/>
      <name val="Calibri"/>
      <family val="2"/>
      <scheme val="minor"/>
    </font>
    <font>
      <sz val="9"/>
      <name val="Calibri"/>
      <family val="2"/>
      <scheme val="minor"/>
    </font>
    <font>
      <sz val="9"/>
      <name val="Calibri Light"/>
      <family val="2"/>
      <scheme val="major"/>
    </font>
    <font>
      <sz val="8"/>
      <color rgb="FFFF0000"/>
      <name val="Calibri"/>
      <family val="2"/>
      <scheme val="minor"/>
    </font>
    <font>
      <strike/>
      <sz val="11"/>
      <name val="Calibri"/>
      <family val="2"/>
      <scheme val="minor"/>
    </font>
    <font>
      <sz val="10"/>
      <color indexed="8"/>
      <name val="Verdana"/>
      <family val="2"/>
    </font>
    <font>
      <sz val="10"/>
      <color theme="1"/>
      <name val="Arial"/>
      <family val="2"/>
    </font>
    <font>
      <sz val="9"/>
      <color theme="1"/>
      <name val="Lucida Sans"/>
      <family val="2"/>
    </font>
    <font>
      <b/>
      <sz val="9"/>
      <color theme="1"/>
      <name val="Lucida Sans"/>
      <family val="2"/>
    </font>
    <font>
      <sz val="9"/>
      <name val="Lucida Sans"/>
      <family val="2"/>
    </font>
    <font>
      <b/>
      <i/>
      <sz val="9"/>
      <color theme="1"/>
      <name val="Lucida Sans"/>
      <family val="2"/>
    </font>
  </fonts>
  <fills count="8">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0">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43" fontId="13" fillId="0" borderId="0" applyFont="0" applyFill="0" applyBorder="0" applyAlignment="0" applyProtection="0"/>
    <xf numFmtId="9" fontId="13" fillId="0" borderId="0" applyFont="0" applyFill="0" applyBorder="0" applyAlignment="0" applyProtection="0"/>
    <xf numFmtId="0" fontId="2" fillId="0" borderId="0"/>
    <xf numFmtId="0" fontId="19" fillId="0" borderId="0"/>
  </cellStyleXfs>
  <cellXfs count="140">
    <xf numFmtId="0" fontId="0" fillId="0" borderId="0" xfId="0"/>
    <xf numFmtId="0" fontId="0" fillId="0" borderId="0" xfId="0" applyFont="1"/>
    <xf numFmtId="0" fontId="4" fillId="0" borderId="0" xfId="0" applyFont="1"/>
    <xf numFmtId="0" fontId="5" fillId="0" borderId="0" xfId="0" applyFont="1"/>
    <xf numFmtId="0" fontId="7" fillId="0" borderId="1" xfId="0" applyFont="1" applyBorder="1" applyAlignment="1">
      <alignment horizontal="center" vertical="center" wrapText="1"/>
    </xf>
    <xf numFmtId="0" fontId="0" fillId="0" borderId="1" xfId="0" applyFont="1" applyBorder="1"/>
    <xf numFmtId="0" fontId="0" fillId="0" borderId="1" xfId="0" applyFont="1" applyBorder="1" applyAlignment="1">
      <alignment horizontal="center" vertical="center" wrapText="1"/>
    </xf>
    <xf numFmtId="0" fontId="5" fillId="2" borderId="1" xfId="0" applyFont="1" applyFill="1" applyBorder="1" applyAlignment="1">
      <alignment vertical="center" wrapText="1"/>
    </xf>
    <xf numFmtId="0" fontId="7" fillId="0" borderId="1" xfId="0" applyFont="1" applyBorder="1" applyAlignment="1">
      <alignment vertical="center" wrapText="1"/>
    </xf>
    <xf numFmtId="0" fontId="10"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Border="1" applyAlignment="1">
      <alignment vertical="center" wrapText="1"/>
    </xf>
    <xf numFmtId="0" fontId="9"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11" fillId="0" borderId="0" xfId="0" applyFont="1"/>
    <xf numFmtId="0" fontId="1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0" xfId="0" applyFont="1"/>
    <xf numFmtId="0" fontId="6" fillId="0" borderId="1" xfId="0" applyFont="1" applyFill="1" applyBorder="1" applyAlignment="1">
      <alignment vertical="center" wrapText="1"/>
    </xf>
    <xf numFmtId="0" fontId="6" fillId="0" borderId="7" xfId="0" applyFont="1" applyFill="1" applyBorder="1" applyAlignment="1">
      <alignmen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14" fontId="0"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43" fontId="7" fillId="0" borderId="1" xfId="6" applyFont="1" applyBorder="1" applyAlignment="1">
      <alignment horizontal="center" vertical="center" wrapText="1"/>
    </xf>
    <xf numFmtId="10" fontId="7" fillId="0" borderId="1" xfId="7" applyNumberFormat="1" applyFont="1" applyBorder="1" applyAlignment="1">
      <alignment horizontal="center" vertical="center" wrapText="1"/>
    </xf>
    <xf numFmtId="9" fontId="11" fillId="0" borderId="1" xfId="7" applyFont="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xf numFmtId="164" fontId="7" fillId="0" borderId="1" xfId="6" applyNumberFormat="1" applyFont="1" applyBorder="1" applyAlignment="1">
      <alignment horizontal="center" vertical="center" wrapText="1"/>
    </xf>
    <xf numFmtId="10" fontId="7" fillId="0" borderId="1" xfId="7" applyNumberFormat="1" applyFont="1" applyBorder="1" applyAlignment="1">
      <alignment horizontal="right" vertical="center" wrapText="1"/>
    </xf>
    <xf numFmtId="9" fontId="7" fillId="0" borderId="1" xfId="7"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0" fontId="14" fillId="0" borderId="0" xfId="0" applyFont="1"/>
    <xf numFmtId="0" fontId="12" fillId="0" borderId="0" xfId="0" applyFont="1"/>
    <xf numFmtId="0" fontId="6" fillId="0" borderId="1" xfId="0" applyFont="1" applyBorder="1" applyAlignment="1">
      <alignment vertical="center" wrapText="1"/>
    </xf>
    <xf numFmtId="0" fontId="6" fillId="0" borderId="1" xfId="0" applyFont="1" applyBorder="1" applyAlignment="1">
      <alignment horizontal="left" vertical="center" wrapText="1" indent="1"/>
    </xf>
    <xf numFmtId="0" fontId="15" fillId="0" borderId="0" xfId="0" applyFont="1"/>
    <xf numFmtId="0" fontId="6" fillId="6" borderId="1" xfId="0" applyFont="1" applyFill="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6" fillId="0" borderId="1" xfId="0" applyFont="1" applyBorder="1" applyAlignment="1">
      <alignment horizontal="center"/>
    </xf>
    <xf numFmtId="0" fontId="6" fillId="0" borderId="1" xfId="0" applyFont="1" applyBorder="1" applyAlignment="1">
      <alignment horizontal="center" vertical="center"/>
    </xf>
    <xf numFmtId="0" fontId="16" fillId="0" borderId="0" xfId="0" applyFont="1"/>
    <xf numFmtId="0" fontId="6" fillId="0" borderId="1" xfId="0" applyFont="1" applyBorder="1" applyAlignment="1">
      <alignment horizontal="left" indent="2"/>
    </xf>
    <xf numFmtId="0" fontId="6" fillId="5" borderId="1" xfId="0" applyFont="1" applyFill="1" applyBorder="1"/>
    <xf numFmtId="0" fontId="6" fillId="0" borderId="1" xfId="0" applyFont="1" applyBorder="1" applyAlignment="1">
      <alignment horizontal="left" wrapText="1" indent="2"/>
    </xf>
    <xf numFmtId="0" fontId="6" fillId="0" borderId="1" xfId="0" applyFont="1" applyBorder="1" applyAlignment="1">
      <alignment horizontal="left" indent="4"/>
    </xf>
    <xf numFmtId="0" fontId="6" fillId="0" borderId="3" xfId="0" applyFont="1" applyBorder="1"/>
    <xf numFmtId="0" fontId="6" fillId="0" borderId="8" xfId="0" applyFont="1" applyBorder="1"/>
    <xf numFmtId="0" fontId="17" fillId="0" borderId="0" xfId="0" applyFont="1"/>
    <xf numFmtId="0" fontId="6" fillId="0" borderId="0" xfId="0" applyFont="1" applyAlignment="1">
      <alignment horizontal="left" wrapText="1"/>
    </xf>
    <xf numFmtId="0" fontId="17" fillId="0" borderId="0" xfId="0" applyFont="1" applyAlignment="1">
      <alignment horizontal="left"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0" xfId="0" applyFont="1" applyAlignment="1">
      <alignment horizontal="center" wrapText="1"/>
    </xf>
    <xf numFmtId="0" fontId="6" fillId="0" borderId="0" xfId="0" applyFont="1" applyAlignment="1">
      <alignment wrapText="1"/>
    </xf>
    <xf numFmtId="0" fontId="17" fillId="0" borderId="1" xfId="0" applyFont="1" applyBorder="1"/>
    <xf numFmtId="0" fontId="0" fillId="0" borderId="1" xfId="0" applyBorder="1" applyAlignment="1">
      <alignment horizontal="center"/>
    </xf>
    <xf numFmtId="0" fontId="6" fillId="0" borderId="1" xfId="0" applyFont="1" applyBorder="1" applyAlignment="1">
      <alignment horizontal="left" wrapText="1"/>
    </xf>
    <xf numFmtId="0" fontId="6" fillId="0" borderId="1" xfId="0" applyFont="1" applyBorder="1" applyAlignment="1">
      <alignment wrapText="1"/>
    </xf>
    <xf numFmtId="0" fontId="5" fillId="0" borderId="0" xfId="0" applyFont="1" applyAlignment="1">
      <alignment vertical="center"/>
    </xf>
    <xf numFmtId="0" fontId="6" fillId="0" borderId="1" xfId="0" applyFont="1" applyBorder="1" applyAlignment="1">
      <alignment horizontal="center" wrapText="1"/>
    </xf>
    <xf numFmtId="0" fontId="18" fillId="0" borderId="1" xfId="8" applyFont="1" applyBorder="1" applyAlignment="1">
      <alignment wrapText="1"/>
    </xf>
    <xf numFmtId="0" fontId="0" fillId="0" borderId="1" xfId="0" applyBorder="1"/>
    <xf numFmtId="0" fontId="0" fillId="0" borderId="1" xfId="0" applyBorder="1" applyAlignment="1">
      <alignment horizontal="center" vertical="center"/>
    </xf>
    <xf numFmtId="0" fontId="6" fillId="0" borderId="1" xfId="0" quotePrefix="1" applyFont="1" applyBorder="1" applyAlignment="1">
      <alignment horizontal="left" indent="2"/>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quotePrefix="1" applyFont="1" applyBorder="1" applyAlignment="1">
      <alignment vertical="center" wrapText="1"/>
    </xf>
    <xf numFmtId="0" fontId="6" fillId="0" borderId="1" xfId="0" quotePrefix="1" applyFont="1" applyBorder="1" applyAlignment="1">
      <alignment horizontal="left" vertical="center" wrapText="1" indent="1"/>
    </xf>
    <xf numFmtId="0" fontId="6" fillId="6" borderId="1" xfId="0" applyFont="1" applyFill="1" applyBorder="1" applyAlignment="1">
      <alignment horizontal="center" vertical="center" wrapText="1"/>
    </xf>
    <xf numFmtId="164" fontId="6" fillId="0" borderId="1" xfId="6" applyNumberFormat="1" applyFont="1" applyBorder="1" applyAlignment="1">
      <alignment vertical="center" wrapText="1"/>
    </xf>
    <xf numFmtId="164" fontId="6" fillId="6" borderId="1" xfId="6" applyNumberFormat="1" applyFont="1" applyFill="1" applyBorder="1" applyAlignment="1">
      <alignment vertical="center" wrapText="1"/>
    </xf>
    <xf numFmtId="10" fontId="7" fillId="0" borderId="1" xfId="0" applyNumberFormat="1" applyFont="1" applyFill="1" applyBorder="1" applyAlignment="1">
      <alignment horizontal="center" vertical="center" wrapText="1"/>
    </xf>
    <xf numFmtId="164" fontId="7" fillId="0" borderId="1" xfId="6" applyNumberFormat="1" applyFont="1" applyFill="1" applyBorder="1" applyAlignment="1">
      <alignment horizontal="center" vertical="center" wrapText="1"/>
    </xf>
    <xf numFmtId="9" fontId="7" fillId="0" borderId="1" xfId="7" applyNumberFormat="1" applyFont="1" applyFill="1" applyBorder="1" applyAlignment="1">
      <alignment horizontal="center" vertical="center" wrapText="1"/>
    </xf>
    <xf numFmtId="164" fontId="7" fillId="7" borderId="1" xfId="6" applyNumberFormat="1" applyFont="1" applyFill="1" applyBorder="1" applyAlignment="1">
      <alignment horizontal="center" vertical="center" wrapText="1"/>
    </xf>
    <xf numFmtId="9" fontId="7" fillId="7" borderId="1" xfId="7" applyNumberFormat="1" applyFont="1" applyFill="1" applyBorder="1" applyAlignment="1">
      <alignment horizontal="center" vertical="center" wrapText="1"/>
    </xf>
    <xf numFmtId="10" fontId="7" fillId="7" borderId="1" xfId="7" applyNumberFormat="1" applyFont="1" applyFill="1" applyBorder="1" applyAlignment="1">
      <alignment horizontal="center" vertical="center" wrapText="1"/>
    </xf>
    <xf numFmtId="164" fontId="12" fillId="0" borderId="1" xfId="6" applyNumberFormat="1" applyFont="1" applyBorder="1" applyAlignment="1">
      <alignment vertical="center" wrapText="1"/>
    </xf>
    <xf numFmtId="0" fontId="20" fillId="7" borderId="0" xfId="9" applyFont="1" applyFill="1"/>
    <xf numFmtId="0" fontId="20" fillId="0" borderId="0" xfId="9" applyFont="1"/>
    <xf numFmtId="0" fontId="20" fillId="0" borderId="0" xfId="9" applyFont="1" applyAlignment="1">
      <alignment wrapText="1"/>
    </xf>
    <xf numFmtId="0" fontId="21" fillId="7" borderId="0" xfId="9" applyFont="1" applyFill="1"/>
    <xf numFmtId="0" fontId="21" fillId="0" borderId="0" xfId="9" applyFont="1"/>
    <xf numFmtId="0" fontId="21" fillId="5" borderId="7" xfId="9" applyFont="1" applyFill="1" applyBorder="1"/>
    <xf numFmtId="0" fontId="21" fillId="5" borderId="8" xfId="9" applyFont="1" applyFill="1" applyBorder="1" applyAlignment="1">
      <alignment wrapText="1"/>
    </xf>
    <xf numFmtId="0" fontId="20" fillId="7" borderId="1" xfId="9" applyFont="1" applyFill="1" applyBorder="1" applyAlignment="1">
      <alignment horizontal="right"/>
    </xf>
    <xf numFmtId="0" fontId="20" fillId="7" borderId="1" xfId="9" applyFont="1" applyFill="1" applyBorder="1" applyAlignment="1">
      <alignment wrapText="1"/>
    </xf>
    <xf numFmtId="0" fontId="22" fillId="7" borderId="1" xfId="9" applyFont="1" applyFill="1" applyBorder="1"/>
    <xf numFmtId="0" fontId="20" fillId="0" borderId="1" xfId="9" applyFont="1" applyBorder="1" applyAlignment="1">
      <alignment horizontal="right"/>
    </xf>
    <xf numFmtId="0" fontId="20" fillId="0" borderId="1" xfId="9" applyFont="1" applyBorder="1" applyAlignment="1">
      <alignment wrapText="1"/>
    </xf>
    <xf numFmtId="0" fontId="20" fillId="5" borderId="1" xfId="9" applyFont="1" applyFill="1" applyBorder="1" applyAlignment="1">
      <alignment horizontal="right"/>
    </xf>
    <xf numFmtId="0" fontId="23" fillId="5" borderId="1" xfId="9" applyFont="1" applyFill="1" applyBorder="1" applyAlignment="1">
      <alignment wrapText="1"/>
    </xf>
    <xf numFmtId="0" fontId="22" fillId="5" borderId="1" xfId="9" applyFont="1" applyFill="1" applyBorder="1"/>
    <xf numFmtId="14" fontId="22" fillId="7" borderId="1" xfId="9" applyNumberFormat="1" applyFont="1" applyFill="1" applyBorder="1"/>
    <xf numFmtId="0" fontId="20" fillId="7" borderId="0" xfId="9" applyFont="1" applyFill="1" applyAlignment="1">
      <alignment horizontal="right"/>
    </xf>
    <xf numFmtId="0" fontId="10" fillId="2" borderId="7"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0" borderId="7" xfId="0" applyFont="1" applyBorder="1" applyAlignment="1">
      <alignment horizontal="left"/>
    </xf>
    <xf numFmtId="0" fontId="6" fillId="0" borderId="3" xfId="0" applyFont="1" applyBorder="1" applyAlignment="1">
      <alignment horizontal="left"/>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indent="2"/>
    </xf>
    <xf numFmtId="0" fontId="6" fillId="0" borderId="8" xfId="0" applyFont="1" applyBorder="1" applyAlignment="1">
      <alignment horizontal="left" vertical="center" wrapText="1" indent="2"/>
    </xf>
    <xf numFmtId="0" fontId="6" fillId="0" borderId="0" xfId="0" applyFont="1" applyAlignment="1">
      <alignment horizontal="left"/>
    </xf>
    <xf numFmtId="0" fontId="21" fillId="5" borderId="7" xfId="9" applyFont="1" applyFill="1" applyBorder="1" applyAlignment="1">
      <alignment horizontal="center"/>
    </xf>
    <xf numFmtId="0" fontId="21" fillId="5" borderId="3" xfId="9" applyFont="1" applyFill="1" applyBorder="1" applyAlignment="1">
      <alignment horizontal="center"/>
    </xf>
    <xf numFmtId="0" fontId="21" fillId="5" borderId="8" xfId="9" applyFont="1" applyFill="1" applyBorder="1" applyAlignment="1">
      <alignment horizontal="center"/>
    </xf>
  </cellXfs>
  <cellStyles count="10">
    <cellStyle name="=C:\WINNT35\SYSTEM32\COMMAND.COM" xfId="3" xr:uid="{00000000-0005-0000-0000-000000000000}"/>
    <cellStyle name="Heading 1 2" xfId="1" xr:uid="{00000000-0005-0000-0000-000001000000}"/>
    <cellStyle name="Heading 2 2" xfId="4" xr:uid="{00000000-0005-0000-0000-000002000000}"/>
    <cellStyle name="Komma" xfId="6" builtinId="3"/>
    <cellStyle name="Normal" xfId="0" builtinId="0"/>
    <cellStyle name="Normal 2" xfId="2" xr:uid="{00000000-0005-0000-0000-000005000000}"/>
    <cellStyle name="Normal 3" xfId="9" xr:uid="{D78C12D7-AD90-4E6A-A2DF-1292522CB24D}"/>
    <cellStyle name="Normal 4" xfId="8" xr:uid="{7ECA17CA-E3E1-45E4-9B26-AB307CBDDA26}"/>
    <cellStyle name="optionalExposure" xfId="5" xr:uid="{00000000-0005-0000-0000-000006000000}"/>
    <cellStyle name="Pros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L134"/>
  <sheetViews>
    <sheetView showGridLines="0" zoomScaleNormal="100" zoomScalePageLayoutView="80" workbookViewId="0">
      <selection activeCell="J17" sqref="J17"/>
    </sheetView>
  </sheetViews>
  <sheetFormatPr baseColWidth="10" defaultColWidth="9.140625" defaultRowHeight="15" x14ac:dyDescent="0.25"/>
  <cols>
    <col min="1" max="1" width="4.42578125" customWidth="1"/>
    <col min="2" max="2" width="8.42578125" customWidth="1"/>
    <col min="3" max="3" width="60.140625" customWidth="1"/>
    <col min="4" max="4" width="12.5703125" customWidth="1"/>
    <col min="5" max="5" width="2.7109375" customWidth="1"/>
    <col min="6" max="6" width="12.5703125" customWidth="1"/>
    <col min="7" max="7" width="2.7109375" customWidth="1"/>
    <col min="8" max="10" width="12.5703125" customWidth="1"/>
    <col min="11" max="11" width="44.42578125" hidden="1" customWidth="1"/>
  </cols>
  <sheetData>
    <row r="1" spans="1:12" x14ac:dyDescent="0.25">
      <c r="A1" s="2"/>
      <c r="B1" s="1"/>
      <c r="C1" s="1"/>
      <c r="D1" s="1"/>
      <c r="E1" s="1"/>
      <c r="F1" s="1"/>
      <c r="G1" s="1"/>
      <c r="H1" s="1"/>
      <c r="I1" s="1"/>
      <c r="J1" s="1"/>
      <c r="K1" s="1"/>
      <c r="L1" s="1"/>
    </row>
    <row r="2" spans="1:12" x14ac:dyDescent="0.25">
      <c r="A2" s="2"/>
      <c r="B2" s="3" t="s">
        <v>17</v>
      </c>
      <c r="C2" s="1"/>
      <c r="D2" s="1"/>
      <c r="F2" s="1"/>
      <c r="G2" s="1"/>
      <c r="H2" s="1"/>
      <c r="I2" s="1"/>
      <c r="J2" s="1"/>
      <c r="K2" t="s">
        <v>100</v>
      </c>
      <c r="L2" s="1"/>
    </row>
    <row r="3" spans="1:12" x14ac:dyDescent="0.25">
      <c r="A3" s="2"/>
      <c r="B3" s="3" t="s">
        <v>18</v>
      </c>
      <c r="C3" s="1"/>
      <c r="D3" s="1"/>
      <c r="F3" s="1"/>
      <c r="G3" s="1"/>
      <c r="H3" s="1"/>
      <c r="I3" s="1"/>
      <c r="J3" s="1"/>
      <c r="K3" s="1" t="s">
        <v>99</v>
      </c>
      <c r="L3" s="1"/>
    </row>
    <row r="4" spans="1:12" x14ac:dyDescent="0.25">
      <c r="A4" s="2"/>
      <c r="B4" s="1"/>
      <c r="C4" s="1"/>
      <c r="D4" s="1"/>
      <c r="E4" s="1"/>
      <c r="F4" s="1"/>
      <c r="G4" s="1"/>
      <c r="H4" s="1"/>
      <c r="I4" s="1"/>
      <c r="J4" s="1"/>
      <c r="K4" s="1" t="s">
        <v>102</v>
      </c>
      <c r="L4" s="1"/>
    </row>
    <row r="5" spans="1:12" x14ac:dyDescent="0.25">
      <c r="A5" s="2"/>
      <c r="B5" s="11"/>
      <c r="C5" s="12"/>
      <c r="D5" s="25" t="s">
        <v>0</v>
      </c>
      <c r="E5" s="6"/>
      <c r="F5" s="6" t="s">
        <v>103</v>
      </c>
      <c r="G5" s="6"/>
      <c r="H5" s="25" t="s">
        <v>1</v>
      </c>
      <c r="I5" s="38"/>
      <c r="J5" s="38"/>
      <c r="K5" s="1"/>
      <c r="L5" s="1"/>
    </row>
    <row r="6" spans="1:12" x14ac:dyDescent="0.25">
      <c r="A6" s="2"/>
      <c r="B6" s="13"/>
      <c r="C6" s="14"/>
      <c r="D6" s="25">
        <v>44926</v>
      </c>
      <c r="E6" s="6"/>
      <c r="F6" s="25">
        <v>44742</v>
      </c>
      <c r="G6" s="6"/>
      <c r="H6" s="25">
        <v>44561</v>
      </c>
      <c r="I6" s="38"/>
      <c r="J6" s="38"/>
      <c r="K6" s="1" t="s">
        <v>101</v>
      </c>
      <c r="L6" s="1"/>
    </row>
    <row r="7" spans="1:12" x14ac:dyDescent="0.25">
      <c r="A7" s="2"/>
      <c r="B7" s="7"/>
      <c r="C7" s="107" t="s">
        <v>43</v>
      </c>
      <c r="D7" s="108"/>
      <c r="E7" s="108"/>
      <c r="F7" s="108"/>
      <c r="G7" s="108"/>
      <c r="H7" s="109"/>
      <c r="I7" s="1"/>
      <c r="J7" s="1"/>
      <c r="K7" s="7" t="s">
        <v>98</v>
      </c>
      <c r="L7" s="1"/>
    </row>
    <row r="8" spans="1:12" x14ac:dyDescent="0.25">
      <c r="A8" s="2"/>
      <c r="B8" s="4">
        <v>1</v>
      </c>
      <c r="C8" s="8" t="s">
        <v>19</v>
      </c>
      <c r="D8" s="35">
        <v>2371022</v>
      </c>
      <c r="E8" s="4"/>
      <c r="F8" s="35">
        <v>1817959</v>
      </c>
      <c r="G8" s="4"/>
      <c r="H8" s="35">
        <v>1992789</v>
      </c>
      <c r="I8" s="1"/>
      <c r="J8" s="1"/>
      <c r="K8" s="5" t="s">
        <v>63</v>
      </c>
      <c r="L8" s="1"/>
    </row>
    <row r="9" spans="1:12" x14ac:dyDescent="0.25">
      <c r="A9" s="2"/>
      <c r="B9" s="4">
        <v>2</v>
      </c>
      <c r="C9" s="8" t="s">
        <v>20</v>
      </c>
      <c r="D9" s="35">
        <v>2371022</v>
      </c>
      <c r="E9" s="4"/>
      <c r="F9" s="35">
        <v>1984943</v>
      </c>
      <c r="G9" s="4"/>
      <c r="H9" s="35">
        <v>2141792</v>
      </c>
      <c r="I9" s="1"/>
      <c r="J9" s="1"/>
      <c r="K9" s="5" t="s">
        <v>64</v>
      </c>
      <c r="L9" s="1"/>
    </row>
    <row r="10" spans="1:12" x14ac:dyDescent="0.25">
      <c r="A10" s="2"/>
      <c r="B10" s="4">
        <v>3</v>
      </c>
      <c r="C10" s="8" t="s">
        <v>21</v>
      </c>
      <c r="D10" s="35">
        <v>2599442</v>
      </c>
      <c r="E10" s="4"/>
      <c r="F10" s="35">
        <v>2215121</v>
      </c>
      <c r="G10" s="4"/>
      <c r="H10" s="35">
        <v>2371974</v>
      </c>
      <c r="I10" s="1"/>
      <c r="J10" s="1"/>
      <c r="K10" s="5" t="s">
        <v>65</v>
      </c>
      <c r="L10" s="1"/>
    </row>
    <row r="11" spans="1:12" x14ac:dyDescent="0.25">
      <c r="A11" s="2"/>
      <c r="B11" s="9"/>
      <c r="C11" s="104" t="s">
        <v>44</v>
      </c>
      <c r="D11" s="105"/>
      <c r="E11" s="105"/>
      <c r="F11" s="105"/>
      <c r="G11" s="105"/>
      <c r="H11" s="106"/>
      <c r="I11" s="1"/>
      <c r="J11" s="1"/>
      <c r="K11" s="1"/>
      <c r="L11" s="1"/>
    </row>
    <row r="12" spans="1:12" x14ac:dyDescent="0.25">
      <c r="A12" s="2"/>
      <c r="B12" s="4">
        <v>4</v>
      </c>
      <c r="C12" s="8" t="s">
        <v>22</v>
      </c>
      <c r="D12" s="35">
        <v>12050109</v>
      </c>
      <c r="E12" s="4"/>
      <c r="F12" s="35">
        <v>11328199</v>
      </c>
      <c r="G12" s="4"/>
      <c r="H12" s="35">
        <v>11726513</v>
      </c>
      <c r="I12" s="1"/>
      <c r="J12" s="1"/>
      <c r="K12" s="33" t="s">
        <v>66</v>
      </c>
      <c r="L12" s="1"/>
    </row>
    <row r="13" spans="1:12" x14ac:dyDescent="0.25">
      <c r="A13" s="2"/>
      <c r="B13" s="9"/>
      <c r="C13" s="110" t="s">
        <v>45</v>
      </c>
      <c r="D13" s="111"/>
      <c r="E13" s="111"/>
      <c r="F13" s="111"/>
      <c r="G13" s="111"/>
      <c r="H13" s="112"/>
      <c r="I13" s="1"/>
      <c r="J13" s="1"/>
      <c r="K13" s="1"/>
      <c r="L13" s="1"/>
    </row>
    <row r="14" spans="1:12" x14ac:dyDescent="0.25">
      <c r="A14" s="2"/>
      <c r="B14" s="4">
        <v>5</v>
      </c>
      <c r="C14" s="8" t="s">
        <v>23</v>
      </c>
      <c r="D14" s="36">
        <v>0.18440000000000001</v>
      </c>
      <c r="E14" s="4"/>
      <c r="F14" s="36">
        <v>0.1605</v>
      </c>
      <c r="G14" s="4"/>
      <c r="H14" s="36">
        <v>0.1699</v>
      </c>
      <c r="I14" s="1"/>
      <c r="J14" s="1"/>
      <c r="K14" s="5" t="s">
        <v>67</v>
      </c>
      <c r="L14" s="1"/>
    </row>
    <row r="15" spans="1:12" x14ac:dyDescent="0.25">
      <c r="A15" s="2"/>
      <c r="B15" s="4">
        <v>6</v>
      </c>
      <c r="C15" s="8" t="s">
        <v>24</v>
      </c>
      <c r="D15" s="36">
        <v>0.1968</v>
      </c>
      <c r="E15" s="4"/>
      <c r="F15" s="36">
        <v>0.17519999999999999</v>
      </c>
      <c r="G15" s="4"/>
      <c r="H15" s="36">
        <v>0.18260000000000001</v>
      </c>
      <c r="I15" s="1"/>
      <c r="J15" s="1"/>
      <c r="K15" s="5" t="s">
        <v>68</v>
      </c>
      <c r="L15" s="1"/>
    </row>
    <row r="16" spans="1:12" x14ac:dyDescent="0.25">
      <c r="A16" s="2"/>
      <c r="B16" s="4">
        <v>7</v>
      </c>
      <c r="C16" s="8" t="s">
        <v>25</v>
      </c>
      <c r="D16" s="36">
        <v>0.2157</v>
      </c>
      <c r="E16" s="4"/>
      <c r="F16" s="36">
        <v>0.19550000000000001</v>
      </c>
      <c r="G16" s="4"/>
      <c r="H16" s="36">
        <v>0.20230000000000001</v>
      </c>
      <c r="I16" s="1"/>
      <c r="J16" s="1"/>
      <c r="K16" s="5" t="s">
        <v>69</v>
      </c>
      <c r="L16" s="1"/>
    </row>
    <row r="17" spans="1:12" ht="27.75" customHeight="1" x14ac:dyDescent="0.25">
      <c r="A17" s="2"/>
      <c r="B17" s="9"/>
      <c r="C17" s="110" t="s">
        <v>46</v>
      </c>
      <c r="D17" s="111"/>
      <c r="E17" s="111"/>
      <c r="F17" s="111"/>
      <c r="G17" s="111"/>
      <c r="H17" s="112"/>
      <c r="I17" s="1"/>
      <c r="J17" s="1"/>
      <c r="K17" s="1"/>
      <c r="L17" s="1"/>
    </row>
    <row r="18" spans="1:12" ht="45" x14ac:dyDescent="0.25">
      <c r="A18" s="2"/>
      <c r="B18" s="4" t="s">
        <v>3</v>
      </c>
      <c r="C18" s="21" t="s">
        <v>46</v>
      </c>
      <c r="D18" s="28">
        <v>9.6000000000000002E-2</v>
      </c>
      <c r="E18" s="4"/>
      <c r="F18" s="26">
        <v>9.6000000000000002E-2</v>
      </c>
      <c r="G18" s="4"/>
      <c r="H18" s="28">
        <v>9.6000000000000002E-2</v>
      </c>
      <c r="I18" s="1"/>
      <c r="J18" s="1"/>
      <c r="K18" s="5" t="s">
        <v>70</v>
      </c>
      <c r="L18" s="1"/>
    </row>
    <row r="19" spans="1:12" x14ac:dyDescent="0.25">
      <c r="A19" s="2"/>
      <c r="B19" s="4" t="s">
        <v>4</v>
      </c>
      <c r="C19" s="21" t="s">
        <v>26</v>
      </c>
      <c r="D19" s="28">
        <v>6.0999999999999999E-2</v>
      </c>
      <c r="E19" s="4"/>
      <c r="F19" s="26">
        <v>6.0999999999999999E-2</v>
      </c>
      <c r="G19" s="4"/>
      <c r="H19" s="28">
        <v>6.0999999999999999E-2</v>
      </c>
      <c r="I19" s="1"/>
      <c r="J19" s="1"/>
      <c r="K19" s="5" t="s">
        <v>71</v>
      </c>
      <c r="L19" s="1"/>
    </row>
    <row r="20" spans="1:12" x14ac:dyDescent="0.25">
      <c r="A20" s="2"/>
      <c r="B20" s="4" t="s">
        <v>5</v>
      </c>
      <c r="C20" s="21" t="s">
        <v>27</v>
      </c>
      <c r="D20" s="28">
        <v>7.5999999999999998E-2</v>
      </c>
      <c r="E20" s="4"/>
      <c r="F20" s="26">
        <v>7.5999999999999998E-2</v>
      </c>
      <c r="G20" s="4"/>
      <c r="H20" s="28">
        <v>7.5999999999999998E-2</v>
      </c>
      <c r="I20" s="1"/>
      <c r="J20" s="1"/>
      <c r="K20" s="5" t="s">
        <v>72</v>
      </c>
      <c r="L20" s="1"/>
    </row>
    <row r="21" spans="1:12" x14ac:dyDescent="0.25">
      <c r="A21" s="2"/>
      <c r="B21" s="4" t="s">
        <v>6</v>
      </c>
      <c r="C21" s="21" t="s">
        <v>42</v>
      </c>
      <c r="D21" s="28">
        <v>1.6E-2</v>
      </c>
      <c r="E21" s="4"/>
      <c r="F21" s="26">
        <v>1.6E-2</v>
      </c>
      <c r="G21" s="4"/>
      <c r="H21" s="28">
        <v>1.6E-2</v>
      </c>
      <c r="I21" s="1"/>
      <c r="J21" s="1"/>
      <c r="K21" s="5" t="s">
        <v>73</v>
      </c>
      <c r="L21" s="1"/>
    </row>
    <row r="22" spans="1:12" x14ac:dyDescent="0.25">
      <c r="A22" s="2"/>
      <c r="B22" s="9"/>
      <c r="C22" s="113" t="s">
        <v>28</v>
      </c>
      <c r="D22" s="114"/>
      <c r="E22" s="114"/>
      <c r="F22" s="114"/>
      <c r="G22" s="114"/>
      <c r="H22" s="115"/>
      <c r="I22" s="1"/>
      <c r="J22" s="1"/>
      <c r="K22" s="1"/>
      <c r="L22" s="1"/>
    </row>
    <row r="23" spans="1:12" x14ac:dyDescent="0.25">
      <c r="A23" s="2"/>
      <c r="B23" s="4">
        <v>8</v>
      </c>
      <c r="C23" s="8" t="s">
        <v>39</v>
      </c>
      <c r="D23" s="26">
        <v>2.5000000000000001E-2</v>
      </c>
      <c r="E23" s="4"/>
      <c r="F23" s="26">
        <v>2.5000000000000001E-2</v>
      </c>
      <c r="G23" s="4"/>
      <c r="H23" s="26">
        <v>2.5000000000000001E-2</v>
      </c>
      <c r="I23" s="1"/>
      <c r="J23" s="1"/>
      <c r="K23" s="5" t="s">
        <v>74</v>
      </c>
      <c r="L23" s="1"/>
    </row>
    <row r="24" spans="1:12" ht="30" x14ac:dyDescent="0.25">
      <c r="A24" s="2"/>
      <c r="B24" s="4" t="s">
        <v>2</v>
      </c>
      <c r="C24" s="8" t="s">
        <v>47</v>
      </c>
      <c r="D24" s="27"/>
      <c r="E24" s="4"/>
      <c r="F24" s="27"/>
      <c r="G24" s="4"/>
      <c r="H24" s="27"/>
      <c r="I24" s="1"/>
      <c r="J24" s="1"/>
      <c r="K24" s="5" t="s">
        <v>75</v>
      </c>
      <c r="L24" s="1"/>
    </row>
    <row r="25" spans="1:12" x14ac:dyDescent="0.25">
      <c r="A25" s="2"/>
      <c r="B25" s="4">
        <v>9</v>
      </c>
      <c r="C25" s="8" t="s">
        <v>48</v>
      </c>
      <c r="D25" s="28">
        <v>0.02</v>
      </c>
      <c r="E25" s="4"/>
      <c r="F25" s="28">
        <v>0.01</v>
      </c>
      <c r="G25" s="4"/>
      <c r="H25" s="28">
        <v>0.01</v>
      </c>
      <c r="I25" s="1"/>
      <c r="J25" s="1"/>
      <c r="K25" s="5" t="s">
        <v>76</v>
      </c>
      <c r="L25" s="1"/>
    </row>
    <row r="26" spans="1:12" x14ac:dyDescent="0.25">
      <c r="A26" s="2"/>
      <c r="B26" s="4" t="s">
        <v>7</v>
      </c>
      <c r="C26" s="8" t="s">
        <v>40</v>
      </c>
      <c r="D26" s="28">
        <v>0.03</v>
      </c>
      <c r="E26" s="4"/>
      <c r="F26" s="28">
        <v>0.03</v>
      </c>
      <c r="G26" s="4"/>
      <c r="H26" s="28">
        <v>0.03</v>
      </c>
      <c r="I26" s="1"/>
      <c r="J26" s="1"/>
      <c r="K26" s="5" t="s">
        <v>77</v>
      </c>
      <c r="L26" s="1"/>
    </row>
    <row r="27" spans="1:12" x14ac:dyDescent="0.25">
      <c r="A27" s="2"/>
      <c r="B27" s="4">
        <v>10</v>
      </c>
      <c r="C27" s="8" t="s">
        <v>49</v>
      </c>
      <c r="D27" s="27"/>
      <c r="E27" s="4"/>
      <c r="F27" s="4"/>
      <c r="G27" s="4"/>
      <c r="H27" s="27"/>
      <c r="I27" s="1"/>
      <c r="J27" s="1"/>
      <c r="K27" s="5" t="s">
        <v>78</v>
      </c>
      <c r="L27" s="1"/>
    </row>
    <row r="28" spans="1:12" x14ac:dyDescent="0.25">
      <c r="A28" s="2"/>
      <c r="B28" s="4" t="s">
        <v>8</v>
      </c>
      <c r="C28" s="8" t="s">
        <v>50</v>
      </c>
      <c r="D28" s="27"/>
      <c r="E28" s="4"/>
      <c r="F28" s="4"/>
      <c r="G28" s="4"/>
      <c r="H28" s="27"/>
      <c r="I28" s="1"/>
      <c r="J28" s="1"/>
      <c r="K28" s="5" t="s">
        <v>79</v>
      </c>
      <c r="L28" s="1"/>
    </row>
    <row r="29" spans="1:12" x14ac:dyDescent="0.25">
      <c r="A29" s="2"/>
      <c r="B29" s="4">
        <v>11</v>
      </c>
      <c r="C29" s="8" t="s">
        <v>41</v>
      </c>
      <c r="D29" s="26">
        <v>7.4999999999999997E-2</v>
      </c>
      <c r="E29" s="4"/>
      <c r="F29" s="26">
        <v>6.5000000000000002E-2</v>
      </c>
      <c r="G29" s="4"/>
      <c r="H29" s="26">
        <v>6.5000000000000002E-2</v>
      </c>
      <c r="I29" s="1"/>
      <c r="J29" s="1"/>
      <c r="K29" s="5" t="s">
        <v>80</v>
      </c>
      <c r="L29" s="1"/>
    </row>
    <row r="30" spans="1:12" x14ac:dyDescent="0.25">
      <c r="A30" s="2"/>
      <c r="B30" s="4" t="s">
        <v>9</v>
      </c>
      <c r="C30" s="30" t="s">
        <v>51</v>
      </c>
      <c r="D30" s="26">
        <v>0.17100000000000001</v>
      </c>
      <c r="E30" s="4"/>
      <c r="F30" s="26">
        <v>0.161</v>
      </c>
      <c r="G30" s="4"/>
      <c r="H30" s="26">
        <v>0.161</v>
      </c>
      <c r="I30" s="1"/>
      <c r="J30" s="1"/>
      <c r="K30" s="5" t="s">
        <v>81</v>
      </c>
      <c r="L30" s="1"/>
    </row>
    <row r="31" spans="1:12" ht="30" x14ac:dyDescent="0.25">
      <c r="A31" s="2"/>
      <c r="B31" s="4">
        <v>12</v>
      </c>
      <c r="C31" s="30" t="s">
        <v>52</v>
      </c>
      <c r="D31" s="80">
        <v>6.4000000000000001E-2</v>
      </c>
      <c r="E31" s="4"/>
      <c r="F31" s="26">
        <v>5.5899999999999998E-2</v>
      </c>
      <c r="G31" s="4"/>
      <c r="H31" s="80">
        <v>0.06</v>
      </c>
      <c r="I31" s="1"/>
      <c r="J31" s="1"/>
      <c r="K31" s="5" t="s">
        <v>82</v>
      </c>
      <c r="L31" s="1"/>
    </row>
    <row r="32" spans="1:12" x14ac:dyDescent="0.25">
      <c r="A32" s="2"/>
      <c r="B32" s="9"/>
      <c r="C32" s="104" t="s">
        <v>53</v>
      </c>
      <c r="D32" s="105"/>
      <c r="E32" s="105"/>
      <c r="F32" s="105"/>
      <c r="G32" s="105"/>
      <c r="H32" s="106"/>
      <c r="I32" s="1"/>
      <c r="J32" s="1"/>
      <c r="K32" s="1"/>
      <c r="L32" s="1"/>
    </row>
    <row r="33" spans="1:12" x14ac:dyDescent="0.25">
      <c r="A33" s="2"/>
      <c r="B33" s="4">
        <v>13</v>
      </c>
      <c r="C33" s="31" t="s">
        <v>54</v>
      </c>
      <c r="D33" s="35">
        <v>26389113</v>
      </c>
      <c r="E33" s="4"/>
      <c r="F33" s="35">
        <v>24905363</v>
      </c>
      <c r="G33" s="4"/>
      <c r="H33" s="83">
        <v>25754434</v>
      </c>
      <c r="I33" s="1"/>
      <c r="J33" s="1"/>
      <c r="K33" s="5" t="s">
        <v>83</v>
      </c>
      <c r="L33" s="1"/>
    </row>
    <row r="34" spans="1:12" x14ac:dyDescent="0.25">
      <c r="A34" s="2"/>
      <c r="B34" s="17">
        <v>14</v>
      </c>
      <c r="C34" s="23" t="s">
        <v>55</v>
      </c>
      <c r="D34" s="28">
        <v>8.9800000000000005E-2</v>
      </c>
      <c r="E34" s="4"/>
      <c r="F34" s="26">
        <v>7.9699999999999993E-2</v>
      </c>
      <c r="G34" s="4"/>
      <c r="H34" s="85">
        <v>8.3199999999999996E-2</v>
      </c>
      <c r="I34" s="1"/>
      <c r="J34" s="1"/>
      <c r="K34" s="5" t="s">
        <v>84</v>
      </c>
      <c r="L34" s="1"/>
    </row>
    <row r="35" spans="1:12" ht="15" customHeight="1" x14ac:dyDescent="0.25">
      <c r="B35" s="9"/>
      <c r="C35" s="104" t="s">
        <v>56</v>
      </c>
      <c r="D35" s="105"/>
      <c r="E35" s="105"/>
      <c r="F35" s="105"/>
      <c r="G35" s="105"/>
      <c r="H35" s="106"/>
    </row>
    <row r="36" spans="1:12" s="15" customFormat="1" ht="30" x14ac:dyDescent="0.25">
      <c r="B36" s="24" t="s">
        <v>12</v>
      </c>
      <c r="C36" s="21" t="s">
        <v>57</v>
      </c>
      <c r="D36" s="29"/>
      <c r="E36" s="16"/>
      <c r="F36" s="16"/>
      <c r="G36" s="16"/>
      <c r="H36" s="29"/>
      <c r="K36" s="34" t="s">
        <v>85</v>
      </c>
    </row>
    <row r="37" spans="1:12" s="15" customFormat="1" x14ac:dyDescent="0.25">
      <c r="B37" s="24" t="s">
        <v>13</v>
      </c>
      <c r="C37" s="21" t="s">
        <v>58</v>
      </c>
      <c r="D37" s="29"/>
      <c r="E37" s="16"/>
      <c r="F37" s="16"/>
      <c r="G37" s="16"/>
      <c r="H37" s="29"/>
      <c r="K37" s="34" t="s">
        <v>86</v>
      </c>
    </row>
    <row r="38" spans="1:12" s="15" customFormat="1" x14ac:dyDescent="0.25">
      <c r="B38" s="24" t="s">
        <v>14</v>
      </c>
      <c r="C38" s="21" t="s">
        <v>59</v>
      </c>
      <c r="D38" s="28">
        <v>0.03</v>
      </c>
      <c r="E38" s="16"/>
      <c r="F38" s="28">
        <v>0.03</v>
      </c>
      <c r="G38" s="16"/>
      <c r="H38" s="28">
        <v>0.03</v>
      </c>
      <c r="K38" s="34" t="s">
        <v>87</v>
      </c>
    </row>
    <row r="39" spans="1:12" s="15" customFormat="1" ht="15" customHeight="1" x14ac:dyDescent="0.25">
      <c r="B39" s="9"/>
      <c r="C39" s="104" t="s">
        <v>60</v>
      </c>
      <c r="D39" s="105"/>
      <c r="E39" s="105"/>
      <c r="F39" s="105"/>
      <c r="G39" s="105"/>
      <c r="H39" s="106"/>
      <c r="K39" s="20"/>
    </row>
    <row r="40" spans="1:12" s="15" customFormat="1" x14ac:dyDescent="0.25">
      <c r="B40" s="24" t="s">
        <v>15</v>
      </c>
      <c r="C40" s="22" t="s">
        <v>61</v>
      </c>
      <c r="D40" s="32"/>
      <c r="E40" s="32"/>
      <c r="F40" s="32"/>
      <c r="G40" s="32"/>
      <c r="H40" s="32"/>
      <c r="K40" s="34" t="s">
        <v>88</v>
      </c>
    </row>
    <row r="41" spans="1:12" s="15" customFormat="1" x14ac:dyDescent="0.25">
      <c r="B41" s="24" t="s">
        <v>16</v>
      </c>
      <c r="C41" s="22" t="s">
        <v>62</v>
      </c>
      <c r="D41" s="28">
        <v>0.03</v>
      </c>
      <c r="E41" s="32"/>
      <c r="F41" s="28">
        <v>0.03</v>
      </c>
      <c r="G41" s="32"/>
      <c r="H41" s="28">
        <v>0.03</v>
      </c>
      <c r="K41" s="34" t="s">
        <v>89</v>
      </c>
    </row>
    <row r="42" spans="1:12" x14ac:dyDescent="0.25">
      <c r="A42" s="2"/>
      <c r="B42" s="9"/>
      <c r="C42" s="104" t="s">
        <v>33</v>
      </c>
      <c r="D42" s="105"/>
      <c r="E42" s="105"/>
      <c r="F42" s="105"/>
      <c r="G42" s="105"/>
      <c r="H42" s="106"/>
      <c r="I42" s="1"/>
      <c r="J42" s="1"/>
      <c r="K42" s="1"/>
      <c r="L42" s="1"/>
    </row>
    <row r="43" spans="1:12" x14ac:dyDescent="0.25">
      <c r="A43" s="2"/>
      <c r="B43" s="4">
        <v>15</v>
      </c>
      <c r="C43" s="10" t="s">
        <v>29</v>
      </c>
      <c r="D43" s="81">
        <v>2167409</v>
      </c>
      <c r="E43" s="4"/>
      <c r="F43" s="81">
        <v>1941351</v>
      </c>
      <c r="G43" s="4"/>
      <c r="H43" s="83">
        <v>2306697</v>
      </c>
      <c r="I43" s="1"/>
      <c r="J43" s="1"/>
      <c r="K43" s="5" t="s">
        <v>90</v>
      </c>
      <c r="L43" s="1"/>
    </row>
    <row r="44" spans="1:12" x14ac:dyDescent="0.25">
      <c r="A44" s="2"/>
      <c r="B44" s="17" t="s">
        <v>10</v>
      </c>
      <c r="C44" s="19" t="s">
        <v>30</v>
      </c>
      <c r="D44" s="81">
        <v>1410608</v>
      </c>
      <c r="E44" s="18"/>
      <c r="F44" s="81">
        <v>1286080</v>
      </c>
      <c r="G44" s="18"/>
      <c r="H44" s="83">
        <v>1298250</v>
      </c>
      <c r="I44" s="1"/>
      <c r="J44" s="1"/>
      <c r="K44" s="5" t="s">
        <v>91</v>
      </c>
      <c r="L44" s="1"/>
    </row>
    <row r="45" spans="1:12" x14ac:dyDescent="0.25">
      <c r="A45" s="2"/>
      <c r="B45" s="17" t="s">
        <v>11</v>
      </c>
      <c r="C45" s="19" t="s">
        <v>31</v>
      </c>
      <c r="D45" s="81">
        <v>273593</v>
      </c>
      <c r="E45" s="18"/>
      <c r="F45" s="81">
        <f>+F44-F46</f>
        <v>89526</v>
      </c>
      <c r="G45" s="18"/>
      <c r="H45" s="83">
        <f>+H44-H46</f>
        <v>85822</v>
      </c>
      <c r="I45" s="1"/>
      <c r="J45" s="1"/>
      <c r="K45" s="5" t="s">
        <v>92</v>
      </c>
      <c r="L45" s="1"/>
    </row>
    <row r="46" spans="1:12" x14ac:dyDescent="0.25">
      <c r="A46" s="2"/>
      <c r="B46" s="4">
        <v>16</v>
      </c>
      <c r="C46" s="10" t="s">
        <v>32</v>
      </c>
      <c r="D46" s="81">
        <f>+D44-D45</f>
        <v>1137015</v>
      </c>
      <c r="E46" s="4"/>
      <c r="F46" s="81">
        <v>1196554</v>
      </c>
      <c r="G46" s="4"/>
      <c r="H46" s="83">
        <v>1212428</v>
      </c>
      <c r="I46" s="1"/>
      <c r="J46" s="1"/>
      <c r="K46" s="5" t="s">
        <v>93</v>
      </c>
      <c r="L46" s="1"/>
    </row>
    <row r="47" spans="1:12" x14ac:dyDescent="0.25">
      <c r="A47" s="2"/>
      <c r="B47" s="4">
        <v>17</v>
      </c>
      <c r="C47" s="10" t="s">
        <v>38</v>
      </c>
      <c r="D47" s="82">
        <v>1.9061999999999999</v>
      </c>
      <c r="E47" s="4"/>
      <c r="F47" s="82">
        <v>1.62</v>
      </c>
      <c r="G47" s="4"/>
      <c r="H47" s="84">
        <v>1.9025000000000001</v>
      </c>
      <c r="I47" s="1"/>
      <c r="J47" s="1"/>
      <c r="K47" s="5" t="s">
        <v>94</v>
      </c>
      <c r="L47" s="1"/>
    </row>
    <row r="48" spans="1:12" x14ac:dyDescent="0.25">
      <c r="A48" s="2"/>
      <c r="B48" s="9"/>
      <c r="C48" s="104" t="s">
        <v>34</v>
      </c>
      <c r="D48" s="105"/>
      <c r="E48" s="105"/>
      <c r="F48" s="105"/>
      <c r="G48" s="105"/>
      <c r="H48" s="106"/>
      <c r="I48" s="1"/>
      <c r="J48" s="1"/>
      <c r="K48" s="1"/>
      <c r="L48" s="1"/>
    </row>
    <row r="49" spans="1:12" x14ac:dyDescent="0.25">
      <c r="A49" s="2"/>
      <c r="B49" s="4">
        <v>18</v>
      </c>
      <c r="C49" s="10" t="s">
        <v>36</v>
      </c>
      <c r="D49" s="35">
        <v>21534535</v>
      </c>
      <c r="E49" s="4"/>
      <c r="F49" s="35">
        <v>18665727</v>
      </c>
      <c r="G49" s="4"/>
      <c r="H49" s="83">
        <v>18822857</v>
      </c>
      <c r="I49" s="1"/>
      <c r="J49" s="1"/>
      <c r="K49" s="5" t="s">
        <v>95</v>
      </c>
      <c r="L49" s="1"/>
    </row>
    <row r="50" spans="1:12" x14ac:dyDescent="0.25">
      <c r="A50" s="2"/>
      <c r="B50" s="4">
        <v>19</v>
      </c>
      <c r="C50" s="5" t="s">
        <v>35</v>
      </c>
      <c r="D50" s="35">
        <v>19009962</v>
      </c>
      <c r="E50" s="4"/>
      <c r="F50" s="35">
        <v>13809430</v>
      </c>
      <c r="G50" s="4"/>
      <c r="H50" s="83">
        <v>14226754</v>
      </c>
      <c r="I50" s="1"/>
      <c r="J50" s="1"/>
      <c r="K50" s="5" t="s">
        <v>96</v>
      </c>
      <c r="L50" s="1"/>
    </row>
    <row r="51" spans="1:12" x14ac:dyDescent="0.25">
      <c r="A51" s="2"/>
      <c r="B51" s="4">
        <v>20</v>
      </c>
      <c r="C51" s="10" t="s">
        <v>37</v>
      </c>
      <c r="D51" s="37">
        <v>1.3220000000000001</v>
      </c>
      <c r="E51" s="4"/>
      <c r="F51" s="37">
        <v>1.35</v>
      </c>
      <c r="G51" s="4"/>
      <c r="H51" s="84">
        <v>1.32</v>
      </c>
      <c r="I51" s="1"/>
      <c r="J51" s="1"/>
      <c r="K51" s="5" t="s">
        <v>97</v>
      </c>
      <c r="L51" s="1"/>
    </row>
    <row r="52" spans="1:12" x14ac:dyDescent="0.25">
      <c r="A52" s="2"/>
      <c r="B52" s="1"/>
      <c r="C52" s="1"/>
      <c r="D52" s="1"/>
      <c r="E52" s="1"/>
      <c r="F52" s="1"/>
      <c r="G52" s="1"/>
      <c r="H52" s="1"/>
      <c r="I52" s="1"/>
      <c r="J52" s="1"/>
      <c r="K52" s="1"/>
      <c r="L52" s="1"/>
    </row>
    <row r="53" spans="1:12" x14ac:dyDescent="0.25">
      <c r="A53" s="2"/>
      <c r="B53" s="1"/>
      <c r="C53" s="1"/>
      <c r="D53" s="1"/>
      <c r="E53" s="1"/>
      <c r="F53" s="1"/>
      <c r="G53" s="1"/>
      <c r="H53" s="1"/>
      <c r="I53" s="1"/>
      <c r="J53" s="1"/>
      <c r="K53" s="1"/>
      <c r="L53" s="1"/>
    </row>
    <row r="54" spans="1:12" x14ac:dyDescent="0.25">
      <c r="A54" s="2"/>
      <c r="B54" s="1"/>
      <c r="C54" s="1"/>
      <c r="D54" s="1"/>
      <c r="E54" s="1"/>
      <c r="F54" s="1"/>
      <c r="G54" s="1"/>
      <c r="H54" s="1"/>
      <c r="I54" s="1"/>
      <c r="J54" s="1"/>
      <c r="K54" s="1"/>
      <c r="L54" s="1"/>
    </row>
    <row r="55" spans="1:12" x14ac:dyDescent="0.25">
      <c r="A55" s="2"/>
      <c r="B55" s="1"/>
      <c r="C55" s="1"/>
      <c r="D55" s="1"/>
      <c r="E55" s="1"/>
      <c r="F55" s="1"/>
      <c r="G55" s="1"/>
      <c r="H55" s="1"/>
      <c r="I55" s="1"/>
      <c r="J55" s="1"/>
      <c r="K55" s="1"/>
      <c r="L55" s="1"/>
    </row>
    <row r="56" spans="1:12" x14ac:dyDescent="0.25">
      <c r="A56" s="2"/>
      <c r="B56" s="1"/>
      <c r="C56" s="1"/>
      <c r="D56" s="1"/>
      <c r="E56" s="1"/>
      <c r="F56" s="1"/>
      <c r="G56" s="1"/>
      <c r="H56" s="1"/>
      <c r="I56" s="1"/>
      <c r="J56" s="1"/>
      <c r="K56" s="1"/>
      <c r="L56" s="1"/>
    </row>
    <row r="57" spans="1:12" x14ac:dyDescent="0.25">
      <c r="A57" s="2"/>
      <c r="B57" s="1"/>
      <c r="C57" s="1"/>
      <c r="D57" s="1"/>
      <c r="E57" s="1"/>
      <c r="F57" s="1"/>
      <c r="G57" s="1"/>
      <c r="H57" s="1"/>
      <c r="I57" s="1"/>
      <c r="J57" s="1"/>
      <c r="K57" s="1"/>
      <c r="L57" s="1"/>
    </row>
    <row r="58" spans="1:12" x14ac:dyDescent="0.25">
      <c r="A58" s="2"/>
      <c r="B58" s="1"/>
      <c r="C58" s="1"/>
      <c r="D58" s="1"/>
      <c r="E58" s="1"/>
      <c r="F58" s="1"/>
      <c r="G58" s="1"/>
      <c r="H58" s="1"/>
      <c r="I58" s="1"/>
      <c r="J58" s="1"/>
      <c r="K58" s="1"/>
      <c r="L58" s="1"/>
    </row>
    <row r="59" spans="1:12" x14ac:dyDescent="0.25">
      <c r="A59" s="2"/>
      <c r="B59" s="1"/>
      <c r="C59" s="1"/>
      <c r="D59" s="1"/>
      <c r="E59" s="1"/>
      <c r="F59" s="1"/>
      <c r="G59" s="1"/>
      <c r="H59" s="1"/>
      <c r="I59" s="1"/>
      <c r="J59" s="1"/>
      <c r="K59" s="1"/>
      <c r="L59" s="1"/>
    </row>
    <row r="60" spans="1:12" x14ac:dyDescent="0.25">
      <c r="A60" s="2"/>
      <c r="B60" s="1"/>
      <c r="C60" s="1"/>
      <c r="D60" s="1"/>
      <c r="E60" s="1"/>
      <c r="F60" s="1"/>
      <c r="G60" s="1"/>
      <c r="H60" s="1"/>
      <c r="I60" s="1"/>
      <c r="J60" s="1"/>
      <c r="K60" s="1"/>
      <c r="L60" s="1"/>
    </row>
    <row r="61" spans="1:12" x14ac:dyDescent="0.25">
      <c r="A61" s="2"/>
      <c r="B61" s="1"/>
      <c r="C61" s="1"/>
      <c r="D61" s="1"/>
      <c r="E61" s="1"/>
      <c r="F61" s="1"/>
      <c r="G61" s="1"/>
      <c r="H61" s="1"/>
      <c r="I61" s="1"/>
      <c r="J61" s="1"/>
      <c r="K61" s="1"/>
      <c r="L61" s="1"/>
    </row>
    <row r="62" spans="1:12" x14ac:dyDescent="0.25">
      <c r="A62" s="2"/>
      <c r="B62" s="1"/>
      <c r="C62" s="1"/>
      <c r="D62" s="1"/>
      <c r="E62" s="1"/>
      <c r="F62" s="1"/>
      <c r="G62" s="1"/>
      <c r="H62" s="1"/>
      <c r="I62" s="1"/>
      <c r="J62" s="1"/>
      <c r="K62" s="1"/>
      <c r="L62" s="1"/>
    </row>
    <row r="63" spans="1:12" x14ac:dyDescent="0.25">
      <c r="A63" s="2"/>
      <c r="B63" s="1"/>
      <c r="C63" s="1"/>
      <c r="D63" s="1"/>
      <c r="E63" s="1"/>
      <c r="F63" s="1"/>
      <c r="G63" s="1"/>
      <c r="H63" s="1"/>
      <c r="I63" s="1"/>
      <c r="J63" s="1"/>
      <c r="K63" s="1"/>
      <c r="L63" s="1"/>
    </row>
    <row r="64" spans="1:12" x14ac:dyDescent="0.25">
      <c r="A64" s="2"/>
      <c r="B64" s="1"/>
      <c r="C64" s="1"/>
      <c r="D64" s="1"/>
      <c r="E64" s="1"/>
      <c r="F64" s="1"/>
      <c r="G64" s="1"/>
      <c r="H64" s="1"/>
      <c r="I64" s="1"/>
      <c r="J64" s="1"/>
      <c r="K64" s="1"/>
      <c r="L64" s="1"/>
    </row>
    <row r="65" spans="1:12" x14ac:dyDescent="0.25">
      <c r="A65" s="2"/>
      <c r="B65" s="1"/>
      <c r="C65" s="1"/>
      <c r="D65" s="1"/>
      <c r="E65" s="1"/>
      <c r="F65" s="1"/>
      <c r="G65" s="1"/>
      <c r="H65" s="1"/>
      <c r="I65" s="1"/>
      <c r="J65" s="1"/>
      <c r="K65" s="1"/>
      <c r="L65" s="1"/>
    </row>
    <row r="66" spans="1:12" x14ac:dyDescent="0.25">
      <c r="A66" s="2"/>
      <c r="B66" s="1"/>
      <c r="C66" s="1"/>
      <c r="D66" s="1"/>
      <c r="E66" s="1"/>
      <c r="F66" s="1"/>
      <c r="G66" s="1"/>
      <c r="H66" s="1"/>
      <c r="I66" s="1"/>
      <c r="J66" s="1"/>
      <c r="K66" s="1"/>
      <c r="L66" s="1"/>
    </row>
    <row r="67" spans="1:12" x14ac:dyDescent="0.25">
      <c r="A67" s="2"/>
      <c r="B67" s="1"/>
      <c r="C67" s="1"/>
      <c r="D67" s="1"/>
      <c r="E67" s="1"/>
      <c r="F67" s="1"/>
      <c r="G67" s="1"/>
      <c r="H67" s="1"/>
      <c r="I67" s="1"/>
      <c r="J67" s="1"/>
      <c r="K67" s="1"/>
      <c r="L67" s="1"/>
    </row>
    <row r="68" spans="1:12" x14ac:dyDescent="0.25">
      <c r="A68" s="2"/>
      <c r="B68" s="1"/>
      <c r="C68" s="1"/>
      <c r="D68" s="1"/>
      <c r="E68" s="1"/>
      <c r="F68" s="1"/>
      <c r="G68" s="1"/>
      <c r="H68" s="1"/>
      <c r="I68" s="1"/>
      <c r="J68" s="1"/>
      <c r="K68" s="1"/>
      <c r="L68" s="1"/>
    </row>
    <row r="69" spans="1:12" x14ac:dyDescent="0.25">
      <c r="A69" s="2"/>
      <c r="B69" s="1"/>
      <c r="C69" s="1"/>
      <c r="D69" s="1"/>
      <c r="E69" s="1"/>
      <c r="F69" s="1"/>
      <c r="G69" s="1"/>
      <c r="H69" s="1"/>
      <c r="I69" s="1"/>
      <c r="J69" s="1"/>
      <c r="K69" s="1"/>
      <c r="L69" s="1"/>
    </row>
    <row r="70" spans="1:12" x14ac:dyDescent="0.25">
      <c r="A70" s="2"/>
      <c r="B70" s="1"/>
      <c r="C70" s="1"/>
      <c r="D70" s="1"/>
      <c r="E70" s="1"/>
      <c r="F70" s="1"/>
      <c r="G70" s="1"/>
      <c r="H70" s="1"/>
      <c r="I70" s="1"/>
      <c r="J70" s="1"/>
      <c r="K70" s="1"/>
      <c r="L70" s="1"/>
    </row>
    <row r="71" spans="1:12" x14ac:dyDescent="0.25">
      <c r="A71" s="2"/>
      <c r="B71" s="1"/>
      <c r="C71" s="1"/>
      <c r="D71" s="1"/>
      <c r="E71" s="1"/>
      <c r="F71" s="1"/>
      <c r="G71" s="1"/>
      <c r="H71" s="1"/>
      <c r="I71" s="1"/>
      <c r="J71" s="1"/>
      <c r="K71" s="1"/>
      <c r="L71" s="1"/>
    </row>
    <row r="72" spans="1:12" x14ac:dyDescent="0.25">
      <c r="A72" s="2"/>
      <c r="B72" s="1"/>
      <c r="C72" s="1"/>
      <c r="D72" s="1"/>
      <c r="E72" s="1"/>
      <c r="F72" s="1"/>
      <c r="G72" s="1"/>
      <c r="H72" s="1"/>
      <c r="I72" s="1"/>
      <c r="J72" s="1"/>
      <c r="K72" s="1"/>
      <c r="L72" s="1"/>
    </row>
    <row r="73" spans="1:12" x14ac:dyDescent="0.25">
      <c r="A73" s="2"/>
      <c r="B73" s="1"/>
      <c r="C73" s="1"/>
      <c r="D73" s="1"/>
      <c r="E73" s="1"/>
      <c r="F73" s="1"/>
      <c r="G73" s="1"/>
      <c r="H73" s="1"/>
      <c r="I73" s="1"/>
      <c r="J73" s="1"/>
      <c r="K73" s="1"/>
      <c r="L73" s="1"/>
    </row>
    <row r="74" spans="1:12" x14ac:dyDescent="0.25">
      <c r="A74" s="2"/>
      <c r="B74" s="1"/>
      <c r="C74" s="1"/>
      <c r="D74" s="1"/>
      <c r="E74" s="1"/>
      <c r="F74" s="1"/>
      <c r="G74" s="1"/>
      <c r="H74" s="1"/>
      <c r="I74" s="1"/>
      <c r="J74" s="1"/>
      <c r="K74" s="1"/>
      <c r="L74" s="1"/>
    </row>
    <row r="75" spans="1:12" x14ac:dyDescent="0.25">
      <c r="A75" s="2"/>
      <c r="B75" s="1"/>
      <c r="C75" s="1"/>
      <c r="D75" s="1"/>
      <c r="E75" s="1"/>
      <c r="F75" s="1"/>
      <c r="G75" s="1"/>
      <c r="H75" s="1"/>
      <c r="I75" s="1"/>
      <c r="J75" s="1"/>
      <c r="K75" s="1"/>
      <c r="L75" s="1"/>
    </row>
    <row r="76" spans="1:12" x14ac:dyDescent="0.25">
      <c r="A76" s="2"/>
      <c r="B76" s="1"/>
      <c r="C76" s="1"/>
      <c r="D76" s="1"/>
      <c r="E76" s="1"/>
      <c r="F76" s="1"/>
      <c r="G76" s="1"/>
      <c r="H76" s="1"/>
      <c r="I76" s="1"/>
      <c r="J76" s="1"/>
      <c r="K76" s="1"/>
      <c r="L76" s="1"/>
    </row>
    <row r="77" spans="1:12" x14ac:dyDescent="0.25">
      <c r="A77" s="2"/>
      <c r="B77" s="1"/>
      <c r="C77" s="1"/>
      <c r="D77" s="1"/>
      <c r="E77" s="1"/>
      <c r="F77" s="1"/>
      <c r="G77" s="1"/>
      <c r="H77" s="1"/>
      <c r="I77" s="1"/>
      <c r="J77" s="1"/>
      <c r="K77" s="1"/>
      <c r="L77" s="1"/>
    </row>
    <row r="78" spans="1:12" x14ac:dyDescent="0.25">
      <c r="A78" s="2"/>
      <c r="B78" s="1"/>
      <c r="C78" s="1"/>
      <c r="D78" s="1"/>
      <c r="E78" s="1"/>
      <c r="F78" s="1"/>
      <c r="G78" s="1"/>
      <c r="H78" s="1"/>
      <c r="I78" s="1"/>
      <c r="J78" s="1"/>
      <c r="K78" s="1"/>
      <c r="L78" s="1"/>
    </row>
    <row r="79" spans="1:12" x14ac:dyDescent="0.25">
      <c r="A79" s="2"/>
      <c r="B79" s="1"/>
      <c r="C79" s="1"/>
      <c r="D79" s="1"/>
      <c r="E79" s="1"/>
      <c r="F79" s="1"/>
      <c r="G79" s="1"/>
      <c r="H79" s="1"/>
      <c r="I79" s="1"/>
      <c r="J79" s="1"/>
      <c r="K79" s="1"/>
      <c r="L79" s="1"/>
    </row>
    <row r="80" spans="1:12" x14ac:dyDescent="0.25">
      <c r="A80" s="2"/>
      <c r="B80" s="1"/>
      <c r="C80" s="1"/>
      <c r="D80" s="1"/>
      <c r="E80" s="1"/>
      <c r="F80" s="1"/>
      <c r="G80" s="1"/>
      <c r="H80" s="1"/>
      <c r="I80" s="1"/>
      <c r="J80" s="1"/>
      <c r="K80" s="1"/>
      <c r="L80" s="1"/>
    </row>
    <row r="81" spans="1:12" x14ac:dyDescent="0.25">
      <c r="A81" s="2"/>
      <c r="B81" s="1"/>
      <c r="C81" s="1"/>
      <c r="D81" s="1"/>
      <c r="E81" s="1"/>
      <c r="F81" s="1"/>
      <c r="G81" s="1"/>
      <c r="H81" s="1"/>
      <c r="I81" s="1"/>
      <c r="J81" s="1"/>
      <c r="K81" s="1"/>
      <c r="L81" s="1"/>
    </row>
    <row r="82" spans="1:12" x14ac:dyDescent="0.25">
      <c r="A82" s="2"/>
      <c r="B82" s="1"/>
      <c r="C82" s="1"/>
      <c r="D82" s="1"/>
      <c r="E82" s="1"/>
      <c r="F82" s="1"/>
      <c r="G82" s="1"/>
      <c r="H82" s="1"/>
      <c r="I82" s="1"/>
      <c r="J82" s="1"/>
      <c r="K82" s="1"/>
      <c r="L82" s="1"/>
    </row>
    <row r="83" spans="1:12" x14ac:dyDescent="0.25">
      <c r="A83" s="2"/>
      <c r="B83" s="1"/>
      <c r="C83" s="1"/>
      <c r="D83" s="1"/>
      <c r="E83" s="1"/>
      <c r="F83" s="1"/>
      <c r="G83" s="1"/>
      <c r="H83" s="1"/>
      <c r="I83" s="1"/>
      <c r="J83" s="1"/>
      <c r="K83" s="1"/>
      <c r="L83" s="1"/>
    </row>
    <row r="84" spans="1:12" x14ac:dyDescent="0.25">
      <c r="A84" s="2"/>
      <c r="B84" s="1"/>
      <c r="C84" s="1"/>
      <c r="D84" s="1"/>
      <c r="E84" s="1"/>
      <c r="F84" s="1"/>
      <c r="G84" s="1"/>
      <c r="H84" s="1"/>
      <c r="I84" s="1"/>
      <c r="J84" s="1"/>
      <c r="K84" s="1"/>
      <c r="L84" s="1"/>
    </row>
    <row r="85" spans="1:12" x14ac:dyDescent="0.25">
      <c r="A85" s="2"/>
      <c r="B85" s="1"/>
      <c r="C85" s="1"/>
      <c r="D85" s="1"/>
      <c r="E85" s="1"/>
      <c r="F85" s="1"/>
      <c r="G85" s="1"/>
      <c r="H85" s="1"/>
      <c r="I85" s="1"/>
      <c r="J85" s="1"/>
      <c r="K85" s="1"/>
      <c r="L85" s="1"/>
    </row>
    <row r="86" spans="1:12" x14ac:dyDescent="0.25">
      <c r="A86" s="2"/>
      <c r="B86" s="1"/>
      <c r="C86" s="1"/>
      <c r="D86" s="1"/>
      <c r="E86" s="1"/>
      <c r="F86" s="1"/>
      <c r="G86" s="1"/>
      <c r="H86" s="1"/>
      <c r="I86" s="1"/>
      <c r="J86" s="1"/>
      <c r="K86" s="1"/>
      <c r="L86" s="1"/>
    </row>
    <row r="87" spans="1:12" x14ac:dyDescent="0.25">
      <c r="A87" s="2"/>
      <c r="B87" s="1"/>
      <c r="C87" s="1"/>
      <c r="D87" s="1"/>
      <c r="E87" s="1"/>
      <c r="F87" s="1"/>
      <c r="G87" s="1"/>
      <c r="H87" s="1"/>
      <c r="I87" s="1"/>
      <c r="J87" s="1"/>
      <c r="K87" s="1"/>
      <c r="L87" s="1"/>
    </row>
    <row r="88" spans="1:12" x14ac:dyDescent="0.25">
      <c r="A88" s="2"/>
      <c r="B88" s="1"/>
      <c r="C88" s="1"/>
      <c r="D88" s="1"/>
      <c r="E88" s="1"/>
      <c r="F88" s="1"/>
      <c r="G88" s="1"/>
      <c r="H88" s="1"/>
      <c r="I88" s="1"/>
      <c r="J88" s="1"/>
      <c r="K88" s="1"/>
      <c r="L88" s="1"/>
    </row>
    <row r="89" spans="1:12" x14ac:dyDescent="0.25">
      <c r="A89" s="2"/>
      <c r="B89" s="1"/>
      <c r="C89" s="1"/>
      <c r="D89" s="1"/>
      <c r="E89" s="1"/>
      <c r="F89" s="1"/>
      <c r="G89" s="1"/>
      <c r="H89" s="1"/>
      <c r="I89" s="1"/>
      <c r="J89" s="1"/>
      <c r="K89" s="1"/>
      <c r="L89" s="1"/>
    </row>
    <row r="90" spans="1:12" x14ac:dyDescent="0.25">
      <c r="A90" s="2"/>
      <c r="B90" s="1"/>
      <c r="C90" s="1"/>
      <c r="D90" s="1"/>
      <c r="E90" s="1"/>
      <c r="F90" s="1"/>
      <c r="G90" s="1"/>
      <c r="H90" s="1"/>
      <c r="I90" s="1"/>
      <c r="J90" s="1"/>
      <c r="K90" s="1"/>
      <c r="L90" s="1"/>
    </row>
    <row r="91" spans="1:12" x14ac:dyDescent="0.25">
      <c r="A91" s="2"/>
      <c r="B91" s="1"/>
      <c r="C91" s="1"/>
      <c r="D91" s="1"/>
      <c r="E91" s="1"/>
      <c r="F91" s="1"/>
      <c r="G91" s="1"/>
      <c r="H91" s="1"/>
      <c r="I91" s="1"/>
      <c r="J91" s="1"/>
      <c r="K91" s="1"/>
      <c r="L91" s="1"/>
    </row>
    <row r="92" spans="1:12" x14ac:dyDescent="0.25">
      <c r="A92" s="2"/>
      <c r="B92" s="1"/>
      <c r="C92" s="1"/>
      <c r="D92" s="1"/>
      <c r="E92" s="1"/>
      <c r="F92" s="1"/>
      <c r="G92" s="1"/>
      <c r="H92" s="1"/>
      <c r="I92" s="1"/>
      <c r="J92" s="1"/>
      <c r="K92" s="1"/>
      <c r="L92" s="1"/>
    </row>
    <row r="93" spans="1:12" x14ac:dyDescent="0.25">
      <c r="A93" s="2"/>
      <c r="B93" s="1"/>
      <c r="C93" s="1"/>
      <c r="D93" s="1"/>
      <c r="E93" s="1"/>
      <c r="F93" s="1"/>
      <c r="G93" s="1"/>
      <c r="H93" s="1"/>
      <c r="I93" s="1"/>
      <c r="J93" s="1"/>
      <c r="K93" s="1"/>
      <c r="L93" s="1"/>
    </row>
    <row r="94" spans="1:12" x14ac:dyDescent="0.25">
      <c r="A94" s="2"/>
      <c r="B94" s="1"/>
      <c r="C94" s="1"/>
      <c r="D94" s="1"/>
      <c r="E94" s="1"/>
      <c r="F94" s="1"/>
      <c r="G94" s="1"/>
      <c r="H94" s="1"/>
      <c r="I94" s="1"/>
      <c r="J94" s="1"/>
      <c r="K94" s="1"/>
      <c r="L94" s="1"/>
    </row>
    <row r="95" spans="1:12" x14ac:dyDescent="0.25">
      <c r="A95" s="2"/>
      <c r="B95" s="1"/>
      <c r="C95" s="1"/>
      <c r="D95" s="1"/>
      <c r="E95" s="1"/>
      <c r="F95" s="1"/>
      <c r="G95" s="1"/>
      <c r="H95" s="1"/>
      <c r="I95" s="1"/>
      <c r="J95" s="1"/>
      <c r="K95" s="1"/>
      <c r="L95" s="1"/>
    </row>
    <row r="96" spans="1:12" x14ac:dyDescent="0.25">
      <c r="A96" s="2"/>
      <c r="B96" s="1"/>
      <c r="C96" s="1"/>
      <c r="D96" s="1"/>
      <c r="E96" s="1"/>
      <c r="F96" s="1"/>
      <c r="G96" s="1"/>
      <c r="H96" s="1"/>
      <c r="I96" s="1"/>
      <c r="J96" s="1"/>
      <c r="K96" s="1"/>
      <c r="L96" s="1"/>
    </row>
    <row r="97" spans="1:12" x14ac:dyDescent="0.25">
      <c r="A97" s="2"/>
      <c r="B97" s="1"/>
      <c r="C97" s="1"/>
      <c r="D97" s="1"/>
      <c r="E97" s="1"/>
      <c r="F97" s="1"/>
      <c r="G97" s="1"/>
      <c r="H97" s="1"/>
      <c r="I97" s="1"/>
      <c r="J97" s="1"/>
      <c r="K97" s="1"/>
      <c r="L97" s="1"/>
    </row>
    <row r="98" spans="1:12" x14ac:dyDescent="0.25">
      <c r="A98" s="2"/>
      <c r="B98" s="1"/>
      <c r="C98" s="1"/>
      <c r="D98" s="1"/>
      <c r="E98" s="1"/>
      <c r="F98" s="1"/>
      <c r="G98" s="1"/>
      <c r="H98" s="1"/>
      <c r="I98" s="1"/>
      <c r="J98" s="1"/>
      <c r="K98" s="1"/>
      <c r="L98" s="1"/>
    </row>
    <row r="99" spans="1:12" x14ac:dyDescent="0.25">
      <c r="A99" s="2"/>
      <c r="B99" s="1"/>
      <c r="C99" s="1"/>
      <c r="D99" s="1"/>
      <c r="E99" s="1"/>
      <c r="F99" s="1"/>
      <c r="G99" s="1"/>
      <c r="H99" s="1"/>
      <c r="I99" s="1"/>
      <c r="J99" s="1"/>
      <c r="K99" s="1"/>
      <c r="L99" s="1"/>
    </row>
    <row r="100" spans="1:12" x14ac:dyDescent="0.25">
      <c r="A100" s="2"/>
      <c r="B100" s="1"/>
      <c r="C100" s="1"/>
      <c r="D100" s="1"/>
      <c r="E100" s="1"/>
      <c r="F100" s="1"/>
      <c r="G100" s="1"/>
      <c r="H100" s="1"/>
      <c r="I100" s="1"/>
      <c r="J100" s="1"/>
      <c r="K100" s="1"/>
      <c r="L100" s="1"/>
    </row>
    <row r="101" spans="1:12" x14ac:dyDescent="0.25">
      <c r="A101" s="2"/>
      <c r="B101" s="1"/>
      <c r="C101" s="1"/>
      <c r="D101" s="1"/>
      <c r="E101" s="1"/>
      <c r="F101" s="1"/>
      <c r="G101" s="1"/>
      <c r="H101" s="1"/>
      <c r="I101" s="1"/>
      <c r="J101" s="1"/>
      <c r="K101" s="1"/>
      <c r="L101" s="1"/>
    </row>
    <row r="102" spans="1:12" x14ac:dyDescent="0.25">
      <c r="A102" s="2"/>
      <c r="B102" s="1"/>
      <c r="C102" s="1"/>
      <c r="D102" s="1"/>
      <c r="E102" s="1"/>
      <c r="F102" s="1"/>
      <c r="G102" s="1"/>
      <c r="H102" s="1"/>
      <c r="I102" s="1"/>
      <c r="J102" s="1"/>
      <c r="K102" s="1"/>
      <c r="L102" s="1"/>
    </row>
    <row r="103" spans="1:12" x14ac:dyDescent="0.25">
      <c r="A103" s="2"/>
      <c r="B103" s="1"/>
      <c r="C103" s="1"/>
      <c r="D103" s="1"/>
      <c r="E103" s="1"/>
      <c r="F103" s="1"/>
      <c r="G103" s="1"/>
      <c r="H103" s="1"/>
      <c r="I103" s="1"/>
      <c r="J103" s="1"/>
      <c r="K103" s="1"/>
      <c r="L103" s="1"/>
    </row>
    <row r="104" spans="1:12" x14ac:dyDescent="0.25">
      <c r="A104" s="2"/>
      <c r="B104" s="1"/>
      <c r="C104" s="1"/>
      <c r="D104" s="1"/>
      <c r="E104" s="1"/>
      <c r="F104" s="1"/>
      <c r="G104" s="1"/>
      <c r="H104" s="1"/>
      <c r="I104" s="1"/>
      <c r="J104" s="1"/>
      <c r="K104" s="1"/>
      <c r="L104" s="1"/>
    </row>
    <row r="105" spans="1:12" x14ac:dyDescent="0.25">
      <c r="A105" s="2"/>
      <c r="B105" s="2"/>
      <c r="C105" s="2"/>
      <c r="D105" s="2"/>
      <c r="E105" s="2"/>
      <c r="F105" s="2"/>
      <c r="G105" s="2"/>
      <c r="H105" s="2"/>
      <c r="I105" s="2"/>
      <c r="J105" s="2"/>
      <c r="K105" s="2"/>
      <c r="L105" s="2"/>
    </row>
    <row r="106" spans="1:12" x14ac:dyDescent="0.25">
      <c r="A106" s="2"/>
      <c r="B106" s="2"/>
      <c r="C106" s="2"/>
      <c r="D106" s="2"/>
      <c r="E106" s="2"/>
      <c r="F106" s="2"/>
      <c r="G106" s="2"/>
      <c r="H106" s="2"/>
      <c r="I106" s="2"/>
      <c r="J106" s="2"/>
      <c r="K106" s="2"/>
      <c r="L106" s="2"/>
    </row>
    <row r="107" spans="1:12" x14ac:dyDescent="0.25">
      <c r="A107" s="2"/>
      <c r="B107" s="2"/>
      <c r="C107" s="2"/>
      <c r="D107" s="2"/>
      <c r="E107" s="2"/>
      <c r="F107" s="2"/>
      <c r="G107" s="2"/>
      <c r="H107" s="2"/>
      <c r="I107" s="2"/>
      <c r="J107" s="2"/>
      <c r="K107" s="2"/>
      <c r="L107" s="2"/>
    </row>
    <row r="108" spans="1:12" x14ac:dyDescent="0.25">
      <c r="A108" s="2"/>
      <c r="B108" s="2"/>
      <c r="C108" s="2"/>
      <c r="D108" s="2"/>
      <c r="E108" s="2"/>
      <c r="F108" s="2"/>
      <c r="G108" s="2"/>
      <c r="H108" s="2"/>
      <c r="I108" s="2"/>
      <c r="J108" s="2"/>
      <c r="K108" s="2"/>
      <c r="L108" s="2"/>
    </row>
    <row r="109" spans="1:12" x14ac:dyDescent="0.25">
      <c r="A109" s="2"/>
      <c r="B109" s="2"/>
      <c r="C109" s="2"/>
      <c r="D109" s="2"/>
      <c r="E109" s="2"/>
      <c r="F109" s="2"/>
      <c r="G109" s="2"/>
      <c r="H109" s="2"/>
      <c r="I109" s="2"/>
      <c r="J109" s="2"/>
      <c r="K109" s="2"/>
      <c r="L109" s="2"/>
    </row>
    <row r="110" spans="1:12" x14ac:dyDescent="0.25">
      <c r="A110" s="2"/>
      <c r="B110" s="2"/>
      <c r="C110" s="2"/>
      <c r="D110" s="2"/>
      <c r="E110" s="2"/>
      <c r="F110" s="2"/>
      <c r="G110" s="2"/>
      <c r="H110" s="2"/>
      <c r="I110" s="2"/>
      <c r="J110" s="2"/>
      <c r="K110" s="2"/>
      <c r="L110" s="2"/>
    </row>
    <row r="111" spans="1:12" x14ac:dyDescent="0.25">
      <c r="A111" s="2"/>
      <c r="B111" s="2"/>
      <c r="C111" s="2"/>
      <c r="D111" s="2"/>
      <c r="E111" s="2"/>
      <c r="F111" s="2"/>
      <c r="G111" s="2"/>
      <c r="H111" s="2"/>
      <c r="I111" s="2"/>
      <c r="J111" s="2"/>
      <c r="K111" s="2"/>
      <c r="L111" s="2"/>
    </row>
    <row r="112" spans="1:12" x14ac:dyDescent="0.25">
      <c r="A112" s="2"/>
      <c r="B112" s="2"/>
      <c r="C112" s="2"/>
      <c r="D112" s="2"/>
      <c r="E112" s="2"/>
      <c r="F112" s="2"/>
      <c r="G112" s="2"/>
      <c r="H112" s="2"/>
      <c r="I112" s="2"/>
      <c r="J112" s="2"/>
      <c r="K112" s="2"/>
      <c r="L112" s="2"/>
    </row>
    <row r="113" spans="1:12" x14ac:dyDescent="0.25">
      <c r="A113" s="2"/>
      <c r="B113" s="2"/>
      <c r="C113" s="2"/>
      <c r="D113" s="2"/>
      <c r="E113" s="2"/>
      <c r="F113" s="2"/>
      <c r="G113" s="2"/>
      <c r="H113" s="2"/>
      <c r="I113" s="2"/>
      <c r="J113" s="2"/>
      <c r="K113" s="2"/>
      <c r="L113" s="2"/>
    </row>
    <row r="114" spans="1:12" x14ac:dyDescent="0.25">
      <c r="A114" s="2"/>
      <c r="B114" s="2"/>
      <c r="C114" s="2"/>
      <c r="D114" s="2"/>
      <c r="E114" s="2"/>
      <c r="F114" s="2"/>
      <c r="G114" s="2"/>
      <c r="H114" s="2"/>
      <c r="I114" s="2"/>
      <c r="J114" s="2"/>
      <c r="K114" s="2"/>
      <c r="L114" s="2"/>
    </row>
    <row r="115" spans="1:12" x14ac:dyDescent="0.25">
      <c r="A115" s="2"/>
      <c r="B115" s="2"/>
      <c r="C115" s="2"/>
      <c r="D115" s="2"/>
      <c r="E115" s="2"/>
      <c r="F115" s="2"/>
      <c r="G115" s="2"/>
      <c r="H115" s="2"/>
      <c r="I115" s="2"/>
      <c r="J115" s="2"/>
      <c r="K115" s="2"/>
      <c r="L115" s="2"/>
    </row>
    <row r="116" spans="1:12" x14ac:dyDescent="0.25">
      <c r="A116" s="2"/>
      <c r="B116" s="2"/>
      <c r="C116" s="2"/>
      <c r="D116" s="2"/>
      <c r="E116" s="2"/>
      <c r="F116" s="2"/>
      <c r="G116" s="2"/>
      <c r="H116" s="2"/>
      <c r="I116" s="2"/>
      <c r="J116" s="2"/>
      <c r="K116" s="2"/>
      <c r="L116" s="2"/>
    </row>
    <row r="117" spans="1:12" x14ac:dyDescent="0.25">
      <c r="A117" s="2"/>
      <c r="B117" s="2"/>
      <c r="C117" s="2"/>
      <c r="D117" s="2"/>
      <c r="E117" s="2"/>
      <c r="F117" s="2"/>
      <c r="G117" s="2"/>
      <c r="H117" s="2"/>
      <c r="I117" s="2"/>
      <c r="J117" s="2"/>
      <c r="K117" s="2"/>
      <c r="L117" s="2"/>
    </row>
    <row r="118" spans="1:12" x14ac:dyDescent="0.25">
      <c r="A118" s="2"/>
      <c r="B118" s="2"/>
      <c r="C118" s="2"/>
      <c r="D118" s="2"/>
      <c r="E118" s="2"/>
      <c r="F118" s="2"/>
      <c r="G118" s="2"/>
      <c r="H118" s="2"/>
      <c r="I118" s="2"/>
      <c r="J118" s="2"/>
      <c r="K118" s="2"/>
      <c r="L118" s="2"/>
    </row>
    <row r="119" spans="1:12" x14ac:dyDescent="0.25">
      <c r="A119" s="2"/>
      <c r="B119" s="2"/>
      <c r="C119" s="2"/>
      <c r="D119" s="2"/>
      <c r="E119" s="2"/>
      <c r="F119" s="2"/>
      <c r="G119" s="2"/>
      <c r="H119" s="2"/>
      <c r="I119" s="2"/>
      <c r="J119" s="2"/>
      <c r="K119" s="2"/>
      <c r="L119" s="2"/>
    </row>
    <row r="120" spans="1:12" x14ac:dyDescent="0.25">
      <c r="A120" s="2"/>
      <c r="B120" s="2"/>
      <c r="C120" s="2"/>
      <c r="D120" s="2"/>
      <c r="E120" s="2"/>
      <c r="F120" s="2"/>
      <c r="G120" s="2"/>
      <c r="H120" s="2"/>
      <c r="I120" s="2"/>
      <c r="J120" s="2"/>
      <c r="K120" s="2"/>
      <c r="L120" s="2"/>
    </row>
    <row r="121" spans="1:12" x14ac:dyDescent="0.25">
      <c r="A121" s="2"/>
      <c r="B121" s="2"/>
      <c r="C121" s="2"/>
      <c r="D121" s="2"/>
      <c r="E121" s="2"/>
      <c r="F121" s="2"/>
      <c r="G121" s="2"/>
      <c r="H121" s="2"/>
      <c r="I121" s="2"/>
      <c r="J121" s="2"/>
      <c r="K121" s="2"/>
      <c r="L121" s="2"/>
    </row>
    <row r="122" spans="1:12" x14ac:dyDescent="0.25">
      <c r="A122" s="2"/>
      <c r="B122" s="2"/>
      <c r="C122" s="2"/>
      <c r="D122" s="2"/>
      <c r="E122" s="2"/>
      <c r="F122" s="2"/>
      <c r="G122" s="2"/>
      <c r="H122" s="2"/>
      <c r="I122" s="2"/>
      <c r="J122" s="2"/>
      <c r="K122" s="2"/>
      <c r="L122" s="2"/>
    </row>
    <row r="123" spans="1:12" x14ac:dyDescent="0.25">
      <c r="A123" s="2"/>
      <c r="B123" s="2"/>
      <c r="C123" s="2"/>
      <c r="D123" s="2"/>
      <c r="E123" s="2"/>
      <c r="F123" s="2"/>
      <c r="G123" s="2"/>
      <c r="H123" s="2"/>
      <c r="I123" s="2"/>
      <c r="J123" s="2"/>
      <c r="K123" s="2"/>
      <c r="L123" s="2"/>
    </row>
    <row r="124" spans="1:12" x14ac:dyDescent="0.25">
      <c r="A124" s="2"/>
      <c r="B124" s="2"/>
      <c r="C124" s="2"/>
      <c r="D124" s="2"/>
      <c r="E124" s="2"/>
      <c r="F124" s="2"/>
      <c r="G124" s="2"/>
      <c r="H124" s="2"/>
      <c r="I124" s="2"/>
      <c r="J124" s="2"/>
      <c r="K124" s="2"/>
      <c r="L124" s="2"/>
    </row>
    <row r="125" spans="1:12" x14ac:dyDescent="0.25">
      <c r="A125" s="2"/>
      <c r="B125" s="2"/>
      <c r="C125" s="2"/>
      <c r="D125" s="2"/>
      <c r="E125" s="2"/>
      <c r="F125" s="2"/>
      <c r="G125" s="2"/>
      <c r="H125" s="2"/>
      <c r="I125" s="2"/>
      <c r="J125" s="2"/>
      <c r="K125" s="2"/>
      <c r="L125" s="2"/>
    </row>
    <row r="126" spans="1:12" x14ac:dyDescent="0.25">
      <c r="A126" s="2"/>
      <c r="B126" s="2"/>
      <c r="C126" s="2"/>
      <c r="D126" s="2"/>
      <c r="E126" s="2"/>
      <c r="F126" s="2"/>
      <c r="G126" s="2"/>
      <c r="H126" s="2"/>
      <c r="I126" s="2"/>
      <c r="J126" s="2"/>
      <c r="K126" s="2"/>
      <c r="L126" s="2"/>
    </row>
    <row r="127" spans="1:12" x14ac:dyDescent="0.25">
      <c r="A127" s="2"/>
      <c r="B127" s="2"/>
      <c r="C127" s="2"/>
      <c r="D127" s="2"/>
      <c r="E127" s="2"/>
      <c r="F127" s="2"/>
      <c r="G127" s="2"/>
      <c r="H127" s="2"/>
      <c r="I127" s="2"/>
      <c r="J127" s="2"/>
      <c r="K127" s="2"/>
      <c r="L127" s="2"/>
    </row>
    <row r="128" spans="1:12" x14ac:dyDescent="0.25">
      <c r="A128" s="2"/>
      <c r="B128" s="2"/>
      <c r="C128" s="2"/>
      <c r="D128" s="2"/>
      <c r="E128" s="2"/>
      <c r="F128" s="2"/>
      <c r="G128" s="2"/>
      <c r="H128" s="2"/>
      <c r="I128" s="2"/>
      <c r="J128" s="2"/>
      <c r="K128" s="2"/>
      <c r="L128" s="2"/>
    </row>
    <row r="129" spans="1:12" x14ac:dyDescent="0.25">
      <c r="A129" s="2"/>
      <c r="B129" s="2"/>
      <c r="C129" s="2"/>
      <c r="D129" s="2"/>
      <c r="E129" s="2"/>
      <c r="F129" s="2"/>
      <c r="G129" s="2"/>
      <c r="H129" s="2"/>
      <c r="I129" s="2"/>
      <c r="J129" s="2"/>
      <c r="K129" s="2"/>
      <c r="L129" s="2"/>
    </row>
    <row r="130" spans="1:12" x14ac:dyDescent="0.25">
      <c r="A130" s="2"/>
      <c r="B130" s="2"/>
      <c r="C130" s="2"/>
      <c r="D130" s="2"/>
      <c r="E130" s="2"/>
      <c r="F130" s="2"/>
      <c r="G130" s="2"/>
      <c r="H130" s="2"/>
      <c r="I130" s="2"/>
      <c r="J130" s="2"/>
      <c r="K130" s="2"/>
      <c r="L130" s="2"/>
    </row>
    <row r="131" spans="1:12" x14ac:dyDescent="0.25">
      <c r="A131" s="2"/>
      <c r="B131" s="2"/>
      <c r="C131" s="2"/>
      <c r="D131" s="2"/>
      <c r="E131" s="2"/>
      <c r="F131" s="2"/>
      <c r="G131" s="2"/>
      <c r="H131" s="2"/>
      <c r="I131" s="2"/>
      <c r="J131" s="2"/>
      <c r="K131" s="2"/>
      <c r="L131" s="2"/>
    </row>
    <row r="132" spans="1:12" x14ac:dyDescent="0.25">
      <c r="A132" s="2"/>
      <c r="B132" s="2"/>
      <c r="C132" s="2"/>
      <c r="D132" s="2"/>
      <c r="E132" s="2"/>
      <c r="F132" s="2"/>
      <c r="G132" s="2"/>
      <c r="H132" s="2"/>
      <c r="I132" s="2"/>
      <c r="J132" s="2"/>
      <c r="K132" s="2"/>
      <c r="L132" s="2"/>
    </row>
    <row r="133" spans="1:12" x14ac:dyDescent="0.25">
      <c r="A133" s="2"/>
      <c r="B133" s="2"/>
      <c r="C133" s="2"/>
      <c r="D133" s="2"/>
      <c r="E133" s="2"/>
      <c r="F133" s="2"/>
      <c r="G133" s="2"/>
      <c r="H133" s="2"/>
      <c r="I133" s="2"/>
      <c r="J133" s="2"/>
      <c r="K133" s="2"/>
      <c r="L133" s="2"/>
    </row>
    <row r="134" spans="1:12" x14ac:dyDescent="0.25">
      <c r="A134" s="2"/>
      <c r="B134" s="2"/>
      <c r="C134" s="2"/>
      <c r="D134" s="2"/>
      <c r="E134" s="2"/>
      <c r="F134" s="2"/>
      <c r="G134" s="2"/>
      <c r="H134" s="2"/>
      <c r="I134" s="2"/>
      <c r="J134" s="2"/>
      <c r="K134" s="2"/>
      <c r="L134" s="2"/>
    </row>
  </sheetData>
  <mergeCells count="10">
    <mergeCell ref="C32:H32"/>
    <mergeCell ref="C42:H42"/>
    <mergeCell ref="C48:H48"/>
    <mergeCell ref="C7:H7"/>
    <mergeCell ref="C11:H11"/>
    <mergeCell ref="C13:H13"/>
    <mergeCell ref="C17:H17"/>
    <mergeCell ref="C22:H22"/>
    <mergeCell ref="C35:H35"/>
    <mergeCell ref="C39:H39"/>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AF1D4-ED2D-49E8-A473-06F0C35F9547}">
  <sheetPr>
    <tabColor theme="8"/>
  </sheetPr>
  <dimension ref="A1:K44"/>
  <sheetViews>
    <sheetView showGridLines="0" zoomScaleNormal="100" workbookViewId="0">
      <selection activeCell="H1" sqref="H1:M1048576"/>
    </sheetView>
  </sheetViews>
  <sheetFormatPr baseColWidth="10" defaultColWidth="9.140625" defaultRowHeight="15" x14ac:dyDescent="0.25"/>
  <cols>
    <col min="1" max="1" width="1" style="20" customWidth="1"/>
    <col min="2" max="2" width="7.85546875" style="20" customWidth="1"/>
    <col min="3" max="3" width="64.42578125" style="20" customWidth="1"/>
    <col min="4" max="4" width="13.85546875" style="20" customWidth="1"/>
    <col min="5" max="5" width="14.140625" style="20" customWidth="1"/>
    <col min="6" max="6" width="16.5703125" style="20" customWidth="1"/>
    <col min="7" max="7" width="9.140625" style="20" customWidth="1"/>
    <col min="8" max="8" width="129.28515625" style="20" hidden="1" customWidth="1"/>
    <col min="9" max="9" width="15.85546875" style="20" hidden="1" customWidth="1"/>
    <col min="10" max="13" width="0" style="20" hidden="1" customWidth="1"/>
    <col min="14" max="16384" width="9.140625" style="20"/>
  </cols>
  <sheetData>
    <row r="1" spans="1:11" x14ac:dyDescent="0.25">
      <c r="A1" s="39"/>
      <c r="B1" s="39"/>
      <c r="C1" s="39"/>
      <c r="D1" s="39"/>
      <c r="E1" s="39"/>
      <c r="F1" s="39"/>
    </row>
    <row r="2" spans="1:11" x14ac:dyDescent="0.25">
      <c r="A2" s="39"/>
      <c r="B2" s="40" t="s">
        <v>240</v>
      </c>
    </row>
    <row r="3" spans="1:11" x14ac:dyDescent="0.25">
      <c r="A3" s="39"/>
      <c r="B3" s="3" t="s">
        <v>18</v>
      </c>
    </row>
    <row r="4" spans="1:11" x14ac:dyDescent="0.25">
      <c r="A4" s="39"/>
    </row>
    <row r="5" spans="1:11" ht="30" x14ac:dyDescent="0.25">
      <c r="A5" s="39"/>
      <c r="B5" s="116"/>
      <c r="C5" s="117"/>
      <c r="D5" s="120" t="s">
        <v>188</v>
      </c>
      <c r="E5" s="120"/>
      <c r="F5" s="17" t="s">
        <v>189</v>
      </c>
    </row>
    <row r="6" spans="1:11" x14ac:dyDescent="0.25">
      <c r="A6" s="39"/>
      <c r="B6" s="116"/>
      <c r="C6" s="117"/>
      <c r="D6" s="17" t="s">
        <v>0</v>
      </c>
      <c r="E6" s="17" t="s">
        <v>104</v>
      </c>
      <c r="F6" s="17" t="s">
        <v>103</v>
      </c>
    </row>
    <row r="7" spans="1:11" x14ac:dyDescent="0.25">
      <c r="A7" s="39"/>
      <c r="B7" s="118"/>
      <c r="C7" s="119"/>
      <c r="D7" s="74">
        <v>44926</v>
      </c>
      <c r="E7" s="74">
        <v>44561</v>
      </c>
      <c r="F7" s="74">
        <v>44926</v>
      </c>
      <c r="H7" s="7" t="s">
        <v>236</v>
      </c>
      <c r="I7" s="7" t="s">
        <v>238</v>
      </c>
    </row>
    <row r="8" spans="1:11" ht="45" x14ac:dyDescent="0.25">
      <c r="A8" s="39"/>
      <c r="B8" s="17">
        <v>1</v>
      </c>
      <c r="C8" s="41" t="s">
        <v>190</v>
      </c>
      <c r="D8" s="78">
        <f>10915946+K8+15309</f>
        <v>10855889</v>
      </c>
      <c r="E8" s="78">
        <f>10763047+14136-41143+2</f>
        <v>10736042</v>
      </c>
      <c r="F8" s="78">
        <f>+D8*8%</f>
        <v>868471.12</v>
      </c>
      <c r="H8" s="41" t="s">
        <v>239</v>
      </c>
      <c r="I8" s="73" t="s">
        <v>237</v>
      </c>
      <c r="K8" s="20">
        <v>-75366</v>
      </c>
    </row>
    <row r="9" spans="1:11" x14ac:dyDescent="0.25">
      <c r="A9" s="39"/>
      <c r="B9" s="17">
        <v>2</v>
      </c>
      <c r="C9" s="42" t="s">
        <v>191</v>
      </c>
      <c r="D9" s="78">
        <f>+D8</f>
        <v>10855889</v>
      </c>
      <c r="E9" s="78">
        <f>+E8</f>
        <v>10736042</v>
      </c>
      <c r="F9" s="78">
        <f>+D9*8%</f>
        <v>868471.12</v>
      </c>
      <c r="H9" s="41" t="s">
        <v>192</v>
      </c>
      <c r="I9" s="73" t="s">
        <v>237</v>
      </c>
    </row>
    <row r="10" spans="1:11" ht="30" x14ac:dyDescent="0.25">
      <c r="A10" s="39"/>
      <c r="B10" s="17">
        <v>3</v>
      </c>
      <c r="C10" s="76" t="s">
        <v>225</v>
      </c>
      <c r="D10" s="78">
        <v>0</v>
      </c>
      <c r="E10" s="78"/>
      <c r="F10" s="78"/>
      <c r="H10" s="41" t="s">
        <v>193</v>
      </c>
      <c r="I10" s="73" t="s">
        <v>237</v>
      </c>
    </row>
    <row r="11" spans="1:11" x14ac:dyDescent="0.25">
      <c r="A11" s="39"/>
      <c r="B11" s="17">
        <v>4</v>
      </c>
      <c r="C11" s="76" t="s">
        <v>225</v>
      </c>
      <c r="D11" s="78">
        <v>0</v>
      </c>
      <c r="E11" s="78"/>
      <c r="F11" s="78"/>
      <c r="H11" s="41" t="s">
        <v>194</v>
      </c>
      <c r="I11" s="73" t="s">
        <v>237</v>
      </c>
    </row>
    <row r="12" spans="1:11" x14ac:dyDescent="0.25">
      <c r="A12" s="39"/>
      <c r="B12" s="17" t="s">
        <v>105</v>
      </c>
      <c r="C12" s="76" t="s">
        <v>225</v>
      </c>
      <c r="D12" s="78">
        <v>0</v>
      </c>
      <c r="E12" s="78"/>
      <c r="F12" s="78"/>
      <c r="H12" s="41" t="s">
        <v>195</v>
      </c>
      <c r="I12" s="73" t="s">
        <v>237</v>
      </c>
    </row>
    <row r="13" spans="1:11" ht="30" x14ac:dyDescent="0.25">
      <c r="A13" s="39"/>
      <c r="B13" s="17">
        <v>5</v>
      </c>
      <c r="C13" s="76" t="s">
        <v>225</v>
      </c>
      <c r="D13" s="78">
        <v>0</v>
      </c>
      <c r="E13" s="78"/>
      <c r="F13" s="78"/>
      <c r="H13" s="41" t="s">
        <v>196</v>
      </c>
      <c r="I13" s="73" t="s">
        <v>237</v>
      </c>
    </row>
    <row r="14" spans="1:11" ht="45" x14ac:dyDescent="0.25">
      <c r="A14" s="39"/>
      <c r="B14" s="17">
        <v>6</v>
      </c>
      <c r="C14" s="41" t="s">
        <v>220</v>
      </c>
      <c r="D14" s="78">
        <f>-K8+D18</f>
        <v>261861</v>
      </c>
      <c r="E14" s="78">
        <f>41142+76283</f>
        <v>117425</v>
      </c>
      <c r="F14" s="78">
        <f>+D14*8%</f>
        <v>20948.88</v>
      </c>
      <c r="H14" s="41" t="s">
        <v>197</v>
      </c>
      <c r="I14" s="73" t="s">
        <v>237</v>
      </c>
    </row>
    <row r="15" spans="1:11" x14ac:dyDescent="0.25">
      <c r="A15" s="39"/>
      <c r="B15" s="17">
        <v>7</v>
      </c>
      <c r="C15" s="42" t="s">
        <v>191</v>
      </c>
      <c r="D15" s="78">
        <v>74885</v>
      </c>
      <c r="E15" s="78">
        <v>41142</v>
      </c>
      <c r="F15" s="78">
        <f>+D15*8%</f>
        <v>5990.8</v>
      </c>
      <c r="H15" s="41" t="s">
        <v>198</v>
      </c>
      <c r="I15" s="73" t="s">
        <v>237</v>
      </c>
    </row>
    <row r="16" spans="1:11" x14ac:dyDescent="0.25">
      <c r="A16" s="39"/>
      <c r="B16" s="17">
        <v>8</v>
      </c>
      <c r="C16" s="42" t="s">
        <v>221</v>
      </c>
      <c r="D16" s="78"/>
      <c r="E16" s="78"/>
      <c r="F16" s="78"/>
      <c r="H16" s="41" t="s">
        <v>199</v>
      </c>
      <c r="I16" s="73" t="s">
        <v>237</v>
      </c>
    </row>
    <row r="17" spans="1:9" x14ac:dyDescent="0.25">
      <c r="A17" s="39"/>
      <c r="B17" s="17" t="s">
        <v>2</v>
      </c>
      <c r="C17" s="42" t="s">
        <v>224</v>
      </c>
      <c r="D17" s="78"/>
      <c r="E17" s="78"/>
      <c r="F17" s="78"/>
      <c r="G17" s="43"/>
      <c r="H17" s="41" t="s">
        <v>200</v>
      </c>
      <c r="I17" s="73" t="s">
        <v>237</v>
      </c>
    </row>
    <row r="18" spans="1:9" x14ac:dyDescent="0.25">
      <c r="A18" s="39"/>
      <c r="B18" s="17" t="s">
        <v>106</v>
      </c>
      <c r="C18" s="42" t="s">
        <v>222</v>
      </c>
      <c r="D18" s="78">
        <v>186495</v>
      </c>
      <c r="E18" s="78">
        <v>76283</v>
      </c>
      <c r="F18" s="78">
        <f>+D18*8%</f>
        <v>14919.6</v>
      </c>
      <c r="H18" s="41" t="s">
        <v>201</v>
      </c>
      <c r="I18" s="73" t="s">
        <v>237</v>
      </c>
    </row>
    <row r="19" spans="1:9" x14ac:dyDescent="0.25">
      <c r="A19" s="39"/>
      <c r="B19" s="17">
        <v>9</v>
      </c>
      <c r="C19" s="42" t="s">
        <v>223</v>
      </c>
      <c r="D19" s="78">
        <f>+D14-D15-D18</f>
        <v>481</v>
      </c>
      <c r="E19" s="78"/>
      <c r="F19" s="78">
        <f>+D19*8%</f>
        <v>38.480000000000004</v>
      </c>
      <c r="H19" s="41" t="s">
        <v>202</v>
      </c>
      <c r="I19" s="73" t="s">
        <v>237</v>
      </c>
    </row>
    <row r="20" spans="1:9" x14ac:dyDescent="0.25">
      <c r="A20" s="39"/>
      <c r="B20" s="17">
        <v>10</v>
      </c>
      <c r="C20" s="75" t="s">
        <v>141</v>
      </c>
      <c r="D20" s="79"/>
      <c r="E20" s="79"/>
      <c r="F20" s="79"/>
      <c r="H20" s="44"/>
      <c r="I20" s="77"/>
    </row>
    <row r="21" spans="1:9" x14ac:dyDescent="0.25">
      <c r="A21" s="39"/>
      <c r="B21" s="17">
        <v>11</v>
      </c>
      <c r="C21" s="75" t="s">
        <v>141</v>
      </c>
      <c r="D21" s="79"/>
      <c r="E21" s="79"/>
      <c r="F21" s="79"/>
      <c r="H21" s="44"/>
      <c r="I21" s="77"/>
    </row>
    <row r="22" spans="1:9" x14ac:dyDescent="0.25">
      <c r="A22" s="39"/>
      <c r="B22" s="17">
        <v>12</v>
      </c>
      <c r="C22" s="75" t="s">
        <v>141</v>
      </c>
      <c r="D22" s="79"/>
      <c r="E22" s="79"/>
      <c r="F22" s="79"/>
      <c r="H22" s="44"/>
      <c r="I22" s="77"/>
    </row>
    <row r="23" spans="1:9" x14ac:dyDescent="0.25">
      <c r="A23" s="39"/>
      <c r="B23" s="17">
        <v>13</v>
      </c>
      <c r="C23" s="75" t="s">
        <v>141</v>
      </c>
      <c r="D23" s="79"/>
      <c r="E23" s="79"/>
      <c r="F23" s="79"/>
      <c r="H23" s="44"/>
      <c r="I23" s="77"/>
    </row>
    <row r="24" spans="1:9" x14ac:dyDescent="0.25">
      <c r="A24" s="39"/>
      <c r="B24" s="17">
        <v>14</v>
      </c>
      <c r="C24" s="75" t="s">
        <v>141</v>
      </c>
      <c r="D24" s="79"/>
      <c r="E24" s="79"/>
      <c r="F24" s="79"/>
      <c r="H24" s="44"/>
      <c r="I24" s="77"/>
    </row>
    <row r="25" spans="1:9" x14ac:dyDescent="0.25">
      <c r="A25" s="39"/>
      <c r="B25" s="17">
        <v>15</v>
      </c>
      <c r="C25" s="41" t="s">
        <v>226</v>
      </c>
      <c r="D25" s="78">
        <v>0</v>
      </c>
      <c r="E25" s="78"/>
      <c r="F25" s="78">
        <f>+D25*8%</f>
        <v>0</v>
      </c>
      <c r="H25" s="41" t="s">
        <v>203</v>
      </c>
      <c r="I25" s="73" t="s">
        <v>237</v>
      </c>
    </row>
    <row r="26" spans="1:9" ht="15" customHeight="1" x14ac:dyDescent="0.25">
      <c r="A26" s="39"/>
      <c r="B26" s="17">
        <v>16</v>
      </c>
      <c r="C26" s="41" t="s">
        <v>227</v>
      </c>
      <c r="D26" s="78">
        <v>0</v>
      </c>
      <c r="E26" s="78"/>
      <c r="F26" s="78">
        <f>+D26*8%</f>
        <v>0</v>
      </c>
      <c r="H26" s="41" t="s">
        <v>204</v>
      </c>
      <c r="I26" s="73" t="s">
        <v>237</v>
      </c>
    </row>
    <row r="27" spans="1:9" ht="75" x14ac:dyDescent="0.25">
      <c r="A27" s="39"/>
      <c r="B27" s="17">
        <v>17</v>
      </c>
      <c r="C27" s="76" t="s">
        <v>228</v>
      </c>
      <c r="D27" s="78">
        <v>0</v>
      </c>
      <c r="E27" s="78"/>
      <c r="F27" s="78"/>
      <c r="H27" s="41" t="s">
        <v>205</v>
      </c>
      <c r="I27" s="73"/>
    </row>
    <row r="28" spans="1:9" ht="75" x14ac:dyDescent="0.25">
      <c r="A28" s="39"/>
      <c r="B28" s="17">
        <v>18</v>
      </c>
      <c r="C28" s="76" t="s">
        <v>228</v>
      </c>
      <c r="D28" s="78">
        <v>0</v>
      </c>
      <c r="E28" s="78"/>
      <c r="F28" s="78"/>
      <c r="H28" s="41" t="s">
        <v>206</v>
      </c>
      <c r="I28" s="73"/>
    </row>
    <row r="29" spans="1:9" ht="75" x14ac:dyDescent="0.25">
      <c r="A29" s="39"/>
      <c r="B29" s="17">
        <v>19</v>
      </c>
      <c r="C29" s="76" t="s">
        <v>228</v>
      </c>
      <c r="D29" s="78">
        <v>0</v>
      </c>
      <c r="E29" s="78"/>
      <c r="F29" s="78"/>
      <c r="H29" s="41" t="s">
        <v>207</v>
      </c>
      <c r="I29" s="73"/>
    </row>
    <row r="30" spans="1:9" ht="75" x14ac:dyDescent="0.25">
      <c r="A30" s="39"/>
      <c r="B30" s="17" t="s">
        <v>107</v>
      </c>
      <c r="C30" s="76" t="s">
        <v>228</v>
      </c>
      <c r="D30" s="78">
        <v>0</v>
      </c>
      <c r="E30" s="78"/>
      <c r="F30" s="78"/>
      <c r="H30" s="41" t="s">
        <v>208</v>
      </c>
      <c r="I30" s="73"/>
    </row>
    <row r="31" spans="1:9" x14ac:dyDescent="0.25">
      <c r="A31" s="39"/>
      <c r="B31" s="17">
        <v>20</v>
      </c>
      <c r="C31" s="41" t="s">
        <v>229</v>
      </c>
      <c r="D31" s="78">
        <v>0</v>
      </c>
      <c r="E31" s="78"/>
      <c r="F31" s="78">
        <f>+D31*8%</f>
        <v>0</v>
      </c>
      <c r="H31" s="41" t="s">
        <v>209</v>
      </c>
      <c r="I31" s="73" t="s">
        <v>237</v>
      </c>
    </row>
    <row r="32" spans="1:9" x14ac:dyDescent="0.25">
      <c r="A32" s="39"/>
      <c r="B32" s="17">
        <v>21</v>
      </c>
      <c r="C32" s="42" t="s">
        <v>191</v>
      </c>
      <c r="D32" s="78">
        <v>0</v>
      </c>
      <c r="E32" s="78"/>
      <c r="F32" s="78">
        <f>+D32*8%</f>
        <v>0</v>
      </c>
      <c r="H32" s="41" t="s">
        <v>210</v>
      </c>
      <c r="I32" s="73" t="s">
        <v>237</v>
      </c>
    </row>
    <row r="33" spans="1:9" x14ac:dyDescent="0.25">
      <c r="A33" s="39"/>
      <c r="B33" s="17">
        <v>22</v>
      </c>
      <c r="C33" s="42" t="s">
        <v>230</v>
      </c>
      <c r="D33" s="78">
        <v>0</v>
      </c>
      <c r="E33" s="78"/>
      <c r="F33" s="78"/>
      <c r="H33" s="41" t="s">
        <v>211</v>
      </c>
      <c r="I33" s="73" t="s">
        <v>237</v>
      </c>
    </row>
    <row r="34" spans="1:9" x14ac:dyDescent="0.25">
      <c r="A34" s="39"/>
      <c r="B34" s="17" t="s">
        <v>108</v>
      </c>
      <c r="C34" s="41" t="s">
        <v>231</v>
      </c>
      <c r="D34" s="78"/>
      <c r="E34" s="78"/>
      <c r="F34" s="78">
        <f>+D34*8%</f>
        <v>0</v>
      </c>
      <c r="H34" s="41" t="s">
        <v>212</v>
      </c>
      <c r="I34" s="73" t="s">
        <v>237</v>
      </c>
    </row>
    <row r="35" spans="1:9" x14ac:dyDescent="0.25">
      <c r="A35" s="39"/>
      <c r="B35" s="17">
        <v>23</v>
      </c>
      <c r="C35" s="41" t="s">
        <v>232</v>
      </c>
      <c r="D35" s="79">
        <v>932359</v>
      </c>
      <c r="E35" s="79">
        <v>873045</v>
      </c>
      <c r="F35" s="79">
        <f>+D35*8%</f>
        <v>74588.72</v>
      </c>
      <c r="H35" s="44" t="s">
        <v>213</v>
      </c>
      <c r="I35" s="73" t="s">
        <v>237</v>
      </c>
    </row>
    <row r="36" spans="1:9" x14ac:dyDescent="0.25">
      <c r="A36" s="39"/>
      <c r="B36" s="17" t="s">
        <v>109</v>
      </c>
      <c r="C36" s="41" t="s">
        <v>233</v>
      </c>
      <c r="D36" s="78">
        <f>+D35</f>
        <v>932359</v>
      </c>
      <c r="E36" s="78">
        <v>873045</v>
      </c>
      <c r="F36" s="78">
        <f>+D36*8%</f>
        <v>74588.72</v>
      </c>
      <c r="H36" s="41" t="s">
        <v>214</v>
      </c>
      <c r="I36" s="73" t="s">
        <v>237</v>
      </c>
    </row>
    <row r="37" spans="1:9" x14ac:dyDescent="0.25">
      <c r="A37" s="39"/>
      <c r="B37" s="17" t="s">
        <v>110</v>
      </c>
      <c r="C37" s="41" t="s">
        <v>191</v>
      </c>
      <c r="D37" s="78">
        <v>0</v>
      </c>
      <c r="E37" s="78"/>
      <c r="F37" s="78"/>
      <c r="H37" s="41" t="s">
        <v>215</v>
      </c>
      <c r="I37" s="73" t="s">
        <v>237</v>
      </c>
    </row>
    <row r="38" spans="1:9" x14ac:dyDescent="0.25">
      <c r="A38" s="39"/>
      <c r="B38" s="17" t="s">
        <v>111</v>
      </c>
      <c r="C38" s="41" t="s">
        <v>234</v>
      </c>
      <c r="D38" s="78">
        <v>0</v>
      </c>
      <c r="E38" s="78"/>
      <c r="F38" s="78"/>
      <c r="H38" s="41" t="s">
        <v>216</v>
      </c>
      <c r="I38" s="73" t="s">
        <v>237</v>
      </c>
    </row>
    <row r="39" spans="1:9" x14ac:dyDescent="0.25">
      <c r="A39" s="39"/>
      <c r="B39" s="17">
        <v>24</v>
      </c>
      <c r="C39" s="41" t="s">
        <v>235</v>
      </c>
      <c r="D39" s="78"/>
      <c r="E39" s="78"/>
      <c r="F39" s="78">
        <f>+D39*8%</f>
        <v>0</v>
      </c>
      <c r="H39" s="41" t="s">
        <v>217</v>
      </c>
      <c r="I39" s="73" t="s">
        <v>237</v>
      </c>
    </row>
    <row r="40" spans="1:9" x14ac:dyDescent="0.25">
      <c r="A40" s="39"/>
      <c r="B40" s="17">
        <v>25</v>
      </c>
      <c r="C40" s="75" t="s">
        <v>141</v>
      </c>
      <c r="D40" s="79"/>
      <c r="E40" s="79"/>
      <c r="F40" s="79"/>
      <c r="H40" s="44"/>
      <c r="I40" s="77"/>
    </row>
    <row r="41" spans="1:9" x14ac:dyDescent="0.25">
      <c r="A41" s="39"/>
      <c r="B41" s="17">
        <v>26</v>
      </c>
      <c r="C41" s="75" t="s">
        <v>141</v>
      </c>
      <c r="D41" s="79"/>
      <c r="E41" s="79"/>
      <c r="F41" s="79"/>
      <c r="H41" s="44"/>
      <c r="I41" s="77"/>
    </row>
    <row r="42" spans="1:9" x14ac:dyDescent="0.25">
      <c r="A42" s="39"/>
      <c r="B42" s="17">
        <v>27</v>
      </c>
      <c r="C42" s="75" t="s">
        <v>141</v>
      </c>
      <c r="D42" s="79"/>
      <c r="E42" s="79"/>
      <c r="F42" s="79"/>
      <c r="H42" s="44"/>
      <c r="I42" s="77"/>
    </row>
    <row r="43" spans="1:9" x14ac:dyDescent="0.25">
      <c r="A43" s="39"/>
      <c r="B43" s="17">
        <v>28</v>
      </c>
      <c r="C43" s="75" t="s">
        <v>141</v>
      </c>
      <c r="D43" s="79"/>
      <c r="E43" s="79"/>
      <c r="F43" s="79"/>
      <c r="H43" s="44"/>
      <c r="I43" s="77"/>
    </row>
    <row r="44" spans="1:9" x14ac:dyDescent="0.25">
      <c r="A44" s="39"/>
      <c r="B44" s="45">
        <v>29</v>
      </c>
      <c r="C44" s="46" t="s">
        <v>219</v>
      </c>
      <c r="D44" s="86">
        <f>+D8+D14+D25+D26+D31+D34+D35</f>
        <v>12050109</v>
      </c>
      <c r="E44" s="86">
        <f>+E8+E14+E25+E26+E31+E34+E35</f>
        <v>11726512</v>
      </c>
      <c r="F44" s="86">
        <f>+D44*8%</f>
        <v>964008.72</v>
      </c>
      <c r="H44" s="46" t="s">
        <v>218</v>
      </c>
      <c r="I44" s="73" t="s">
        <v>237</v>
      </c>
    </row>
  </sheetData>
  <mergeCells count="2">
    <mergeCell ref="B5:C7"/>
    <mergeCell ref="D5:E5"/>
  </mergeCells>
  <pageMargins left="0.7" right="0.7" top="0.75" bottom="0.75" header="0.3" footer="0.3"/>
  <pageSetup paperSize="9" orientation="landscape" r:id="rId1"/>
  <headerFooter>
    <oddHeader>&amp;CEN
Annex 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1328A-E39D-48CC-869C-88C12C14CB57}">
  <sheetPr>
    <tabColor theme="8"/>
    <pageSetUpPr fitToPage="1"/>
  </sheetPr>
  <dimension ref="A1:N27"/>
  <sheetViews>
    <sheetView showGridLines="0" zoomScaleNormal="100" workbookViewId="0">
      <selection activeCell="I16" sqref="I16"/>
    </sheetView>
  </sheetViews>
  <sheetFormatPr baseColWidth="10" defaultColWidth="9.140625" defaultRowHeight="15" x14ac:dyDescent="0.25"/>
  <cols>
    <col min="1" max="1" width="9.140625" style="20"/>
    <col min="2" max="2" width="9.5703125" style="20" customWidth="1"/>
    <col min="3" max="3" width="8.140625" style="20" customWidth="1"/>
    <col min="4" max="4" width="9.140625" style="20"/>
    <col min="5" max="5" width="74.42578125" style="20" customWidth="1"/>
    <col min="6" max="6" width="20.140625" style="20" customWidth="1"/>
    <col min="7" max="8" width="22" style="20" customWidth="1"/>
    <col min="9" max="9" width="44.42578125" style="20" customWidth="1"/>
    <col min="10" max="16384" width="9.140625" style="20"/>
  </cols>
  <sheetData>
    <row r="1" spans="1:9" x14ac:dyDescent="0.25">
      <c r="C1" s="40" t="s">
        <v>241</v>
      </c>
    </row>
    <row r="3" spans="1:9" x14ac:dyDescent="0.25">
      <c r="F3" s="47" t="s">
        <v>0</v>
      </c>
      <c r="G3" s="47" t="s">
        <v>104</v>
      </c>
      <c r="H3" s="47" t="s">
        <v>103</v>
      </c>
      <c r="I3" s="47" t="s">
        <v>112</v>
      </c>
    </row>
    <row r="4" spans="1:9" ht="75" x14ac:dyDescent="0.25">
      <c r="C4" s="121"/>
      <c r="D4" s="121"/>
      <c r="E4" s="121"/>
      <c r="F4" s="17" t="s">
        <v>154</v>
      </c>
      <c r="G4" s="17" t="s">
        <v>153</v>
      </c>
      <c r="H4" s="17" t="s">
        <v>152</v>
      </c>
      <c r="I4" s="48" t="s">
        <v>186</v>
      </c>
    </row>
    <row r="5" spans="1:9" ht="15" customHeight="1" x14ac:dyDescent="0.25">
      <c r="A5" s="49"/>
      <c r="B5" s="47">
        <v>1</v>
      </c>
      <c r="C5" s="122" t="s">
        <v>149</v>
      </c>
      <c r="D5" s="123"/>
      <c r="E5" s="34" t="s">
        <v>139</v>
      </c>
      <c r="F5" s="34">
        <v>1</v>
      </c>
      <c r="G5" s="34">
        <v>7</v>
      </c>
      <c r="H5" s="34"/>
      <c r="I5" s="34">
        <f>92-F5-G5</f>
        <v>84</v>
      </c>
    </row>
    <row r="6" spans="1:9" x14ac:dyDescent="0.25">
      <c r="B6" s="47">
        <v>2</v>
      </c>
      <c r="C6" s="124"/>
      <c r="D6" s="117"/>
      <c r="E6" s="34" t="s">
        <v>140</v>
      </c>
      <c r="F6" s="34">
        <f>1236-F16</f>
        <v>1196</v>
      </c>
      <c r="G6" s="34">
        <f>9658-G16</f>
        <v>9378</v>
      </c>
      <c r="H6" s="34"/>
      <c r="I6" s="34">
        <f>72845-F6-G6-I16</f>
        <v>58631</v>
      </c>
    </row>
    <row r="7" spans="1:9" x14ac:dyDescent="0.25">
      <c r="B7" s="47">
        <v>3</v>
      </c>
      <c r="C7" s="124"/>
      <c r="D7" s="117"/>
      <c r="E7" s="50" t="s">
        <v>142</v>
      </c>
      <c r="F7" s="34">
        <f>+F6-100</f>
        <v>1096</v>
      </c>
      <c r="G7" s="34">
        <f>+G6-700</f>
        <v>8678</v>
      </c>
      <c r="H7" s="34"/>
      <c r="I7" s="34"/>
    </row>
    <row r="8" spans="1:9" x14ac:dyDescent="0.25">
      <c r="B8" s="47">
        <v>4</v>
      </c>
      <c r="C8" s="124"/>
      <c r="D8" s="117"/>
      <c r="E8" s="72" t="s">
        <v>141</v>
      </c>
      <c r="F8" s="51"/>
      <c r="G8" s="51"/>
      <c r="H8" s="51"/>
      <c r="I8" s="51"/>
    </row>
    <row r="9" spans="1:9" x14ac:dyDescent="0.25">
      <c r="B9" s="47" t="s">
        <v>113</v>
      </c>
      <c r="C9" s="124"/>
      <c r="D9" s="117"/>
      <c r="E9" s="52" t="s">
        <v>148</v>
      </c>
      <c r="F9" s="34"/>
      <c r="G9" s="34"/>
      <c r="H9" s="34"/>
      <c r="I9" s="34"/>
    </row>
    <row r="10" spans="1:9" x14ac:dyDescent="0.25">
      <c r="B10" s="47">
        <v>5</v>
      </c>
      <c r="C10" s="124"/>
      <c r="D10" s="117"/>
      <c r="E10" s="52" t="s">
        <v>143</v>
      </c>
      <c r="F10" s="34"/>
      <c r="G10" s="34"/>
      <c r="H10" s="34"/>
      <c r="I10" s="34"/>
    </row>
    <row r="11" spans="1:9" x14ac:dyDescent="0.25">
      <c r="B11" s="47" t="s">
        <v>114</v>
      </c>
      <c r="C11" s="124"/>
      <c r="D11" s="117"/>
      <c r="E11" s="50" t="s">
        <v>144</v>
      </c>
      <c r="F11" s="34"/>
      <c r="G11" s="34"/>
      <c r="H11" s="34"/>
      <c r="I11" s="34"/>
    </row>
    <row r="12" spans="1:9" x14ac:dyDescent="0.25">
      <c r="B12" s="47">
        <v>6</v>
      </c>
      <c r="C12" s="124"/>
      <c r="D12" s="117"/>
      <c r="E12" s="72" t="s">
        <v>141</v>
      </c>
      <c r="F12" s="51"/>
      <c r="G12" s="51"/>
      <c r="H12" s="51"/>
      <c r="I12" s="51"/>
    </row>
    <row r="13" spans="1:9" x14ac:dyDescent="0.25">
      <c r="B13" s="47">
        <v>7</v>
      </c>
      <c r="C13" s="124"/>
      <c r="D13" s="117"/>
      <c r="E13" s="50" t="s">
        <v>145</v>
      </c>
      <c r="F13" s="34"/>
      <c r="G13" s="34"/>
      <c r="H13" s="34"/>
      <c r="I13" s="34"/>
    </row>
    <row r="14" spans="1:9" x14ac:dyDescent="0.25">
      <c r="B14" s="47">
        <v>8</v>
      </c>
      <c r="C14" s="125"/>
      <c r="D14" s="119"/>
      <c r="E14" s="72" t="s">
        <v>141</v>
      </c>
      <c r="F14" s="51"/>
      <c r="G14" s="51"/>
      <c r="H14" s="51"/>
      <c r="I14" s="51"/>
    </row>
    <row r="15" spans="1:9" x14ac:dyDescent="0.25">
      <c r="B15" s="47">
        <v>9</v>
      </c>
      <c r="C15" s="126" t="s">
        <v>150</v>
      </c>
      <c r="D15" s="126"/>
      <c r="E15" s="34" t="s">
        <v>139</v>
      </c>
      <c r="F15" s="34">
        <v>1</v>
      </c>
      <c r="G15" s="34">
        <v>7</v>
      </c>
      <c r="H15" s="34"/>
      <c r="I15" s="34">
        <v>84</v>
      </c>
    </row>
    <row r="16" spans="1:9" x14ac:dyDescent="0.25">
      <c r="B16" s="47">
        <v>10</v>
      </c>
      <c r="C16" s="126"/>
      <c r="D16" s="126"/>
      <c r="E16" s="34" t="s">
        <v>146</v>
      </c>
      <c r="F16" s="34">
        <v>40</v>
      </c>
      <c r="G16" s="34">
        <v>280</v>
      </c>
      <c r="H16" s="34"/>
      <c r="I16" s="34">
        <f>40*91</f>
        <v>3640</v>
      </c>
    </row>
    <row r="17" spans="2:14" x14ac:dyDescent="0.25">
      <c r="B17" s="47">
        <v>11</v>
      </c>
      <c r="C17" s="126"/>
      <c r="D17" s="126"/>
      <c r="E17" s="50" t="s">
        <v>142</v>
      </c>
      <c r="F17" s="34"/>
      <c r="G17" s="34"/>
      <c r="H17" s="34"/>
      <c r="I17" s="34"/>
    </row>
    <row r="18" spans="2:14" x14ac:dyDescent="0.25">
      <c r="B18" s="47">
        <v>12</v>
      </c>
      <c r="C18" s="126"/>
      <c r="D18" s="126"/>
      <c r="E18" s="53" t="s">
        <v>147</v>
      </c>
      <c r="F18" s="34"/>
      <c r="G18" s="34"/>
      <c r="H18" s="34"/>
      <c r="I18" s="34"/>
    </row>
    <row r="19" spans="2:14" x14ac:dyDescent="0.25">
      <c r="B19" s="47" t="s">
        <v>115</v>
      </c>
      <c r="C19" s="126"/>
      <c r="D19" s="126"/>
      <c r="E19" s="52" t="s">
        <v>148</v>
      </c>
      <c r="F19" s="34">
        <v>10</v>
      </c>
      <c r="G19" s="34">
        <v>70</v>
      </c>
      <c r="H19" s="34"/>
      <c r="I19" s="34">
        <f>10*91</f>
        <v>910</v>
      </c>
    </row>
    <row r="20" spans="2:14" x14ac:dyDescent="0.25">
      <c r="B20" s="47" t="s">
        <v>116</v>
      </c>
      <c r="C20" s="126"/>
      <c r="D20" s="126"/>
      <c r="E20" s="53" t="s">
        <v>147</v>
      </c>
      <c r="F20" s="34"/>
      <c r="G20" s="34"/>
      <c r="H20" s="34"/>
      <c r="I20" s="34"/>
    </row>
    <row r="21" spans="2:14" x14ac:dyDescent="0.25">
      <c r="B21" s="47" t="s">
        <v>117</v>
      </c>
      <c r="C21" s="126"/>
      <c r="D21" s="126"/>
      <c r="E21" s="52" t="s">
        <v>143</v>
      </c>
      <c r="F21" s="34"/>
      <c r="G21" s="34"/>
      <c r="H21" s="34"/>
      <c r="I21" s="34"/>
    </row>
    <row r="22" spans="2:14" x14ac:dyDescent="0.25">
      <c r="B22" s="47" t="s">
        <v>118</v>
      </c>
      <c r="C22" s="126"/>
      <c r="D22" s="126"/>
      <c r="E22" s="53" t="s">
        <v>147</v>
      </c>
      <c r="F22" s="34"/>
      <c r="G22" s="34"/>
      <c r="H22" s="34"/>
      <c r="I22" s="34"/>
    </row>
    <row r="23" spans="2:14" x14ac:dyDescent="0.25">
      <c r="B23" s="47" t="s">
        <v>119</v>
      </c>
      <c r="C23" s="126"/>
      <c r="D23" s="126"/>
      <c r="E23" s="50" t="s">
        <v>144</v>
      </c>
      <c r="F23" s="34"/>
      <c r="G23" s="34"/>
      <c r="H23" s="34"/>
      <c r="I23" s="34"/>
    </row>
    <row r="24" spans="2:14" x14ac:dyDescent="0.25">
      <c r="B24" s="47" t="s">
        <v>120</v>
      </c>
      <c r="C24" s="126"/>
      <c r="D24" s="126"/>
      <c r="E24" s="53" t="s">
        <v>147</v>
      </c>
      <c r="F24" s="34"/>
      <c r="G24" s="34"/>
      <c r="H24" s="34"/>
      <c r="I24" s="34"/>
    </row>
    <row r="25" spans="2:14" x14ac:dyDescent="0.25">
      <c r="B25" s="47">
        <v>15</v>
      </c>
      <c r="C25" s="126"/>
      <c r="D25" s="126"/>
      <c r="E25" s="50" t="s">
        <v>145</v>
      </c>
      <c r="F25" s="34"/>
      <c r="G25" s="34"/>
      <c r="H25" s="34"/>
      <c r="I25" s="34"/>
    </row>
    <row r="26" spans="2:14" x14ac:dyDescent="0.25">
      <c r="B26" s="47">
        <v>16</v>
      </c>
      <c r="C26" s="126"/>
      <c r="D26" s="126"/>
      <c r="E26" s="53" t="s">
        <v>147</v>
      </c>
      <c r="F26" s="34"/>
      <c r="G26" s="34"/>
      <c r="H26" s="34"/>
      <c r="I26" s="34"/>
    </row>
    <row r="27" spans="2:14" x14ac:dyDescent="0.25">
      <c r="B27" s="47">
        <v>17</v>
      </c>
      <c r="C27" s="121" t="s">
        <v>151</v>
      </c>
      <c r="D27" s="121"/>
      <c r="E27" s="121"/>
      <c r="F27" s="34">
        <f>+F16+F6</f>
        <v>1236</v>
      </c>
      <c r="G27" s="34">
        <f t="shared" ref="G27:I27" si="0">+G16+G6</f>
        <v>9658</v>
      </c>
      <c r="H27" s="34">
        <f t="shared" si="0"/>
        <v>0</v>
      </c>
      <c r="I27" s="34">
        <f t="shared" si="0"/>
        <v>62271</v>
      </c>
      <c r="N27" s="15">
        <f>SUM(F27:I27)</f>
        <v>73165</v>
      </c>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49" fitToHeight="0" orientation="landscape" cellComments="asDisplayed" r:id="rId1"/>
  <headerFooter>
    <oddHeader>&amp;CEN
Annex XXXIII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D50FD-0B87-4C7D-A31E-86A89C71385D}">
  <sheetPr>
    <tabColor theme="8"/>
    <pageSetUpPr fitToPage="1"/>
  </sheetPr>
  <dimension ref="A1:G29"/>
  <sheetViews>
    <sheetView showGridLines="0" zoomScaleNormal="100" zoomScalePageLayoutView="90" workbookViewId="0">
      <selection activeCell="B13" sqref="B13:G13"/>
    </sheetView>
  </sheetViews>
  <sheetFormatPr baseColWidth="10" defaultColWidth="9.140625" defaultRowHeight="15" x14ac:dyDescent="0.25"/>
  <cols>
    <col min="1" max="1" width="5" style="20" customWidth="1"/>
    <col min="2" max="2" width="43" style="20" customWidth="1"/>
    <col min="3" max="3" width="75.28515625" style="20" customWidth="1"/>
    <col min="4" max="4" width="24.42578125" style="20" customWidth="1"/>
    <col min="5" max="5" width="23.28515625" style="20" customWidth="1"/>
    <col min="6" max="6" width="21" style="20" customWidth="1"/>
    <col min="7" max="7" width="25" style="20" customWidth="1"/>
    <col min="8" max="8" width="25.28515625" style="20" customWidth="1"/>
    <col min="9" max="9" width="23.140625" style="20" customWidth="1"/>
    <col min="10" max="10" width="29.7109375" style="20" customWidth="1"/>
    <col min="11" max="11" width="22" style="20" customWidth="1"/>
    <col min="12" max="12" width="16.42578125" style="20" customWidth="1"/>
    <col min="13" max="13" width="14.85546875" style="20" customWidth="1"/>
    <col min="14" max="14" width="14.5703125" style="20" customWidth="1"/>
    <col min="15" max="15" width="31.5703125" style="20" customWidth="1"/>
    <col min="16" max="16384" width="9.140625" style="20"/>
  </cols>
  <sheetData>
    <row r="1" spans="1:7" x14ac:dyDescent="0.25">
      <c r="B1" s="40" t="s">
        <v>242</v>
      </c>
    </row>
    <row r="4" spans="1:7" x14ac:dyDescent="0.25">
      <c r="B4" s="40"/>
      <c r="D4" s="47" t="s">
        <v>0</v>
      </c>
      <c r="E4" s="47" t="s">
        <v>104</v>
      </c>
      <c r="F4" s="47" t="s">
        <v>103</v>
      </c>
      <c r="G4" s="47" t="s">
        <v>112</v>
      </c>
    </row>
    <row r="5" spans="1:7" ht="60" x14ac:dyDescent="0.25">
      <c r="B5" s="130"/>
      <c r="C5" s="131"/>
      <c r="D5" s="17" t="s">
        <v>154</v>
      </c>
      <c r="E5" s="17" t="s">
        <v>153</v>
      </c>
      <c r="F5" s="17" t="s">
        <v>152</v>
      </c>
      <c r="G5" s="17" t="s">
        <v>185</v>
      </c>
    </row>
    <row r="6" spans="1:7" x14ac:dyDescent="0.25">
      <c r="A6" s="47"/>
      <c r="B6" s="127" t="s">
        <v>155</v>
      </c>
      <c r="C6" s="128"/>
      <c r="D6" s="128"/>
      <c r="E6" s="128"/>
      <c r="F6" s="128"/>
      <c r="G6" s="129"/>
    </row>
    <row r="7" spans="1:7" x14ac:dyDescent="0.25">
      <c r="A7" s="47">
        <v>1</v>
      </c>
      <c r="B7" s="132" t="s">
        <v>156</v>
      </c>
      <c r="C7" s="133"/>
      <c r="D7" s="34"/>
      <c r="E7" s="34"/>
      <c r="F7" s="34"/>
      <c r="G7" s="34"/>
    </row>
    <row r="8" spans="1:7" ht="15" customHeight="1" x14ac:dyDescent="0.25">
      <c r="A8" s="47">
        <v>2</v>
      </c>
      <c r="B8" s="132" t="s">
        <v>157</v>
      </c>
      <c r="C8" s="133"/>
      <c r="D8" s="34"/>
      <c r="E8" s="34"/>
      <c r="F8" s="34"/>
      <c r="G8" s="34"/>
    </row>
    <row r="9" spans="1:7" x14ac:dyDescent="0.25">
      <c r="A9" s="47">
        <v>3</v>
      </c>
      <c r="B9" s="134" t="s">
        <v>158</v>
      </c>
      <c r="C9" s="135"/>
      <c r="D9" s="54"/>
      <c r="E9" s="54"/>
      <c r="F9" s="54"/>
      <c r="G9" s="55"/>
    </row>
    <row r="10" spans="1:7" x14ac:dyDescent="0.25">
      <c r="A10" s="47"/>
      <c r="B10" s="127" t="s">
        <v>159</v>
      </c>
      <c r="C10" s="128"/>
      <c r="D10" s="128"/>
      <c r="E10" s="128"/>
      <c r="F10" s="128"/>
      <c r="G10" s="129"/>
    </row>
    <row r="11" spans="1:7" x14ac:dyDescent="0.25">
      <c r="A11" s="47">
        <v>4</v>
      </c>
      <c r="B11" s="132" t="s">
        <v>160</v>
      </c>
      <c r="C11" s="133"/>
      <c r="D11" s="34"/>
      <c r="E11" s="34"/>
      <c r="F11" s="34"/>
      <c r="G11" s="34"/>
    </row>
    <row r="12" spans="1:7" ht="15" customHeight="1" x14ac:dyDescent="0.25">
      <c r="A12" s="47">
        <v>5</v>
      </c>
      <c r="B12" s="132" t="s">
        <v>161</v>
      </c>
      <c r="C12" s="133"/>
      <c r="D12" s="34"/>
      <c r="E12" s="34"/>
      <c r="F12" s="34"/>
      <c r="G12" s="34"/>
    </row>
    <row r="13" spans="1:7" ht="15" customHeight="1" x14ac:dyDescent="0.25">
      <c r="A13" s="47"/>
      <c r="B13" s="127" t="s">
        <v>162</v>
      </c>
      <c r="C13" s="128"/>
      <c r="D13" s="128"/>
      <c r="E13" s="128"/>
      <c r="F13" s="128"/>
      <c r="G13" s="129"/>
    </row>
    <row r="14" spans="1:7" x14ac:dyDescent="0.25">
      <c r="A14" s="47">
        <v>6</v>
      </c>
      <c r="B14" s="132" t="s">
        <v>187</v>
      </c>
      <c r="C14" s="133"/>
      <c r="D14" s="34"/>
      <c r="E14" s="34"/>
      <c r="F14" s="34"/>
      <c r="G14" s="34"/>
    </row>
    <row r="15" spans="1:7" ht="15" customHeight="1" x14ac:dyDescent="0.25">
      <c r="A15" s="47">
        <v>7</v>
      </c>
      <c r="B15" s="132" t="s">
        <v>163</v>
      </c>
      <c r="C15" s="133"/>
      <c r="D15" s="34"/>
      <c r="E15" s="34"/>
      <c r="F15" s="34"/>
      <c r="G15" s="34"/>
    </row>
    <row r="16" spans="1:7" x14ac:dyDescent="0.25">
      <c r="A16" s="47">
        <v>8</v>
      </c>
      <c r="B16" s="134" t="s">
        <v>164</v>
      </c>
      <c r="C16" s="135"/>
      <c r="D16" s="34"/>
      <c r="E16" s="34"/>
      <c r="F16" s="34"/>
      <c r="G16" s="34"/>
    </row>
    <row r="17" spans="1:7" ht="15" customHeight="1" x14ac:dyDescent="0.25">
      <c r="A17" s="47">
        <v>9</v>
      </c>
      <c r="B17" s="134" t="s">
        <v>165</v>
      </c>
      <c r="C17" s="135"/>
      <c r="D17" s="34"/>
      <c r="E17" s="34"/>
      <c r="F17" s="34"/>
      <c r="G17" s="34"/>
    </row>
    <row r="18" spans="1:7" ht="15" customHeight="1" x14ac:dyDescent="0.25">
      <c r="A18" s="47">
        <v>10</v>
      </c>
      <c r="B18" s="134" t="s">
        <v>166</v>
      </c>
      <c r="C18" s="135"/>
      <c r="D18" s="34"/>
      <c r="E18" s="34"/>
      <c r="F18" s="34"/>
      <c r="G18" s="34"/>
    </row>
    <row r="19" spans="1:7" x14ac:dyDescent="0.25">
      <c r="A19" s="47">
        <v>11</v>
      </c>
      <c r="B19" s="134" t="s">
        <v>167</v>
      </c>
      <c r="C19" s="135"/>
      <c r="D19" s="34"/>
      <c r="E19" s="34"/>
      <c r="F19" s="34"/>
      <c r="G19" s="34"/>
    </row>
    <row r="22" spans="1:7" x14ac:dyDescent="0.25">
      <c r="B22" s="20" t="s">
        <v>184</v>
      </c>
    </row>
    <row r="25" spans="1:7" x14ac:dyDescent="0.25">
      <c r="B25" s="136"/>
      <c r="C25" s="136"/>
      <c r="D25" s="136"/>
      <c r="E25" s="136"/>
      <c r="F25" s="136"/>
      <c r="G25" s="136"/>
    </row>
    <row r="29" spans="1:7" ht="29.25" customHeight="1" x14ac:dyDescent="0.25"/>
  </sheetData>
  <mergeCells count="16">
    <mergeCell ref="B17:C17"/>
    <mergeCell ref="B18:C18"/>
    <mergeCell ref="B19:C19"/>
    <mergeCell ref="B25:G25"/>
    <mergeCell ref="B11:C11"/>
    <mergeCell ref="B12:C12"/>
    <mergeCell ref="B13:G13"/>
    <mergeCell ref="B14:C14"/>
    <mergeCell ref="B15:C15"/>
    <mergeCell ref="B16:C16"/>
    <mergeCell ref="B10:G10"/>
    <mergeCell ref="B5:C5"/>
    <mergeCell ref="B6:G6"/>
    <mergeCell ref="B7:C7"/>
    <mergeCell ref="B8:C8"/>
    <mergeCell ref="B9:C9"/>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0B38-EFD3-4C4B-BC07-0C03F1A31856}">
  <sheetPr>
    <tabColor theme="8"/>
    <pageSetUpPr fitToPage="1"/>
  </sheetPr>
  <dimension ref="A1:X30"/>
  <sheetViews>
    <sheetView showGridLines="0" zoomScaleNormal="100" zoomScalePageLayoutView="90" workbookViewId="0">
      <selection activeCell="D6" sqref="D6:D30"/>
    </sheetView>
  </sheetViews>
  <sheetFormatPr baseColWidth="10" defaultColWidth="9.140625" defaultRowHeight="15" x14ac:dyDescent="0.25"/>
  <cols>
    <col min="1" max="1" width="9.140625" style="20"/>
    <col min="2" max="2" width="28.7109375" style="20" customWidth="1"/>
    <col min="3" max="7" width="20" style="20" customWidth="1"/>
    <col min="8" max="8" width="20" style="56" customWidth="1"/>
    <col min="9" max="9" width="20" style="20" customWidth="1"/>
    <col min="10" max="10" width="22.140625" style="20" customWidth="1"/>
    <col min="11" max="11" width="9.140625" style="20"/>
    <col min="12" max="12" width="255.7109375" style="20" bestFit="1" customWidth="1"/>
    <col min="13" max="16384" width="9.140625" style="20"/>
  </cols>
  <sheetData>
    <row r="1" spans="1:24" x14ac:dyDescent="0.25">
      <c r="B1" s="40" t="s">
        <v>243</v>
      </c>
    </row>
    <row r="2" spans="1:24" ht="14.25" customHeight="1" x14ac:dyDescent="0.25">
      <c r="B2" s="57"/>
      <c r="C2" s="57"/>
      <c r="D2" s="57"/>
      <c r="E2" s="57"/>
      <c r="F2" s="57"/>
      <c r="G2" s="57"/>
      <c r="H2" s="58"/>
      <c r="I2" s="57"/>
    </row>
    <row r="3" spans="1:24" x14ac:dyDescent="0.25">
      <c r="D3" s="57"/>
      <c r="E3" s="57"/>
      <c r="F3" s="57"/>
      <c r="G3" s="57"/>
      <c r="H3" s="58"/>
    </row>
    <row r="4" spans="1:24" x14ac:dyDescent="0.25">
      <c r="C4" s="47" t="s">
        <v>171</v>
      </c>
      <c r="D4" s="47" t="s">
        <v>104</v>
      </c>
      <c r="E4" s="47" t="s">
        <v>103</v>
      </c>
      <c r="F4" s="47" t="s">
        <v>112</v>
      </c>
      <c r="G4" s="47" t="s">
        <v>1</v>
      </c>
      <c r="H4" s="47" t="s">
        <v>121</v>
      </c>
      <c r="I4" s="47" t="s">
        <v>122</v>
      </c>
      <c r="J4" s="47" t="s">
        <v>123</v>
      </c>
    </row>
    <row r="5" spans="1:24" ht="186.75" customHeight="1" x14ac:dyDescent="0.25">
      <c r="B5" s="59" t="s">
        <v>168</v>
      </c>
      <c r="C5" s="60" t="s">
        <v>169</v>
      </c>
      <c r="D5" s="60" t="s">
        <v>170</v>
      </c>
      <c r="E5" s="60" t="s">
        <v>173</v>
      </c>
      <c r="F5" s="60" t="s">
        <v>175</v>
      </c>
      <c r="G5" s="60" t="s">
        <v>174</v>
      </c>
      <c r="H5" s="60" t="s">
        <v>176</v>
      </c>
      <c r="I5" s="60" t="s">
        <v>177</v>
      </c>
      <c r="J5" s="60" t="s">
        <v>172</v>
      </c>
      <c r="L5" s="61"/>
      <c r="M5" s="62"/>
      <c r="N5" s="62"/>
      <c r="O5" s="62"/>
      <c r="P5" s="62"/>
      <c r="Q5" s="62"/>
      <c r="R5" s="62"/>
      <c r="S5" s="62"/>
      <c r="T5" s="62"/>
      <c r="U5" s="62"/>
      <c r="V5" s="62"/>
      <c r="W5" s="62"/>
      <c r="X5" s="62"/>
    </row>
    <row r="6" spans="1:24" ht="45" x14ac:dyDescent="0.25">
      <c r="A6" s="47">
        <v>1</v>
      </c>
      <c r="B6" s="33" t="s">
        <v>154</v>
      </c>
      <c r="C6" s="34">
        <v>50</v>
      </c>
      <c r="D6" s="34">
        <f>+C6</f>
        <v>50</v>
      </c>
      <c r="E6" s="34"/>
      <c r="F6" s="34"/>
      <c r="G6" s="34"/>
      <c r="H6" s="63"/>
      <c r="I6" s="34"/>
      <c r="J6" s="34"/>
    </row>
    <row r="7" spans="1:24" x14ac:dyDescent="0.25">
      <c r="A7" s="47">
        <v>2</v>
      </c>
      <c r="B7" s="52" t="s">
        <v>178</v>
      </c>
      <c r="C7" s="34">
        <v>40</v>
      </c>
      <c r="D7" s="34">
        <f t="shared" ref="D7:D30" si="0">+C7</f>
        <v>40</v>
      </c>
      <c r="E7" s="34"/>
      <c r="F7" s="34"/>
      <c r="G7" s="34"/>
      <c r="H7" s="63"/>
      <c r="I7" s="34"/>
      <c r="J7" s="34"/>
    </row>
    <row r="8" spans="1:24" ht="30" x14ac:dyDescent="0.25">
      <c r="A8" s="47">
        <v>3</v>
      </c>
      <c r="B8" s="52" t="s">
        <v>179</v>
      </c>
      <c r="C8" s="34">
        <v>10</v>
      </c>
      <c r="D8" s="34">
        <f t="shared" si="0"/>
        <v>10</v>
      </c>
      <c r="E8" s="34"/>
      <c r="F8" s="34"/>
      <c r="G8" s="34"/>
      <c r="H8" s="63"/>
      <c r="I8" s="34"/>
      <c r="J8" s="34"/>
    </row>
    <row r="9" spans="1:24" ht="45" x14ac:dyDescent="0.25">
      <c r="A9" s="47">
        <v>4</v>
      </c>
      <c r="B9" s="52" t="s">
        <v>180</v>
      </c>
      <c r="C9" s="34"/>
      <c r="D9" s="34">
        <f t="shared" si="0"/>
        <v>0</v>
      </c>
      <c r="E9" s="34"/>
      <c r="F9" s="34"/>
      <c r="G9" s="34"/>
      <c r="H9" s="63"/>
      <c r="I9" s="34"/>
      <c r="J9" s="34"/>
    </row>
    <row r="10" spans="1:24" x14ac:dyDescent="0.25">
      <c r="A10" s="47">
        <v>5</v>
      </c>
      <c r="B10" s="52" t="s">
        <v>181</v>
      </c>
      <c r="C10" s="34"/>
      <c r="D10" s="34">
        <f t="shared" si="0"/>
        <v>0</v>
      </c>
      <c r="E10" s="34"/>
      <c r="F10" s="34"/>
      <c r="G10" s="34"/>
      <c r="H10" s="63"/>
      <c r="I10" s="34"/>
      <c r="J10" s="34"/>
    </row>
    <row r="11" spans="1:24" x14ac:dyDescent="0.25">
      <c r="A11" s="47">
        <v>6</v>
      </c>
      <c r="B11" s="52" t="s">
        <v>182</v>
      </c>
      <c r="C11" s="34"/>
      <c r="D11" s="34">
        <f t="shared" si="0"/>
        <v>0</v>
      </c>
      <c r="E11" s="34"/>
      <c r="F11" s="34"/>
      <c r="G11" s="34"/>
      <c r="H11" s="63"/>
      <c r="I11" s="34"/>
      <c r="J11" s="34"/>
    </row>
    <row r="12" spans="1:24" ht="30" x14ac:dyDescent="0.25">
      <c r="A12" s="64">
        <v>7</v>
      </c>
      <c r="B12" s="33" t="s">
        <v>153</v>
      </c>
      <c r="C12" s="34">
        <f>50*7</f>
        <v>350</v>
      </c>
      <c r="D12" s="34">
        <f t="shared" si="0"/>
        <v>350</v>
      </c>
      <c r="E12" s="34"/>
      <c r="F12" s="34"/>
      <c r="G12" s="34"/>
      <c r="H12" s="63"/>
      <c r="I12" s="34"/>
      <c r="J12" s="34"/>
    </row>
    <row r="13" spans="1:24" x14ac:dyDescent="0.25">
      <c r="A13" s="64">
        <v>8</v>
      </c>
      <c r="B13" s="52" t="s">
        <v>178</v>
      </c>
      <c r="C13" s="34">
        <v>280</v>
      </c>
      <c r="D13" s="34">
        <f t="shared" si="0"/>
        <v>280</v>
      </c>
      <c r="E13" s="34"/>
      <c r="F13" s="34"/>
      <c r="G13" s="34"/>
      <c r="H13" s="63"/>
      <c r="I13" s="34"/>
      <c r="J13" s="34"/>
    </row>
    <row r="14" spans="1:24" ht="30" x14ac:dyDescent="0.25">
      <c r="A14" s="64">
        <v>9</v>
      </c>
      <c r="B14" s="52" t="s">
        <v>179</v>
      </c>
      <c r="C14" s="34">
        <v>70</v>
      </c>
      <c r="D14" s="34">
        <f t="shared" si="0"/>
        <v>70</v>
      </c>
      <c r="E14" s="34"/>
      <c r="F14" s="34"/>
      <c r="G14" s="34"/>
      <c r="H14" s="63"/>
      <c r="I14" s="34"/>
      <c r="J14" s="34"/>
    </row>
    <row r="15" spans="1:24" ht="45" x14ac:dyDescent="0.25">
      <c r="A15" s="64">
        <v>10</v>
      </c>
      <c r="B15" s="52" t="s">
        <v>180</v>
      </c>
      <c r="C15" s="34"/>
      <c r="D15" s="34">
        <f t="shared" si="0"/>
        <v>0</v>
      </c>
      <c r="E15" s="34"/>
      <c r="F15" s="34"/>
      <c r="G15" s="34"/>
      <c r="H15" s="63"/>
      <c r="I15" s="34"/>
      <c r="J15" s="34"/>
    </row>
    <row r="16" spans="1:24" x14ac:dyDescent="0.25">
      <c r="A16" s="64">
        <v>11</v>
      </c>
      <c r="B16" s="52" t="s">
        <v>181</v>
      </c>
      <c r="C16" s="34"/>
      <c r="D16" s="34">
        <f t="shared" si="0"/>
        <v>0</v>
      </c>
      <c r="E16" s="34"/>
      <c r="F16" s="34"/>
      <c r="G16" s="34"/>
      <c r="H16" s="63"/>
      <c r="I16" s="34"/>
      <c r="J16" s="34"/>
    </row>
    <row r="17" spans="1:12" x14ac:dyDescent="0.25">
      <c r="A17" s="64">
        <v>12</v>
      </c>
      <c r="B17" s="52" t="s">
        <v>182</v>
      </c>
      <c r="C17" s="34"/>
      <c r="D17" s="34">
        <f t="shared" si="0"/>
        <v>0</v>
      </c>
      <c r="E17" s="34"/>
      <c r="F17" s="34"/>
      <c r="G17" s="34"/>
      <c r="H17" s="63"/>
      <c r="I17" s="34"/>
      <c r="J17" s="34"/>
    </row>
    <row r="18" spans="1:12" ht="30" x14ac:dyDescent="0.25">
      <c r="A18" s="64">
        <v>13</v>
      </c>
      <c r="B18" s="62" t="s">
        <v>152</v>
      </c>
      <c r="C18" s="34"/>
      <c r="D18" s="34">
        <f t="shared" si="0"/>
        <v>0</v>
      </c>
      <c r="E18" s="34"/>
      <c r="F18" s="34"/>
      <c r="G18" s="34"/>
      <c r="H18" s="63"/>
      <c r="I18" s="34"/>
      <c r="J18" s="34"/>
    </row>
    <row r="19" spans="1:12" x14ac:dyDescent="0.25">
      <c r="A19" s="64">
        <v>14</v>
      </c>
      <c r="B19" s="52" t="s">
        <v>178</v>
      </c>
      <c r="C19" s="34"/>
      <c r="D19" s="34">
        <f t="shared" si="0"/>
        <v>0</v>
      </c>
      <c r="E19" s="34"/>
      <c r="F19" s="34"/>
      <c r="G19" s="34"/>
      <c r="H19" s="63"/>
      <c r="I19" s="34"/>
      <c r="J19" s="34"/>
    </row>
    <row r="20" spans="1:12" ht="30" x14ac:dyDescent="0.25">
      <c r="A20" s="64">
        <v>15</v>
      </c>
      <c r="B20" s="52" t="s">
        <v>179</v>
      </c>
      <c r="C20" s="34"/>
      <c r="D20" s="34">
        <f t="shared" si="0"/>
        <v>0</v>
      </c>
      <c r="E20" s="34"/>
      <c r="F20" s="34"/>
      <c r="G20" s="34"/>
      <c r="H20" s="63"/>
      <c r="I20" s="34"/>
      <c r="J20" s="34"/>
    </row>
    <row r="21" spans="1:12" ht="45" x14ac:dyDescent="0.25">
      <c r="A21" s="64">
        <v>16</v>
      </c>
      <c r="B21" s="52" t="s">
        <v>180</v>
      </c>
      <c r="C21" s="34"/>
      <c r="D21" s="34">
        <f t="shared" si="0"/>
        <v>0</v>
      </c>
      <c r="E21" s="34"/>
      <c r="F21" s="34"/>
      <c r="G21" s="34"/>
      <c r="H21" s="63"/>
      <c r="I21" s="34"/>
      <c r="J21" s="34"/>
    </row>
    <row r="22" spans="1:12" x14ac:dyDescent="0.25">
      <c r="A22" s="64">
        <v>17</v>
      </c>
      <c r="B22" s="52" t="s">
        <v>181</v>
      </c>
      <c r="C22" s="34"/>
      <c r="D22" s="34">
        <f t="shared" si="0"/>
        <v>0</v>
      </c>
      <c r="E22" s="34"/>
      <c r="F22" s="34"/>
      <c r="G22" s="34"/>
      <c r="H22" s="63"/>
      <c r="I22" s="34"/>
      <c r="J22" s="34"/>
    </row>
    <row r="23" spans="1:12" x14ac:dyDescent="0.25">
      <c r="A23" s="64">
        <v>18</v>
      </c>
      <c r="B23" s="52" t="s">
        <v>182</v>
      </c>
      <c r="C23" s="34"/>
      <c r="D23" s="34">
        <f t="shared" si="0"/>
        <v>0</v>
      </c>
      <c r="E23" s="34"/>
      <c r="F23" s="34"/>
      <c r="G23" s="34"/>
      <c r="H23" s="63"/>
      <c r="I23" s="34"/>
      <c r="J23" s="34"/>
    </row>
    <row r="24" spans="1:12" x14ac:dyDescent="0.25">
      <c r="A24" s="64">
        <v>19</v>
      </c>
      <c r="B24" s="65" t="s">
        <v>185</v>
      </c>
      <c r="C24" s="34">
        <f>84*50</f>
        <v>4200</v>
      </c>
      <c r="D24" s="34">
        <f t="shared" si="0"/>
        <v>4200</v>
      </c>
      <c r="E24" s="34"/>
      <c r="F24" s="34"/>
      <c r="G24" s="34"/>
      <c r="H24" s="63"/>
      <c r="I24" s="34"/>
      <c r="J24" s="34"/>
    </row>
    <row r="25" spans="1:12" x14ac:dyDescent="0.25">
      <c r="A25" s="64">
        <v>20</v>
      </c>
      <c r="B25" s="52" t="s">
        <v>178</v>
      </c>
      <c r="C25" s="34">
        <f>84*40</f>
        <v>3360</v>
      </c>
      <c r="D25" s="34">
        <f t="shared" si="0"/>
        <v>3360</v>
      </c>
      <c r="E25" s="34"/>
      <c r="F25" s="34"/>
      <c r="G25" s="34"/>
      <c r="H25" s="63"/>
      <c r="I25" s="34"/>
      <c r="J25" s="34"/>
      <c r="L25" s="62"/>
    </row>
    <row r="26" spans="1:12" ht="30" x14ac:dyDescent="0.25">
      <c r="A26" s="64">
        <v>21</v>
      </c>
      <c r="B26" s="52" t="s">
        <v>179</v>
      </c>
      <c r="C26" s="34">
        <f>10*84</f>
        <v>840</v>
      </c>
      <c r="D26" s="34">
        <f t="shared" si="0"/>
        <v>840</v>
      </c>
      <c r="E26" s="34"/>
      <c r="F26" s="34"/>
      <c r="G26" s="34"/>
      <c r="H26" s="63"/>
      <c r="I26" s="34"/>
      <c r="J26" s="34"/>
    </row>
    <row r="27" spans="1:12" ht="45" x14ac:dyDescent="0.25">
      <c r="A27" s="64">
        <v>22</v>
      </c>
      <c r="B27" s="52" t="s">
        <v>180</v>
      </c>
      <c r="C27" s="34"/>
      <c r="D27" s="34">
        <f t="shared" si="0"/>
        <v>0</v>
      </c>
      <c r="E27" s="34"/>
      <c r="F27" s="34"/>
      <c r="G27" s="34"/>
      <c r="H27" s="63"/>
      <c r="I27" s="34"/>
      <c r="J27" s="34"/>
    </row>
    <row r="28" spans="1:12" x14ac:dyDescent="0.25">
      <c r="A28" s="64">
        <v>23</v>
      </c>
      <c r="B28" s="52" t="s">
        <v>181</v>
      </c>
      <c r="C28" s="34"/>
      <c r="D28" s="34">
        <f t="shared" si="0"/>
        <v>0</v>
      </c>
      <c r="E28" s="34"/>
      <c r="F28" s="34"/>
      <c r="G28" s="34"/>
      <c r="H28" s="63"/>
      <c r="I28" s="34"/>
      <c r="J28" s="34"/>
    </row>
    <row r="29" spans="1:12" x14ac:dyDescent="0.25">
      <c r="A29" s="64">
        <v>24</v>
      </c>
      <c r="B29" s="52" t="s">
        <v>182</v>
      </c>
      <c r="C29" s="34"/>
      <c r="D29" s="34">
        <f t="shared" si="0"/>
        <v>0</v>
      </c>
      <c r="E29" s="34"/>
      <c r="F29" s="34"/>
      <c r="G29" s="34"/>
      <c r="H29" s="63"/>
      <c r="I29" s="34"/>
      <c r="J29" s="34"/>
    </row>
    <row r="30" spans="1:12" x14ac:dyDescent="0.25">
      <c r="A30" s="64">
        <v>25</v>
      </c>
      <c r="B30" s="66" t="s">
        <v>183</v>
      </c>
      <c r="C30" s="34">
        <f>+C6+C12+C24</f>
        <v>4600</v>
      </c>
      <c r="D30" s="34">
        <f t="shared" si="0"/>
        <v>4600</v>
      </c>
      <c r="E30" s="34"/>
      <c r="F30" s="34"/>
      <c r="G30" s="34"/>
      <c r="H30" s="63"/>
      <c r="I30" s="34"/>
      <c r="J30" s="34"/>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&amp;CEN
Annex XXXIII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C9DB2-15B7-4BD5-ADB6-A9F9E3016086}">
  <sheetPr>
    <tabColor theme="8"/>
  </sheetPr>
  <dimension ref="A1:C19"/>
  <sheetViews>
    <sheetView showGridLines="0" zoomScaleNormal="100" workbookViewId="0">
      <selection activeCell="A2" sqref="A2"/>
    </sheetView>
  </sheetViews>
  <sheetFormatPr baseColWidth="10" defaultColWidth="9.140625" defaultRowHeight="15" x14ac:dyDescent="0.25"/>
  <cols>
    <col min="1" max="1" width="8.7109375" customWidth="1"/>
    <col min="2" max="2" width="42.28515625" customWidth="1"/>
    <col min="3" max="3" width="48.140625" customWidth="1"/>
    <col min="7" max="7" width="42.28515625" customWidth="1"/>
    <col min="8" max="8" width="48.140625" customWidth="1"/>
  </cols>
  <sheetData>
    <row r="1" spans="1:3" ht="33.75" customHeight="1" x14ac:dyDescent="0.25">
      <c r="A1" s="67" t="s">
        <v>244</v>
      </c>
    </row>
    <row r="2" spans="1:3" ht="18" customHeight="1" x14ac:dyDescent="0.25">
      <c r="C2" s="64" t="s">
        <v>0</v>
      </c>
    </row>
    <row r="3" spans="1:3" ht="30" x14ac:dyDescent="0.25">
      <c r="B3" s="64" t="s">
        <v>124</v>
      </c>
      <c r="C3" s="68" t="s">
        <v>125</v>
      </c>
    </row>
    <row r="4" spans="1:3" x14ac:dyDescent="0.25">
      <c r="A4" s="64">
        <v>1</v>
      </c>
      <c r="B4" s="69" t="s">
        <v>126</v>
      </c>
      <c r="C4" s="70"/>
    </row>
    <row r="5" spans="1:3" x14ac:dyDescent="0.25">
      <c r="A5" s="64">
        <v>2</v>
      </c>
      <c r="B5" s="69" t="s">
        <v>127</v>
      </c>
      <c r="C5" s="70"/>
    </row>
    <row r="6" spans="1:3" x14ac:dyDescent="0.25">
      <c r="A6" s="64">
        <v>3</v>
      </c>
      <c r="B6" s="69" t="s">
        <v>128</v>
      </c>
      <c r="C6" s="70"/>
    </row>
    <row r="7" spans="1:3" x14ac:dyDescent="0.25">
      <c r="A7" s="64">
        <v>4</v>
      </c>
      <c r="B7" s="69" t="s">
        <v>129</v>
      </c>
      <c r="C7" s="70"/>
    </row>
    <row r="8" spans="1:3" x14ac:dyDescent="0.25">
      <c r="A8" s="64">
        <v>5</v>
      </c>
      <c r="B8" s="69" t="s">
        <v>130</v>
      </c>
      <c r="C8" s="70"/>
    </row>
    <row r="9" spans="1:3" x14ac:dyDescent="0.25">
      <c r="A9" s="64">
        <v>6</v>
      </c>
      <c r="B9" s="69" t="s">
        <v>131</v>
      </c>
      <c r="C9" s="70"/>
    </row>
    <row r="10" spans="1:3" x14ac:dyDescent="0.25">
      <c r="A10" s="64">
        <v>7</v>
      </c>
      <c r="B10" s="69" t="s">
        <v>132</v>
      </c>
      <c r="C10" s="70"/>
    </row>
    <row r="11" spans="1:3" x14ac:dyDescent="0.25">
      <c r="A11" s="64">
        <v>8</v>
      </c>
      <c r="B11" s="69" t="s">
        <v>133</v>
      </c>
      <c r="C11" s="70"/>
    </row>
    <row r="12" spans="1:3" x14ac:dyDescent="0.25">
      <c r="A12" s="64">
        <v>9</v>
      </c>
      <c r="B12" s="69" t="s">
        <v>134</v>
      </c>
      <c r="C12" s="70"/>
    </row>
    <row r="13" spans="1:3" x14ac:dyDescent="0.25">
      <c r="A13" s="64">
        <v>10</v>
      </c>
      <c r="B13" s="69" t="s">
        <v>135</v>
      </c>
      <c r="C13" s="70"/>
    </row>
    <row r="14" spans="1:3" x14ac:dyDescent="0.25">
      <c r="A14" s="64">
        <v>11</v>
      </c>
      <c r="B14" s="69" t="s">
        <v>136</v>
      </c>
      <c r="C14" s="70"/>
    </row>
    <row r="15" spans="1:3" ht="30" x14ac:dyDescent="0.25">
      <c r="A15" s="71" t="s">
        <v>137</v>
      </c>
      <c r="B15" s="65" t="s">
        <v>138</v>
      </c>
      <c r="C15" s="70"/>
    </row>
    <row r="19" spans="3:3" x14ac:dyDescent="0.25">
      <c r="C19" s="3"/>
    </row>
  </sheetData>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170B-B6B9-42BC-969D-A7DE9935235D}">
  <dimension ref="A1:I58"/>
  <sheetViews>
    <sheetView tabSelected="1" workbookViewId="0">
      <selection activeCell="H1" sqref="H1:J1048576"/>
    </sheetView>
  </sheetViews>
  <sheetFormatPr baseColWidth="10" defaultColWidth="11.42578125" defaultRowHeight="12" x14ac:dyDescent="0.2"/>
  <cols>
    <col min="1" max="2" width="11.42578125" style="88"/>
    <col min="3" max="3" width="64.5703125" style="88" customWidth="1"/>
    <col min="4" max="5" width="25.7109375" style="88" bestFit="1" customWidth="1"/>
    <col min="6" max="6" width="25.7109375" style="88" customWidth="1"/>
    <col min="7" max="7" width="16.42578125" style="88" customWidth="1"/>
    <col min="8" max="8" width="0" style="88" hidden="1" customWidth="1"/>
    <col min="9" max="9" width="109.140625" style="89" hidden="1" customWidth="1"/>
    <col min="10" max="10" width="0" style="88" hidden="1" customWidth="1"/>
    <col min="11" max="16384" width="11.42578125" style="88"/>
  </cols>
  <sheetData>
    <row r="1" spans="1:9" x14ac:dyDescent="0.2">
      <c r="A1" s="87"/>
      <c r="B1" s="87"/>
      <c r="C1" s="87"/>
      <c r="D1" s="87"/>
      <c r="E1" s="87"/>
      <c r="F1" s="87"/>
      <c r="G1" s="87"/>
    </row>
    <row r="2" spans="1:9" x14ac:dyDescent="0.2">
      <c r="A2" s="87"/>
      <c r="B2" s="90" t="s">
        <v>245</v>
      </c>
      <c r="C2" s="90"/>
      <c r="D2" s="90"/>
      <c r="E2" s="90"/>
      <c r="F2" s="90"/>
      <c r="G2" s="90"/>
      <c r="H2" s="91" t="s">
        <v>246</v>
      </c>
    </row>
    <row r="3" spans="1:9" x14ac:dyDescent="0.2">
      <c r="A3" s="87"/>
      <c r="B3" s="87"/>
      <c r="C3" s="87"/>
      <c r="D3" s="87"/>
      <c r="E3" s="87"/>
      <c r="F3" s="87"/>
      <c r="G3" s="87"/>
    </row>
    <row r="4" spans="1:9" x14ac:dyDescent="0.2">
      <c r="A4" s="87"/>
      <c r="B4" s="87"/>
      <c r="C4" s="87"/>
      <c r="D4" s="87"/>
      <c r="E4" s="87"/>
      <c r="F4" s="87"/>
      <c r="G4" s="87"/>
      <c r="H4" s="91" t="s">
        <v>247</v>
      </c>
    </row>
    <row r="5" spans="1:9" x14ac:dyDescent="0.2">
      <c r="A5" s="87"/>
      <c r="B5" s="87"/>
      <c r="C5" s="87"/>
      <c r="D5" s="87"/>
      <c r="E5" s="87"/>
      <c r="F5" s="87"/>
      <c r="G5" s="87"/>
    </row>
    <row r="6" spans="1:9" x14ac:dyDescent="0.2">
      <c r="A6" s="87"/>
      <c r="B6" s="87"/>
      <c r="C6" s="87"/>
      <c r="D6" s="87"/>
      <c r="E6" s="87"/>
      <c r="F6" s="87"/>
      <c r="G6" s="87"/>
      <c r="H6" s="88" t="s">
        <v>248</v>
      </c>
    </row>
    <row r="7" spans="1:9" x14ac:dyDescent="0.2">
      <c r="A7" s="87"/>
      <c r="B7" s="87"/>
      <c r="C7" s="87"/>
      <c r="D7" s="87"/>
      <c r="E7" s="87"/>
      <c r="F7" s="87"/>
      <c r="G7" s="87"/>
      <c r="H7" s="88" t="s">
        <v>249</v>
      </c>
    </row>
    <row r="8" spans="1:9" x14ac:dyDescent="0.2">
      <c r="A8" s="87"/>
      <c r="B8" s="87"/>
      <c r="C8" s="87"/>
      <c r="D8" s="87"/>
      <c r="E8" s="87"/>
      <c r="F8" s="87"/>
      <c r="G8" s="87"/>
      <c r="H8" s="88" t="s">
        <v>250</v>
      </c>
    </row>
    <row r="9" spans="1:9" x14ac:dyDescent="0.2">
      <c r="A9" s="87"/>
      <c r="B9" s="87"/>
      <c r="C9" s="87"/>
      <c r="D9" s="87"/>
      <c r="E9" s="87"/>
      <c r="F9" s="87"/>
      <c r="G9" s="87"/>
    </row>
    <row r="10" spans="1:9" x14ac:dyDescent="0.2">
      <c r="A10" s="87"/>
      <c r="B10" s="87"/>
      <c r="C10" s="87"/>
      <c r="D10" s="87"/>
      <c r="E10" s="87"/>
      <c r="F10" s="87"/>
      <c r="G10" s="87"/>
    </row>
    <row r="11" spans="1:9" x14ac:dyDescent="0.2">
      <c r="A11" s="87"/>
      <c r="B11" s="137" t="s">
        <v>251</v>
      </c>
      <c r="C11" s="138"/>
      <c r="D11" s="138"/>
      <c r="E11" s="138"/>
      <c r="F11" s="139"/>
      <c r="H11" s="92" t="s">
        <v>252</v>
      </c>
      <c r="I11" s="93"/>
    </row>
    <row r="12" spans="1:9" x14ac:dyDescent="0.2">
      <c r="A12" s="87"/>
      <c r="B12" s="94">
        <v>1</v>
      </c>
      <c r="C12" s="95" t="s">
        <v>253</v>
      </c>
      <c r="D12" s="96" t="s">
        <v>254</v>
      </c>
      <c r="E12" s="96" t="s">
        <v>254</v>
      </c>
      <c r="F12" s="96"/>
      <c r="H12" s="97">
        <v>1</v>
      </c>
      <c r="I12" s="98" t="s">
        <v>255</v>
      </c>
    </row>
    <row r="13" spans="1:9" ht="24" x14ac:dyDescent="0.2">
      <c r="A13" s="87"/>
      <c r="B13" s="94">
        <v>2</v>
      </c>
      <c r="C13" s="95" t="s">
        <v>256</v>
      </c>
      <c r="D13" s="96" t="s">
        <v>257</v>
      </c>
      <c r="E13" s="96" t="s">
        <v>258</v>
      </c>
      <c r="F13" s="96" t="s">
        <v>259</v>
      </c>
      <c r="H13" s="97">
        <v>2</v>
      </c>
      <c r="I13" s="98" t="s">
        <v>260</v>
      </c>
    </row>
    <row r="14" spans="1:9" x14ac:dyDescent="0.2">
      <c r="A14" s="87"/>
      <c r="B14" s="94">
        <v>3</v>
      </c>
      <c r="C14" s="95" t="s">
        <v>261</v>
      </c>
      <c r="D14" s="96"/>
      <c r="E14" s="96"/>
      <c r="F14" s="96"/>
      <c r="H14" s="97">
        <v>3</v>
      </c>
      <c r="I14" s="98" t="s">
        <v>262</v>
      </c>
    </row>
    <row r="15" spans="1:9" x14ac:dyDescent="0.2">
      <c r="A15" s="87"/>
      <c r="B15" s="99"/>
      <c r="C15" s="100" t="s">
        <v>263</v>
      </c>
      <c r="D15" s="101"/>
      <c r="E15" s="101"/>
      <c r="F15" s="101"/>
      <c r="H15" s="97"/>
      <c r="I15" s="98"/>
    </row>
    <row r="16" spans="1:9" ht="36" x14ac:dyDescent="0.2">
      <c r="A16" s="87"/>
      <c r="B16" s="94">
        <v>4</v>
      </c>
      <c r="C16" s="95" t="s">
        <v>264</v>
      </c>
      <c r="D16" s="96" t="s">
        <v>265</v>
      </c>
      <c r="E16" s="96" t="s">
        <v>266</v>
      </c>
      <c r="F16" s="96" t="s">
        <v>266</v>
      </c>
      <c r="H16" s="97">
        <v>4</v>
      </c>
      <c r="I16" s="98" t="s">
        <v>267</v>
      </c>
    </row>
    <row r="17" spans="1:9" ht="24" x14ac:dyDescent="0.2">
      <c r="A17" s="87"/>
      <c r="B17" s="94">
        <v>5</v>
      </c>
      <c r="C17" s="95" t="s">
        <v>268</v>
      </c>
      <c r="D17" s="96"/>
      <c r="E17" s="96"/>
      <c r="F17" s="96"/>
      <c r="H17" s="97">
        <v>5</v>
      </c>
      <c r="I17" s="98" t="s">
        <v>269</v>
      </c>
    </row>
    <row r="18" spans="1:9" ht="24" x14ac:dyDescent="0.2">
      <c r="A18" s="87"/>
      <c r="B18" s="94">
        <v>6</v>
      </c>
      <c r="C18" s="95" t="s">
        <v>270</v>
      </c>
      <c r="D18" s="96" t="s">
        <v>271</v>
      </c>
      <c r="E18" s="96" t="s">
        <v>271</v>
      </c>
      <c r="F18" s="96" t="s">
        <v>271</v>
      </c>
      <c r="H18" s="97">
        <v>6</v>
      </c>
      <c r="I18" s="98" t="s">
        <v>272</v>
      </c>
    </row>
    <row r="19" spans="1:9" ht="36" x14ac:dyDescent="0.2">
      <c r="A19" s="87"/>
      <c r="B19" s="94">
        <v>7</v>
      </c>
      <c r="C19" s="95" t="s">
        <v>273</v>
      </c>
      <c r="D19" s="96" t="s">
        <v>274</v>
      </c>
      <c r="E19" s="96" t="s">
        <v>275</v>
      </c>
      <c r="F19" s="96" t="s">
        <v>275</v>
      </c>
      <c r="H19" s="97">
        <v>7</v>
      </c>
      <c r="I19" s="98" t="s">
        <v>276</v>
      </c>
    </row>
    <row r="20" spans="1:9" ht="24" x14ac:dyDescent="0.2">
      <c r="A20" s="87"/>
      <c r="B20" s="94">
        <v>8</v>
      </c>
      <c r="C20" s="95" t="s">
        <v>277</v>
      </c>
      <c r="D20" s="96">
        <v>125</v>
      </c>
      <c r="E20" s="96">
        <v>50</v>
      </c>
      <c r="F20" s="96">
        <v>150</v>
      </c>
      <c r="H20" s="97">
        <v>8</v>
      </c>
      <c r="I20" s="98" t="s">
        <v>278</v>
      </c>
    </row>
    <row r="21" spans="1:9" x14ac:dyDescent="0.2">
      <c r="A21" s="87"/>
      <c r="B21" s="94">
        <v>9</v>
      </c>
      <c r="C21" s="95" t="s">
        <v>279</v>
      </c>
      <c r="D21" s="96">
        <v>125</v>
      </c>
      <c r="E21" s="96">
        <v>50</v>
      </c>
      <c r="F21" s="96">
        <v>150</v>
      </c>
      <c r="H21" s="97">
        <v>9</v>
      </c>
      <c r="I21" s="98" t="s">
        <v>280</v>
      </c>
    </row>
    <row r="22" spans="1:9" x14ac:dyDescent="0.2">
      <c r="A22" s="87"/>
      <c r="B22" s="94" t="s">
        <v>281</v>
      </c>
      <c r="C22" s="95" t="s">
        <v>282</v>
      </c>
      <c r="D22" s="96">
        <v>100</v>
      </c>
      <c r="E22" s="96">
        <v>100</v>
      </c>
      <c r="F22" s="96">
        <v>100</v>
      </c>
      <c r="H22" s="97" t="s">
        <v>281</v>
      </c>
      <c r="I22" s="98" t="s">
        <v>283</v>
      </c>
    </row>
    <row r="23" spans="1:9" x14ac:dyDescent="0.2">
      <c r="A23" s="87"/>
      <c r="B23" s="94" t="s">
        <v>284</v>
      </c>
      <c r="C23" s="95" t="s">
        <v>285</v>
      </c>
      <c r="D23" s="96">
        <v>100</v>
      </c>
      <c r="E23" s="96">
        <v>100</v>
      </c>
      <c r="F23" s="96">
        <v>100</v>
      </c>
      <c r="H23" s="97" t="s">
        <v>284</v>
      </c>
      <c r="I23" s="98" t="s">
        <v>286</v>
      </c>
    </row>
    <row r="24" spans="1:9" ht="24" x14ac:dyDescent="0.2">
      <c r="A24" s="87"/>
      <c r="B24" s="94">
        <v>10</v>
      </c>
      <c r="C24" s="95" t="s">
        <v>287</v>
      </c>
      <c r="D24" s="96" t="s">
        <v>288</v>
      </c>
      <c r="E24" s="96" t="s">
        <v>289</v>
      </c>
      <c r="F24" s="96" t="s">
        <v>289</v>
      </c>
      <c r="H24" s="97">
        <v>10</v>
      </c>
      <c r="I24" s="98" t="s">
        <v>290</v>
      </c>
    </row>
    <row r="25" spans="1:9" x14ac:dyDescent="0.2">
      <c r="A25" s="87"/>
      <c r="B25" s="94">
        <v>11</v>
      </c>
      <c r="C25" s="95" t="s">
        <v>291</v>
      </c>
      <c r="D25" s="102">
        <v>43630</v>
      </c>
      <c r="E25" s="102">
        <v>42916</v>
      </c>
      <c r="F25" s="102">
        <v>43630</v>
      </c>
      <c r="H25" s="97">
        <v>11</v>
      </c>
      <c r="I25" s="98" t="s">
        <v>292</v>
      </c>
    </row>
    <row r="26" spans="1:9" ht="24" x14ac:dyDescent="0.2">
      <c r="A26" s="87"/>
      <c r="B26" s="94">
        <v>12</v>
      </c>
      <c r="C26" s="95" t="s">
        <v>293</v>
      </c>
      <c r="D26" s="96" t="s">
        <v>294</v>
      </c>
      <c r="E26" s="96" t="s">
        <v>295</v>
      </c>
      <c r="F26" s="96" t="s">
        <v>295</v>
      </c>
      <c r="H26" s="97">
        <v>12</v>
      </c>
      <c r="I26" s="98" t="s">
        <v>296</v>
      </c>
    </row>
    <row r="27" spans="1:9" ht="24" x14ac:dyDescent="0.2">
      <c r="A27" s="87"/>
      <c r="B27" s="94">
        <v>13</v>
      </c>
      <c r="C27" s="95" t="s">
        <v>297</v>
      </c>
      <c r="D27" s="96" t="s">
        <v>298</v>
      </c>
      <c r="E27" s="102">
        <v>46568</v>
      </c>
      <c r="F27" s="102">
        <v>45457</v>
      </c>
      <c r="H27" s="97">
        <v>13</v>
      </c>
      <c r="I27" s="98" t="s">
        <v>299</v>
      </c>
    </row>
    <row r="28" spans="1:9" x14ac:dyDescent="0.2">
      <c r="A28" s="87"/>
      <c r="B28" s="94">
        <v>14</v>
      </c>
      <c r="C28" s="95" t="s">
        <v>300</v>
      </c>
      <c r="D28" s="96" t="s">
        <v>301</v>
      </c>
      <c r="E28" s="102" t="s">
        <v>301</v>
      </c>
      <c r="F28" s="96" t="s">
        <v>301</v>
      </c>
      <c r="H28" s="97">
        <v>14</v>
      </c>
      <c r="I28" s="98" t="s">
        <v>302</v>
      </c>
    </row>
    <row r="29" spans="1:9" ht="24" x14ac:dyDescent="0.2">
      <c r="A29" s="87"/>
      <c r="B29" s="94">
        <v>15</v>
      </c>
      <c r="C29" s="95" t="s">
        <v>303</v>
      </c>
      <c r="D29" s="96">
        <v>45457</v>
      </c>
      <c r="E29" s="96">
        <v>44742</v>
      </c>
      <c r="F29" s="96">
        <v>45457</v>
      </c>
      <c r="H29" s="97">
        <v>15</v>
      </c>
      <c r="I29" s="98" t="s">
        <v>304</v>
      </c>
    </row>
    <row r="30" spans="1:9" x14ac:dyDescent="0.2">
      <c r="A30" s="87"/>
      <c r="B30" s="94">
        <v>16</v>
      </c>
      <c r="C30" s="95" t="s">
        <v>305</v>
      </c>
      <c r="D30" s="96" t="s">
        <v>306</v>
      </c>
      <c r="E30" s="96" t="s">
        <v>306</v>
      </c>
      <c r="F30" s="96" t="s">
        <v>306</v>
      </c>
      <c r="H30" s="97">
        <v>16</v>
      </c>
      <c r="I30" s="98" t="s">
        <v>307</v>
      </c>
    </row>
    <row r="31" spans="1:9" x14ac:dyDescent="0.2">
      <c r="A31" s="87"/>
      <c r="B31" s="99"/>
      <c r="C31" s="100" t="s">
        <v>308</v>
      </c>
      <c r="D31" s="101"/>
      <c r="E31" s="101"/>
      <c r="F31" s="101"/>
      <c r="H31" s="97"/>
      <c r="I31" s="98"/>
    </row>
    <row r="32" spans="1:9" ht="36" x14ac:dyDescent="0.2">
      <c r="A32" s="87"/>
      <c r="B32" s="94">
        <v>17</v>
      </c>
      <c r="C32" s="95" t="s">
        <v>309</v>
      </c>
      <c r="D32" s="96" t="s">
        <v>310</v>
      </c>
      <c r="E32" s="96" t="s">
        <v>310</v>
      </c>
      <c r="F32" s="96" t="s">
        <v>310</v>
      </c>
      <c r="H32" s="97">
        <v>17</v>
      </c>
      <c r="I32" s="98" t="s">
        <v>311</v>
      </c>
    </row>
    <row r="33" spans="1:9" x14ac:dyDescent="0.2">
      <c r="A33" s="87"/>
      <c r="B33" s="94">
        <v>18</v>
      </c>
      <c r="C33" s="95" t="s">
        <v>312</v>
      </c>
      <c r="D33" s="96" t="s">
        <v>313</v>
      </c>
      <c r="E33" s="96" t="s">
        <v>314</v>
      </c>
      <c r="F33" s="96" t="s">
        <v>315</v>
      </c>
      <c r="H33" s="97">
        <v>18</v>
      </c>
      <c r="I33" s="98" t="s">
        <v>316</v>
      </c>
    </row>
    <row r="34" spans="1:9" ht="36" x14ac:dyDescent="0.2">
      <c r="A34" s="87"/>
      <c r="B34" s="94">
        <v>19</v>
      </c>
      <c r="C34" s="95" t="s">
        <v>317</v>
      </c>
      <c r="D34" s="96" t="s">
        <v>318</v>
      </c>
      <c r="E34" s="96" t="s">
        <v>318</v>
      </c>
      <c r="F34" s="96" t="s">
        <v>318</v>
      </c>
      <c r="H34" s="97">
        <v>19</v>
      </c>
      <c r="I34" s="98" t="s">
        <v>319</v>
      </c>
    </row>
    <row r="35" spans="1:9" ht="84" x14ac:dyDescent="0.2">
      <c r="A35" s="87"/>
      <c r="B35" s="94" t="s">
        <v>320</v>
      </c>
      <c r="C35" s="95" t="s">
        <v>321</v>
      </c>
      <c r="D35" s="96" t="s">
        <v>322</v>
      </c>
      <c r="E35" s="96" t="s">
        <v>323</v>
      </c>
      <c r="F35" s="96" t="s">
        <v>323</v>
      </c>
      <c r="H35" s="97" t="s">
        <v>320</v>
      </c>
      <c r="I35" s="98" t="s">
        <v>324</v>
      </c>
    </row>
    <row r="36" spans="1:9" ht="24" x14ac:dyDescent="0.2">
      <c r="A36" s="87"/>
      <c r="B36" s="94" t="s">
        <v>325</v>
      </c>
      <c r="C36" s="95" t="s">
        <v>326</v>
      </c>
      <c r="D36" s="96" t="s">
        <v>322</v>
      </c>
      <c r="E36" s="96" t="s">
        <v>323</v>
      </c>
      <c r="F36" s="96" t="s">
        <v>323</v>
      </c>
      <c r="H36" s="97" t="s">
        <v>325</v>
      </c>
      <c r="I36" s="98" t="s">
        <v>327</v>
      </c>
    </row>
    <row r="37" spans="1:9" x14ac:dyDescent="0.2">
      <c r="A37" s="87"/>
      <c r="B37" s="94">
        <v>21</v>
      </c>
      <c r="C37" s="95" t="s">
        <v>328</v>
      </c>
      <c r="D37" s="96" t="s">
        <v>318</v>
      </c>
      <c r="E37" s="96" t="s">
        <v>318</v>
      </c>
      <c r="F37" s="96" t="s">
        <v>318</v>
      </c>
      <c r="H37" s="97">
        <v>21</v>
      </c>
      <c r="I37" s="98" t="s">
        <v>329</v>
      </c>
    </row>
    <row r="38" spans="1:9" x14ac:dyDescent="0.2">
      <c r="A38" s="87"/>
      <c r="B38" s="94">
        <v>22</v>
      </c>
      <c r="C38" s="95" t="s">
        <v>330</v>
      </c>
      <c r="D38" s="96" t="s">
        <v>331</v>
      </c>
      <c r="E38" s="96" t="s">
        <v>332</v>
      </c>
      <c r="F38" s="96" t="s">
        <v>332</v>
      </c>
      <c r="H38" s="97">
        <v>22</v>
      </c>
      <c r="I38" s="98" t="s">
        <v>333</v>
      </c>
    </row>
    <row r="39" spans="1:9" x14ac:dyDescent="0.2">
      <c r="A39" s="87"/>
      <c r="B39" s="99"/>
      <c r="C39" s="100" t="s">
        <v>334</v>
      </c>
      <c r="D39" s="101"/>
      <c r="E39" s="101"/>
      <c r="F39" s="101"/>
      <c r="H39" s="97"/>
      <c r="I39" s="98"/>
    </row>
    <row r="40" spans="1:9" x14ac:dyDescent="0.2">
      <c r="A40" s="87"/>
      <c r="B40" s="94">
        <v>23</v>
      </c>
      <c r="C40" s="95" t="s">
        <v>335</v>
      </c>
      <c r="D40" s="96" t="s">
        <v>318</v>
      </c>
      <c r="E40" s="96" t="s">
        <v>318</v>
      </c>
      <c r="F40" s="96" t="s">
        <v>318</v>
      </c>
      <c r="H40" s="97">
        <v>23</v>
      </c>
      <c r="I40" s="98" t="s">
        <v>336</v>
      </c>
    </row>
    <row r="41" spans="1:9" ht="36" hidden="1" x14ac:dyDescent="0.2">
      <c r="A41" s="87"/>
      <c r="B41" s="94">
        <v>24</v>
      </c>
      <c r="C41" s="95" t="s">
        <v>337</v>
      </c>
      <c r="D41" s="96"/>
      <c r="E41" s="96"/>
      <c r="F41" s="96"/>
      <c r="H41" s="97">
        <v>24</v>
      </c>
      <c r="I41" s="98" t="s">
        <v>338</v>
      </c>
    </row>
    <row r="42" spans="1:9" ht="24" hidden="1" x14ac:dyDescent="0.2">
      <c r="A42" s="87"/>
      <c r="B42" s="94">
        <v>25</v>
      </c>
      <c r="C42" s="95" t="s">
        <v>339</v>
      </c>
      <c r="D42" s="96"/>
      <c r="E42" s="96"/>
      <c r="F42" s="96"/>
      <c r="H42" s="97">
        <v>25</v>
      </c>
      <c r="I42" s="98" t="s">
        <v>340</v>
      </c>
    </row>
    <row r="43" spans="1:9" hidden="1" x14ac:dyDescent="0.2">
      <c r="A43" s="87"/>
      <c r="B43" s="94">
        <v>26</v>
      </c>
      <c r="C43" s="95" t="s">
        <v>341</v>
      </c>
      <c r="D43" s="96"/>
      <c r="E43" s="96"/>
      <c r="F43" s="96"/>
      <c r="H43" s="97">
        <v>26</v>
      </c>
      <c r="I43" s="98" t="s">
        <v>342</v>
      </c>
    </row>
    <row r="44" spans="1:9" ht="36" hidden="1" x14ac:dyDescent="0.2">
      <c r="A44" s="87"/>
      <c r="B44" s="94">
        <v>27</v>
      </c>
      <c r="C44" s="95" t="s">
        <v>343</v>
      </c>
      <c r="D44" s="96"/>
      <c r="E44" s="96"/>
      <c r="F44" s="96"/>
      <c r="H44" s="97">
        <v>27</v>
      </c>
      <c r="I44" s="98" t="s">
        <v>344</v>
      </c>
    </row>
    <row r="45" spans="1:9" ht="24" hidden="1" x14ac:dyDescent="0.2">
      <c r="A45" s="87"/>
      <c r="B45" s="94">
        <v>28</v>
      </c>
      <c r="C45" s="95" t="s">
        <v>345</v>
      </c>
      <c r="D45" s="96"/>
      <c r="E45" s="96"/>
      <c r="F45" s="96"/>
      <c r="H45" s="97">
        <v>28</v>
      </c>
      <c r="I45" s="98" t="s">
        <v>346</v>
      </c>
    </row>
    <row r="46" spans="1:9" hidden="1" x14ac:dyDescent="0.2">
      <c r="A46" s="87"/>
      <c r="B46" s="94">
        <v>29</v>
      </c>
      <c r="C46" s="95" t="s">
        <v>347</v>
      </c>
      <c r="D46" s="96"/>
      <c r="E46" s="96"/>
      <c r="F46" s="96"/>
      <c r="H46" s="97">
        <v>29</v>
      </c>
      <c r="I46" s="98" t="s">
        <v>348</v>
      </c>
    </row>
    <row r="47" spans="1:9" x14ac:dyDescent="0.2">
      <c r="A47" s="87"/>
      <c r="B47" s="94">
        <v>30</v>
      </c>
      <c r="C47" s="95" t="s">
        <v>349</v>
      </c>
      <c r="D47" s="96" t="s">
        <v>318</v>
      </c>
      <c r="E47" s="96" t="s">
        <v>318</v>
      </c>
      <c r="F47" s="96" t="s">
        <v>318</v>
      </c>
      <c r="H47" s="97">
        <v>30</v>
      </c>
      <c r="I47" s="98" t="s">
        <v>350</v>
      </c>
    </row>
    <row r="48" spans="1:9" ht="36" hidden="1" x14ac:dyDescent="0.2">
      <c r="A48" s="87"/>
      <c r="B48" s="94">
        <v>31</v>
      </c>
      <c r="C48" s="95" t="s">
        <v>351</v>
      </c>
      <c r="D48" s="96"/>
      <c r="E48" s="96"/>
      <c r="F48" s="96"/>
      <c r="H48" s="97">
        <v>31</v>
      </c>
      <c r="I48" s="98" t="s">
        <v>352</v>
      </c>
    </row>
    <row r="49" spans="1:9" ht="24" hidden="1" x14ac:dyDescent="0.2">
      <c r="A49" s="87"/>
      <c r="B49" s="94">
        <v>32</v>
      </c>
      <c r="C49" s="95" t="s">
        <v>353</v>
      </c>
      <c r="D49" s="96"/>
      <c r="E49" s="96"/>
      <c r="F49" s="96"/>
      <c r="H49" s="97">
        <v>32</v>
      </c>
      <c r="I49" s="98" t="s">
        <v>354</v>
      </c>
    </row>
    <row r="50" spans="1:9" ht="24" hidden="1" x14ac:dyDescent="0.2">
      <c r="A50" s="87"/>
      <c r="B50" s="94">
        <v>33</v>
      </c>
      <c r="C50" s="95" t="s">
        <v>355</v>
      </c>
      <c r="D50" s="96"/>
      <c r="E50" s="96"/>
      <c r="F50" s="96"/>
      <c r="H50" s="97">
        <v>33</v>
      </c>
      <c r="I50" s="98" t="s">
        <v>356</v>
      </c>
    </row>
    <row r="51" spans="1:9" hidden="1" x14ac:dyDescent="0.2">
      <c r="A51" s="87"/>
      <c r="B51" s="94">
        <v>34</v>
      </c>
      <c r="C51" s="95" t="s">
        <v>357</v>
      </c>
      <c r="D51" s="96"/>
      <c r="E51" s="96"/>
      <c r="F51" s="96"/>
      <c r="H51" s="97">
        <v>34</v>
      </c>
      <c r="I51" s="98" t="s">
        <v>358</v>
      </c>
    </row>
    <row r="52" spans="1:9" ht="24" hidden="1" x14ac:dyDescent="0.2">
      <c r="A52" s="87"/>
      <c r="B52" s="94">
        <v>35</v>
      </c>
      <c r="C52" s="95" t="s">
        <v>359</v>
      </c>
      <c r="D52" s="96"/>
      <c r="E52" s="96"/>
      <c r="F52" s="96"/>
      <c r="H52" s="97">
        <v>35</v>
      </c>
      <c r="I52" s="98" t="s">
        <v>360</v>
      </c>
    </row>
    <row r="53" spans="1:9" ht="24" hidden="1" x14ac:dyDescent="0.2">
      <c r="A53" s="87"/>
      <c r="B53" s="94">
        <v>36</v>
      </c>
      <c r="C53" s="95" t="s">
        <v>361</v>
      </c>
      <c r="D53" s="96"/>
      <c r="E53" s="96"/>
      <c r="F53" s="96"/>
      <c r="H53" s="97">
        <v>36</v>
      </c>
      <c r="I53" s="98" t="s">
        <v>362</v>
      </c>
    </row>
    <row r="54" spans="1:9" hidden="1" x14ac:dyDescent="0.2">
      <c r="A54" s="87"/>
      <c r="B54" s="94">
        <v>37</v>
      </c>
      <c r="C54" s="95" t="s">
        <v>363</v>
      </c>
      <c r="D54" s="96"/>
      <c r="E54" s="96"/>
      <c r="F54" s="96"/>
      <c r="H54" s="97">
        <v>37</v>
      </c>
      <c r="I54" s="98" t="s">
        <v>364</v>
      </c>
    </row>
    <row r="55" spans="1:9" hidden="1" x14ac:dyDescent="0.2">
      <c r="A55" s="87"/>
      <c r="B55" s="87"/>
      <c r="C55" s="90" t="s">
        <v>365</v>
      </c>
      <c r="D55" s="87"/>
      <c r="E55" s="87"/>
      <c r="F55" s="87"/>
      <c r="G55" s="87"/>
    </row>
    <row r="56" spans="1:9" x14ac:dyDescent="0.2">
      <c r="A56" s="87"/>
      <c r="B56" s="103"/>
      <c r="C56" s="87"/>
      <c r="D56" s="87"/>
      <c r="E56" s="87"/>
      <c r="F56" s="87"/>
      <c r="G56" s="87"/>
    </row>
    <row r="57" spans="1:9" x14ac:dyDescent="0.2">
      <c r="A57" s="87"/>
      <c r="B57" s="103"/>
      <c r="C57" s="87"/>
      <c r="D57" s="87"/>
      <c r="E57" s="87"/>
      <c r="F57" s="87"/>
      <c r="G57" s="87"/>
    </row>
    <row r="58" spans="1:9" x14ac:dyDescent="0.2">
      <c r="A58" s="87"/>
      <c r="B58" s="87"/>
      <c r="C58" s="87"/>
      <c r="D58" s="87"/>
      <c r="E58" s="87"/>
      <c r="F58" s="87"/>
      <c r="G58" s="87"/>
    </row>
  </sheetData>
  <mergeCells count="1">
    <mergeCell ref="B11:F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296D38A24A0CC448FD3A4EE16A0CD60" ma:contentTypeVersion="13" ma:contentTypeDescription="Opprett et nytt dokument." ma:contentTypeScope="" ma:versionID="d21dcb5291bff1ce231743df4cfd1648">
  <xsd:schema xmlns:xsd="http://www.w3.org/2001/XMLSchema" xmlns:xs="http://www.w3.org/2001/XMLSchema" xmlns:p="http://schemas.microsoft.com/office/2006/metadata/properties" xmlns:ns2="fb01cd13-81db-4f45-a94a-b394074e628f" xmlns:ns3="f21bf4a2-3968-4be7-9da3-42eadb3ee517" targetNamespace="http://schemas.microsoft.com/office/2006/metadata/properties" ma:root="true" ma:fieldsID="270b8a06f4e04f1e3d2baad41c07149e" ns2:_="" ns3:_="">
    <xsd:import namespace="fb01cd13-81db-4f45-a94a-b394074e628f"/>
    <xsd:import namespace="f21bf4a2-3968-4be7-9da3-42eadb3ee5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1cd13-81db-4f45-a94a-b394074e628f"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internalName="SharedWithDetails" ma:readOnly="true">
      <xsd:simpleType>
        <xsd:restriction base="dms:Note">
          <xsd:maxLength value="255"/>
        </xsd:restriction>
      </xsd:simpleType>
    </xsd:element>
    <xsd:element name="TaxCatchAll" ma:index="14" nillable="true" ma:displayName="Taxonomy Catch All Column" ma:hidden="true" ma:list="{04feca78-7598-42cf-b92a-db41d384243d}" ma:internalName="TaxCatchAll" ma:showField="CatchAllData" ma:web="fb01cd13-81db-4f45-a94a-b394074e62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1bf4a2-3968-4be7-9da3-42eadb3ee5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06604d7d-b179-40e3-9457-2227251b16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1bf4a2-3968-4be7-9da3-42eadb3ee517">
      <Terms xmlns="http://schemas.microsoft.com/office/infopath/2007/PartnerControls"/>
    </lcf76f155ced4ddcb4097134ff3c332f>
    <TaxCatchAll xmlns="fb01cd13-81db-4f45-a94a-b394074e628f" xsi:nil="true"/>
  </documentManagement>
</p:properties>
</file>

<file path=customXml/itemProps1.xml><?xml version="1.0" encoding="utf-8"?>
<ds:datastoreItem xmlns:ds="http://schemas.openxmlformats.org/officeDocument/2006/customXml" ds:itemID="{0197D886-4295-4051-9EFC-048E65B3E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01cd13-81db-4f45-a94a-b394074e628f"/>
    <ds:schemaRef ds:uri="f21bf4a2-3968-4be7-9da3-42eadb3ee5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08BDF-2EF1-4950-9584-63981A15BE40}">
  <ds:schemaRefs>
    <ds:schemaRef ds:uri="http://schemas.microsoft.com/sharepoint/v3/contenttype/forms"/>
  </ds:schemaRefs>
</ds:datastoreItem>
</file>

<file path=customXml/itemProps3.xml><?xml version="1.0" encoding="utf-8"?>
<ds:datastoreItem xmlns:ds="http://schemas.openxmlformats.org/officeDocument/2006/customXml" ds:itemID="{1DD04C3A-3FBD-40D0-8553-65A0A16E03C2}">
  <ds:schemaRefs>
    <ds:schemaRef ds:uri="http://purl.org/dc/dcmitype/"/>
    <ds:schemaRef ds:uri="http://purl.org/dc/elements/1.1/"/>
    <ds:schemaRef ds:uri="http://schemas.microsoft.com/office/2006/documentManagement/types"/>
    <ds:schemaRef ds:uri="2fb4155a-db87-476c-b681-2bf6bb6d3b92"/>
    <ds:schemaRef ds:uri="http://schemas.microsoft.com/office/2006/metadata/properties"/>
    <ds:schemaRef ds:uri="http://schemas.openxmlformats.org/package/2006/metadata/core-properties"/>
    <ds:schemaRef ds:uri="http://purl.org/dc/terms/"/>
    <ds:schemaRef ds:uri="http://schemas.microsoft.com/office/infopath/2007/PartnerControls"/>
    <ds:schemaRef ds:uri="46ec9bd5-88b7-4452-8722-e0a6d4d2e2c6"/>
    <ds:schemaRef ds:uri="http://www.w3.org/XML/1998/namespace"/>
    <ds:schemaRef ds:uri="f21bf4a2-3968-4be7-9da3-42eadb3ee517"/>
    <ds:schemaRef ds:uri="fb01cd13-81db-4f45-a94a-b394074e62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EU KM1</vt:lpstr>
      <vt:lpstr>EU OV1</vt:lpstr>
      <vt:lpstr>REM1</vt:lpstr>
      <vt:lpstr>REM2</vt:lpstr>
      <vt:lpstr>REM3</vt:lpstr>
      <vt:lpstr>REM4</vt:lpstr>
      <vt:lpstr>Oversikt ansvarlig kapital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2023-05-03T11:21:25Z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0x0101001296D38A24A0CC448FD3A4EE16A0CD60</vt:lpwstr>
  </property>
  <property fmtid="{D5CDD505-2E9C-101B-9397-08002B2CF9AE}" pid="3" name="MediaServiceImageTags">
    <vt:lpwstr/>
  </property>
</Properties>
</file>