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131" documentId="8_{564C3BFE-56B2-4526-9857-89EE3BC6F29D}" xr6:coauthVersionLast="47" xr6:coauthVersionMax="47" xr10:uidLastSave="{4FF95C42-4F0C-4CD0-BEA2-2AD47DA7537B}"/>
  <bookViews>
    <workbookView xWindow="-120" yWindow="-120" windowWidth="29040" windowHeight="15840" xr2:uid="{00000000-000D-0000-FFFF-FFFF00000000}"/>
  </bookViews>
  <sheets>
    <sheet name="EU KM1" sheetId="2" r:id="rId1"/>
    <sheet name="EU OV1" sheetId="4" r:id="rId2"/>
    <sheet name="REM1" sheetId="5" r:id="rId3"/>
    <sheet name="REM2" sheetId="6" r:id="rId4"/>
    <sheet name="REM3" sheetId="7" r:id="rId5"/>
    <sheet name="REM4" sheetId="8" r:id="rId6"/>
    <sheet name="Oversikt ansvarlig kapital"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G6" i="5"/>
  <c r="I6" i="5" s="1"/>
  <c r="C26" i="7"/>
  <c r="C25" i="7"/>
  <c r="C24" i="7"/>
  <c r="C12" i="7"/>
  <c r="I19" i="5"/>
  <c r="I16" i="5"/>
  <c r="I15" i="5"/>
  <c r="I5" i="5"/>
  <c r="F7" i="5"/>
  <c r="D18" i="4"/>
  <c r="D14" i="4"/>
  <c r="D35" i="4"/>
  <c r="E35" i="4" l="1"/>
  <c r="F46" i="2" l="1"/>
  <c r="H46" i="2" l="1"/>
  <c r="D7" i="7" l="1"/>
  <c r="D8" i="7"/>
  <c r="D9" i="7"/>
  <c r="D10" i="7"/>
  <c r="D11" i="7"/>
  <c r="D12" i="7"/>
  <c r="D13" i="7"/>
  <c r="D14" i="7"/>
  <c r="D15" i="7"/>
  <c r="D16" i="7"/>
  <c r="D17" i="7"/>
  <c r="D18" i="7"/>
  <c r="D19" i="7"/>
  <c r="D20" i="7"/>
  <c r="D21" i="7"/>
  <c r="D22" i="7"/>
  <c r="D23" i="7"/>
  <c r="D24" i="7"/>
  <c r="D25" i="7"/>
  <c r="D26" i="7"/>
  <c r="D27" i="7"/>
  <c r="D28" i="7"/>
  <c r="D29" i="7"/>
  <c r="D6" i="7"/>
  <c r="C30" i="7"/>
  <c r="D30" i="7" s="1"/>
  <c r="H27" i="5"/>
  <c r="I27" i="5" l="1"/>
  <c r="G27" i="5"/>
  <c r="F27" i="5"/>
  <c r="N27" i="5" l="1"/>
  <c r="E44" i="4"/>
  <c r="D9" i="4"/>
  <c r="D46" i="2" l="1"/>
  <c r="F9" i="4" l="1"/>
  <c r="F39" i="4"/>
  <c r="F36" i="4"/>
  <c r="F35" i="4"/>
  <c r="F34" i="4"/>
  <c r="F32" i="4"/>
  <c r="F31" i="4"/>
  <c r="F26" i="4"/>
  <c r="F25" i="4"/>
  <c r="F19" i="4"/>
  <c r="F18" i="4"/>
  <c r="F15" i="4"/>
  <c r="F14" i="4"/>
  <c r="F8" i="4"/>
  <c r="D44" i="4"/>
  <c r="F44" i="4" l="1"/>
</calcChain>
</file>

<file path=xl/sharedStrings.xml><?xml version="1.0" encoding="utf-8"?>
<sst xmlns="http://schemas.openxmlformats.org/spreadsheetml/2006/main" count="492" uniqueCount="366">
  <si>
    <t>Skjema EU KM1 - Nøkkeltall kapital og likvidietet</t>
  </si>
  <si>
    <t>Konsolidert inkl. samarbeidsgruppe er grunnlag for beløp/prosent for kapitaldekning og LR</t>
  </si>
  <si>
    <t>Beløp i tusen kroner</t>
  </si>
  <si>
    <t>Unoterte banker rapporterer pr. 31.12.22 og 31.12.21</t>
  </si>
  <si>
    <t>Noterte banker har også krav om å rapportere pr. 30.06.22</t>
  </si>
  <si>
    <t>a</t>
  </si>
  <si>
    <t>c</t>
  </si>
  <si>
    <t>e</t>
  </si>
  <si>
    <t>Denne inkl. ikke i vedlegget som publiseres:</t>
  </si>
  <si>
    <t>Tilgjengelig ansvarlig kapital (beløp)</t>
  </si>
  <si>
    <t>Mapping fra Corep-skjemaer</t>
  </si>
  <si>
    <t>Ren kjernekapital</t>
  </si>
  <si>
    <t>{C 01.00, r0020, c0010}</t>
  </si>
  <si>
    <t>Kjernekapital</t>
  </si>
  <si>
    <t>{C 01.00, r0015, c0010}</t>
  </si>
  <si>
    <t>Total ansvarlig kapital</t>
  </si>
  <si>
    <t>{C 01.00, r0010, c0010}</t>
  </si>
  <si>
    <t>Risikovektet beregningsgrunnlag</t>
  </si>
  <si>
    <t>Totalt risikovektet beregningsgrunnlag</t>
  </si>
  <si>
    <t>{C 02.00, r0010, c0010}</t>
  </si>
  <si>
    <t>Kapitaldekning (i prosent av risikovektet beregningsgrunnlag)</t>
  </si>
  <si>
    <t>Ren kjernekapitaldekning</t>
  </si>
  <si>
    <t>{C 03.00, r0010, c0010}</t>
  </si>
  <si>
    <t>Kjernekapitaldekning</t>
  </si>
  <si>
    <t>{C 03.00, r0030, c0010}</t>
  </si>
  <si>
    <t>Total kapitaldekning</t>
  </si>
  <si>
    <t>{C 03.00, r0050, c0010}</t>
  </si>
  <si>
    <t>Tilleggskrav til ansvarlig kapital for å håndtere andre risikoer enn overdreven gjeldsoppbygging (i prosent av risikovektet beregningsgrunnlag)</t>
  </si>
  <si>
    <t>EU 7a</t>
  </si>
  <si>
    <t>{C 03.00, r0130, c0010} - 8%</t>
  </si>
  <si>
    <t>EU 7b</t>
  </si>
  <si>
    <t>herav: som skal dekkes av ren kjernekapital (prosentpoeng)</t>
  </si>
  <si>
    <t>{C 03.00, r0140, c0010} - 4.5%</t>
  </si>
  <si>
    <t>EU 7c</t>
  </si>
  <si>
    <t>herav: som skal dekkes av kjernekapital (prosentpoeng)</t>
  </si>
  <si>
    <t>{C 03.00, r0150, c0010} - 6%</t>
  </si>
  <si>
    <t>EU 7d</t>
  </si>
  <si>
    <t>Samlet SREP kapitalkrav (i prosent)</t>
  </si>
  <si>
    <t>{C 03.00, r0130, c0010}</t>
  </si>
  <si>
    <t>Kombinert buffer- og totalt kapitalkrav (i prosent av risikovektet beregningsgrunnlag)</t>
  </si>
  <si>
    <t>Bevaringsbuffer (i prosent)</t>
  </si>
  <si>
    <t>{C 04.00, r0750, c0010} / {C 02.00, r0010, c0010}</t>
  </si>
  <si>
    <t>EU 8a</t>
  </si>
  <si>
    <t>Bevaringsbuffer som følge av makro- eller systemrisko fastsatt av en medlemsstat (i prosent)</t>
  </si>
  <si>
    <t>{C 04.00, r0760, c0010} / {C 02.00, r0010, c0010}</t>
  </si>
  <si>
    <t>Institusjonsspesifikk motsyklisk kapitalbuffer (i prosent)</t>
  </si>
  <si>
    <t>{C 04.00, r0770, c0010} / {C 02.00, r0010, c0010}</t>
  </si>
  <si>
    <t>EU 9a</t>
  </si>
  <si>
    <t>Systemrisikobuffer (i prosent)</t>
  </si>
  <si>
    <t>{C 04.00, r0780, c0010} / {C 02.00, r0010, c0010}</t>
  </si>
  <si>
    <t>Buffer for globalt systemviktige institusjoner (i prosent)</t>
  </si>
  <si>
    <t>{C 04.00, r0800, c0010} / {C 02.00, r0010, c0010}</t>
  </si>
  <si>
    <t>EU 10a</t>
  </si>
  <si>
    <t>Buffer for andre systemviktige institusjoner (i prosent)</t>
  </si>
  <si>
    <t>{C 04.00, r0810, c0010} / {C 02.00, r0010, c0010}</t>
  </si>
  <si>
    <t>Kombinert bufferkrav (i prosent)</t>
  </si>
  <si>
    <t>{C 04.00, r0740, c0010} / {C 02.00, r0010, c0010}</t>
  </si>
  <si>
    <t>EU 11a</t>
  </si>
  <si>
    <t>Samlet kapitalkrav (i prosent)</t>
  </si>
  <si>
    <t>{C 03.00, r0160, c0010}</t>
  </si>
  <si>
    <t>Tilgjengelig ren kjernekapital (CET1) etter oppfyllelse av samlede SREP-krav til ansvarlig kapital (i prosent)</t>
  </si>
  <si>
    <t>{C 03.00, r0220, c0010} / {C 02.00, r0010, c0010}</t>
  </si>
  <si>
    <t>Uvektet kjernekapitalandel</t>
  </si>
  <si>
    <t>Sum eksponeringsmål</t>
  </si>
  <si>
    <t>{C 47.00, r0300, c0010} or {C 47.00, r0290, c0010}</t>
  </si>
  <si>
    <t>Uvektet kjernekapitalandel (i prosent)</t>
  </si>
  <si>
    <t xml:space="preserve">{C 47.00, r0330, c0010} or {C 47.00, r0340, c0010} </t>
  </si>
  <si>
    <t>Tilleggskrav til ansvarlig kapital for å håndtere risikoen for overdreven gjeldsoppbygging (i prosent av risikovektet eksponeringsbeløp)</t>
  </si>
  <si>
    <t>EU 14a</t>
  </si>
  <si>
    <t>Tilleggskrav til ansvarlig kapital for å håndtere risikoen for overdreven gjeldsoppbygging (i prosent)</t>
  </si>
  <si>
    <t>{C 47.00, r0350, 0010}/{EU KM1, 13}</t>
  </si>
  <si>
    <t>EU 14b</t>
  </si>
  <si>
    <t xml:space="preserve">     herav: skal bestå av ren kjernekapital (prosentpoeng)</t>
  </si>
  <si>
    <t>{C 47.00, r0360, 0010}/{EU KM1, 13}</t>
  </si>
  <si>
    <t>EU 14c</t>
  </si>
  <si>
    <t>Samlede SREP-krav til uvektet kjernekapitalandel (i prosent)</t>
  </si>
  <si>
    <t>{C 47.00, r0420, c0010}</t>
  </si>
  <si>
    <t>Bufferkrav til uvektet kjernekapitalandel og samlet krav til uvektet kjernekapitalandel (i prosent av det samlede eksponeringsmålet)</t>
  </si>
  <si>
    <t>EU 14d</t>
  </si>
  <si>
    <t>Bufferkrav til uvektet kjernekapitalandel (i prosent)</t>
  </si>
  <si>
    <t>{C 47.00, r0440, c0010} - {C 47.00, r0420, c0010}</t>
  </si>
  <si>
    <t>EU 14e</t>
  </si>
  <si>
    <t>Samlet krav til uvektet kjernekapitalandel (i prosent)</t>
  </si>
  <si>
    <t>{C 47.00, r0440, c0010}</t>
  </si>
  <si>
    <t>Likviditetsreserve (LCR)</t>
  </si>
  <si>
    <t>Likvide eiendeler (vektet verdi)</t>
  </si>
  <si>
    <t>{C 72.00, r0010, c0040}</t>
  </si>
  <si>
    <t>EU 16a</t>
  </si>
  <si>
    <t>Utbetalinger (vektet verdi)</t>
  </si>
  <si>
    <t>{C 73.00, r0010, c060 }</t>
  </si>
  <si>
    <t>EU 16b</t>
  </si>
  <si>
    <t>Innbetalinger (vektet verdi)</t>
  </si>
  <si>
    <t>{C 74.00, r0010, sum(c0140, c0150, c0160) }</t>
  </si>
  <si>
    <t>Netto utbetalinger (justert verdi)</t>
  </si>
  <si>
    <t>{C 76.00, r0020,
c0010}</t>
  </si>
  <si>
    <t>Likviditetsreserve/LCR (i prosent)</t>
  </si>
  <si>
    <t>{C 76.00, r0030, c0010}</t>
  </si>
  <si>
    <t>Stabil finansiering (NSFR)</t>
  </si>
  <si>
    <t>Poster som gir stabil fiansiering</t>
  </si>
  <si>
    <t>{C 84.00, r0120, c0030}</t>
  </si>
  <si>
    <t>Poster som krever stabil finansiering</t>
  </si>
  <si>
    <t>{C 84.00, r0010, c0020}</t>
  </si>
  <si>
    <t>Stabil finansiering/NSFR (i prosent)</t>
  </si>
  <si>
    <t>{C 84.00, r0220, c0040}</t>
  </si>
  <si>
    <t>Skjema EU OV1 – Oversikt over beløp for samlet kredittrisikoeksponering</t>
  </si>
  <si>
    <t>Beløp for samlet kredittrisiko-eksponering (TREA)</t>
  </si>
  <si>
    <t>Samlet kapitalkrav</t>
  </si>
  <si>
    <t>b</t>
  </si>
  <si>
    <t>Mapping fra Corep-skjemaer for beløp (kolonne a og b)</t>
  </si>
  <si>
    <t>Mapping kol. C</t>
  </si>
  <si>
    <t>Kredittrisiko (eksklusive CCR)</t>
  </si>
  <si>
    <t>{C 02.00, r0040, c0010} - [{C 07.00, r0090, c0220, s0001} + {C 07.00, r0110, c0220, s0001} + {C 07.00, r0130, c0220, s0001} + {C 08.01, r0040, c0260, s0001} + {C 08.01, r0050, c0260, s0001} + {C 08.01, r0060, c0260, s0001} + {C 08.01, r0040, c0260, s0002} + {C 08.01, r0050, c0260, s0002} + {C 08.01 r0060, c0260, s0002}]-{C 02.00, r0460, c0010} - {C 02.00, r0470, c0010} + {C 02.00, r0630, c0010} + {C 02.00, r0690, c0010}</t>
  </si>
  <si>
    <t>(column a)*8%</t>
  </si>
  <si>
    <t>Hvorav etter standartmetoden</t>
  </si>
  <si>
    <t>{C 02.00, r0060, c0010} - [{C 07.00, r0090, c0220, s0001} + {C 07.00, r0110, c0220, s0001} + {C 07.00, r0130, c0220, s0001}]</t>
  </si>
  <si>
    <t>I/A for standarmetodebanker</t>
  </si>
  <si>
    <t>{C 02.00, r0250, c0010} - [{C 08.01, r0040, c0260, s0002} + {C 08.01, r0050, c0260, s0002} + {C 08.01, r0060, c0260, s0002} + C 08.01 r0080, c0260, s0002}] + {C 02.00, r0450, c0010}</t>
  </si>
  <si>
    <t>{C 08.01, r0080, c0260, s0001} + {C 08.01, r0080, c0260, s0002}</t>
  </si>
  <si>
    <t>EU 4a</t>
  </si>
  <si>
    <t>{C 10.01, r0050, c0080}</t>
  </si>
  <si>
    <t>{C 02.00 r0310, c0010} - [{C 08.01, r0040, c0260, s0001} + {C 08.01, r0050, c0260, s0001} + {C 08.01, r0060, c0260, s0001} + {C 08.01, r0080, c0260, s0001}]</t>
  </si>
  <si>
    <t xml:space="preserve">Motpartskredittrisiko - CCR </t>
  </si>
  <si>
    <t>{C 07.00, r0090, c0220, s0001} + {C 07.00, r0110, c0220, s0001} + {C 07.00, r0130, c0220, s0001} + {C 08.01, r0040, c0260, s0001} + {C 08.01, r0050, c0260, s0001} + {C 08.01, r0060, c0260, s0001} + {C 08.01, r0040, c0260, s0002} + {C 08.01, r0050, c0260, s0002} + {C 08.01, r0060, c0260, s0002} + {C 02.00, r0460, c0010} + {C 02.00, r0640, c0010}</t>
  </si>
  <si>
    <t xml:space="preserve">{C 34.02, r0030, c0200, s0002} - RWEA pertaining to exposures to CCPs that are not QCCPs </t>
  </si>
  <si>
    <t>Hvorav etter intermodellmetoden (IMM)</t>
  </si>
  <si>
    <t xml:space="preserve">{C 34.02, r0040, c0200, s0002} - RWEA pertaining to exposures to CCPs that are not QCCPs </t>
  </si>
  <si>
    <t>Hvorav eksponering mot et CCP</t>
  </si>
  <si>
    <t>{C 34.10, r0010, c0020} + {C 34.10, r0110, c0020}</t>
  </si>
  <si>
    <t>EU 8b</t>
  </si>
  <si>
    <t>Hvorav kredittverdsettingsjustering - CVA</t>
  </si>
  <si>
    <t>{C 02.00, r0640, c0010}</t>
  </si>
  <si>
    <t>Hvorav annen CCR</t>
  </si>
  <si>
    <t>row 6 - row 7 - row 8 - row EU-8a - row EU-8b</t>
  </si>
  <si>
    <t>I/A</t>
  </si>
  <si>
    <t>Oppgjørsrisiko</t>
  </si>
  <si>
    <t>{C 02.00, r0490, c0010}</t>
  </si>
  <si>
    <t>Verdipapirisering utenfor handelsporteføljen (after the cap)</t>
  </si>
  <si>
    <t>{C 02.00, r0470, c0010} + (-1)*{C 13.01, r0010, c0190})*1250%</t>
  </si>
  <si>
    <t>I/A for banker uten handelsportefølje</t>
  </si>
  <si>
    <t xml:space="preserve">For entities without a small trading book in accordance with Article 94 CRR:
No mapping to reporting
For entities with a small trading book business (Article 94 CRR):
sum {C 14.01, rNNN, c0440, s0030} </t>
  </si>
  <si>
    <t xml:space="preserve">For entities without a small trading book in accordance with Article 94 CRR:
No mapping to reporting
For entities with a small trading book business (Article 94 CRR):
sum {C 14.01, rNNN, c0440, s0020} </t>
  </si>
  <si>
    <t xml:space="preserve">For entities without a small trading book in accordance with Article 94 CRR:
No mapping to reporting
For entities with a small trading book business (Article 94 CRR):
sum {C 14.01, rNNN, c0440, s0010} </t>
  </si>
  <si>
    <t>EU 19a</t>
  </si>
  <si>
    <t xml:space="preserve">For entities without a small trading book in accordance with Article 94 CRR:
No mapping to reporting
For entities with a small trading book business (Article 94 CRR):
sum {C 14.01, rNNN, c0440, s0040} </t>
  </si>
  <si>
    <t>Posisjon for valuta- og råvarerisikoer (markedsrisiko)</t>
  </si>
  <si>
    <t>{C 02.00, r0520, c0010}</t>
  </si>
  <si>
    <t>{C 02.00, r0530, c0010}</t>
  </si>
  <si>
    <t xml:space="preserve">Hvorav IMA </t>
  </si>
  <si>
    <t>{C 02.00, r0580, c0010}</t>
  </si>
  <si>
    <t>EU 22a</t>
  </si>
  <si>
    <t>Store engasjement</t>
  </si>
  <si>
    <t>{C 02.00, r0680, c0010}</t>
  </si>
  <si>
    <t>Operasjonell risiko</t>
  </si>
  <si>
    <t>{C 02.00, r0590, c0010}</t>
  </si>
  <si>
    <t>EU 23a</t>
  </si>
  <si>
    <t>Hvorav etter basismetode</t>
  </si>
  <si>
    <t>{C 02.00, r0600, c0010}</t>
  </si>
  <si>
    <t>EU 23b</t>
  </si>
  <si>
    <t>{C 02.00, r0610, c0010}</t>
  </si>
  <si>
    <t>EU 23c</t>
  </si>
  <si>
    <t>Hvorav etter avansert metode</t>
  </si>
  <si>
    <t>{C 02.00, r0620, c0010}</t>
  </si>
  <si>
    <t>Beløp under grenseverdien for fradrag (skal gis 250% risikovekt)</t>
  </si>
  <si>
    <t>({C 04.00, r0096, c0010} + {C 04.00, r0504, c0010})*250%</t>
  </si>
  <si>
    <t>Totalt</t>
  </si>
  <si>
    <t>Sum av radene 1, 6, 15, 16, 20, 22a, 23</t>
  </si>
  <si>
    <t>Skjema EU REM1 - Godtgjørelse for regnskapsåret</t>
  </si>
  <si>
    <t>d</t>
  </si>
  <si>
    <t>Ansatte i bankens overodnede ledelse med tilsyns- eller overvåkningsfunksjon</t>
  </si>
  <si>
    <t>Medlemmer i bankens ledergruppe</t>
  </si>
  <si>
    <t>Andre i bankens overordnede/øverste ledelse</t>
  </si>
  <si>
    <t>Andre identifiserte årsverk</t>
  </si>
  <si>
    <t>Fast godtjørelse</t>
  </si>
  <si>
    <t>Antall ansatte</t>
  </si>
  <si>
    <t>Samlet fast godgjørelse</t>
  </si>
  <si>
    <t>Hvorav: rene lønnsutbetalinger</t>
  </si>
  <si>
    <t>EU-4a</t>
  </si>
  <si>
    <t>Hvorav: aksjer eller andre eiereandeler</t>
  </si>
  <si>
    <t>Hvorav: aksjebaserte instrumenter eller lignende ikke-kontante instrumenter</t>
  </si>
  <si>
    <t>EU-5x</t>
  </si>
  <si>
    <t>Hvorav: andre instrumenter</t>
  </si>
  <si>
    <t>Hvorav: andre varianter</t>
  </si>
  <si>
    <t>Variabel godtgjørelse</t>
  </si>
  <si>
    <t>Samlet variabel godtgjørelse</t>
  </si>
  <si>
    <t>Hvorav: med utsatt innslagspunkt (utbetalingstidspunkt)</t>
  </si>
  <si>
    <t>EU-13a</t>
  </si>
  <si>
    <t>EU-14a</t>
  </si>
  <si>
    <t>EU-13b</t>
  </si>
  <si>
    <t>EU-14b</t>
  </si>
  <si>
    <t>EU-14x</t>
  </si>
  <si>
    <t>EU-14y</t>
  </si>
  <si>
    <t>Samlet godtgjørelse (2 + 10)</t>
  </si>
  <si>
    <t>Skjema EU REM2 - Ekstra utbetalinger til ansatte hvis faglige aktiviteter har vesentlig innvirkning på institusjonenes risikoprofil (identifisert personale)</t>
  </si>
  <si>
    <t>Andre identifiserte ansatte</t>
  </si>
  <si>
    <t>Garantert variabel godtgjørelse</t>
  </si>
  <si>
    <t>Garantert variabel godtgjørelse - Antall ansatte</t>
  </si>
  <si>
    <t>Garantert variabel godtgjørelse - Samlet beløp</t>
  </si>
  <si>
    <t>Hvorav garantert variabel godtgjørelse utbetalt i løpet av regnskapsåret, som ikke er hensyntatt i bonustak</t>
  </si>
  <si>
    <t>Sluttvederlag tilkjent i tidligere perioder, som ble utbetalt i løpet av regnskapsåret</t>
  </si>
  <si>
    <t>Sluttvederlag tilkjent i tidligere perioder, som ble utbetalt i løpet av regnskapsåret - Antall ansatte (årsverk)</t>
  </si>
  <si>
    <t>Sluttvederlag tilkjent i tidligere perioder, som ble utbetalt i løpet av regnskapsåret - Samlet beløp</t>
  </si>
  <si>
    <t>Sluttvederlag tildelt i løpet av regnskapsåret</t>
  </si>
  <si>
    <t>Sluttvederlag tildelt i løpet av regnskapsåret - Antall ansatte</t>
  </si>
  <si>
    <t>Sluttvederlag tildelt i løpet av regnskapsåret - Samlet beløp</t>
  </si>
  <si>
    <t>Hvorav utbetalt i løpet av regnskapsåret</t>
  </si>
  <si>
    <t>Hvorav med utsatt utbetaling</t>
  </si>
  <si>
    <t>Hvorav sluttvederlag utbetalt i løpet av regnskapsåret, som ikke er hensyntatt i bonustak</t>
  </si>
  <si>
    <t>Hvorav høyeste utbetaling til en enkelt ansatt</t>
  </si>
  <si>
    <t>Spesielle utbetalinger til ansatte hvis faglige aktiviteter har vesentlig innvirkning på institusjonenes risikoprofil (identifisert personale)</t>
  </si>
  <si>
    <t>Skjema EU REM3 - Utsatt godtgjørelse</t>
  </si>
  <si>
    <t>a (=b + c)</t>
  </si>
  <si>
    <t>f</t>
  </si>
  <si>
    <t>EU - g</t>
  </si>
  <si>
    <t>EU - h</t>
  </si>
  <si>
    <t>Utsatt og tilbakeholdt godtgjørelse</t>
  </si>
  <si>
    <t>Samlet beløp av utsatt godtjørelse tildelt for tidligere ytelsespreioder</t>
  </si>
  <si>
    <t>Hvorav utsatt godtgjørelse som vil være opptjent i regnskapsåret</t>
  </si>
  <si>
    <t>Hvorav utsatt godgjørelse som vil opptjenes i påfølgende regnskapsår</t>
  </si>
  <si>
    <t>Ytelsesjusteringer foretatt i regnskapsåret på utsatt godtjørelse, som vil være opptjent i regnskapsåret</t>
  </si>
  <si>
    <t>Ytelsesjusteringer foretatt i regnskapsåret på utsatt godgjørelse, som vil opptjentes i påfølgende ytelsesperioder</t>
  </si>
  <si>
    <t>Samlet beløp for justeringer foretatt i regnksapsåret forårsaket av ex post implisitte justeringer (dvs. endringer i verdi av utsatt godtgjørelse på grunn av endringer i instrumentenes priser)</t>
  </si>
  <si>
    <t>Samlet beløp for utsatt godtgjørelse faktisk utbetalt i regnskapsåret, som er tildelt før regnskapsårets begynnelse</t>
  </si>
  <si>
    <t>Samlet beløp for utsatt godtgjørelse tildelt og opptjent for tidligere resultatperioder, men som er underlagt oppbevaringsperioder</t>
  </si>
  <si>
    <t>Rene lønnsutbetalinger</t>
  </si>
  <si>
    <t>Aksjer eller andre eiereandeler</t>
  </si>
  <si>
    <t>Aksjebaserte instrumenter eller lignende ikke-kontante instrumenter</t>
  </si>
  <si>
    <t>Andre instrumenter</t>
  </si>
  <si>
    <t>Andre varianter</t>
  </si>
  <si>
    <t>Samlet beløp</t>
  </si>
  <si>
    <t>Skjema EU REM4 - Godtgjørelse på 1 mill. euro eller mer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</si>
  <si>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</si>
  <si>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</si>
  <si>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</si>
  <si>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</si>
  <si>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</si>
  <si>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</si>
  <si>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</si>
  <si>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</si>
  <si>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</si>
  <si>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</si>
  <si>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</si>
  <si>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</si>
  <si>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</si>
  <si>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</si>
  <si>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</si>
  <si>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Vedlegg 1:</t>
  </si>
  <si>
    <t>Vedlegg 2: forklaring til utfylling av vedlegg 1</t>
  </si>
  <si>
    <t>Veiledning til utfylling av skjemaet for offentliggjøring av de viktigste avtalevilkårene for kapitalinstrumenter</t>
  </si>
  <si>
    <t xml:space="preserve">Skjemaet skal fylles ut for rene kjernekapitalinstrumenter, fondsobligasjoner og ansvarlig lånekapital. </t>
  </si>
  <si>
    <r>
      <t xml:space="preserve">Det skal fylles ut </t>
    </r>
    <r>
      <rPr>
        <b/>
        <sz val="9"/>
        <color theme="1"/>
        <rFont val="Lucida Sans"/>
        <family val="2"/>
      </rPr>
      <t>én kolonne for hvert instrument</t>
    </r>
    <r>
      <rPr>
        <sz val="9"/>
        <color theme="1"/>
        <rFont val="Lucida Sans"/>
        <family val="2"/>
      </rPr>
      <t xml:space="preserve">, men instrumenter innenfor en kategori som er utstedt på like vilkår, </t>
    </r>
  </si>
  <si>
    <t>kan rapporteres i den samme kolonnen.</t>
  </si>
  <si>
    <t>Skjema for offentliggjøring av de viktigste avtalevilkårene for kapitalinstrumenter</t>
  </si>
  <si>
    <t>Slik utfylles radene i skjemaet for offentliggjøring av de viktigste avtalevilkårene for kapitalinstrumenter:</t>
  </si>
  <si>
    <t>Utsteder</t>
  </si>
  <si>
    <t>Totens Sparebank</t>
  </si>
  <si>
    <t>Her rapporteres navnet på den juridiske enheten som har utstedt instrumentene.</t>
  </si>
  <si>
    <t>Entydig identifikasjonskode (f.eks. CUSIP, ISIN eller Bloombergs identifikasjonskode for rettede emisjoner)</t>
  </si>
  <si>
    <t>NO0010856412</t>
  </si>
  <si>
    <t>NO0010800915</t>
  </si>
  <si>
    <t>NO0010856420</t>
  </si>
  <si>
    <t>Her rapporteres den unike identifikasjonskoden for instrumentet, f.eks. ISIN-nummeret eller CUSIP. For rettede emisjoner kan Bloombergs identifikasjonskode benyttes.</t>
  </si>
  <si>
    <t xml:space="preserve">Gjeldende lovgivning for instrumentet, </t>
  </si>
  <si>
    <t>Angi lovvalg for instrumentet.</t>
  </si>
  <si>
    <t>Behandling etter kapitalregelverket</t>
  </si>
  <si>
    <t>Regler som gjelder i overgangsperioden</t>
  </si>
  <si>
    <t>Annen godkjent kjernekapital</t>
  </si>
  <si>
    <t>Tilleggskapital</t>
  </si>
  <si>
    <t>Her rapporteres klassifiseringen av instrumentet etter overgangsbestemmelsene. Velg én av kategoriene: [Ren kjernekapital], [Annen godkjent kjernekapital], [Tilleggskapital], [Kapital som ikke kan medregnes] eller [N/A]. Hvis deler av instrumentet er reklassifisert til en lavere kapitalklasse, skal dette oppgis.</t>
  </si>
  <si>
    <t>Regler som gjelder etter overgangsperioden</t>
  </si>
  <si>
    <t>Her rapporteres klassifiseringen av instrumentet uten bruk av overgangsbestemmelser. Velg én av kategoriene: [Ren kjernekapital], [Annen godkjent kjernekapital], [Tilleggskapital], eller [Kapital som ikke kan medregnes].</t>
  </si>
  <si>
    <t>Medregning på selskaps- eller (del)konsolidert nivå, selskaps- og (del)konsolidert nivå</t>
  </si>
  <si>
    <t>Selskaps og konsolidert nviå</t>
  </si>
  <si>
    <t>Oppgi nivå(ene) innen gruppen som instrumentet inkluderes i den ansvarlige kapitalen. Velg én av kategoriene: [Selskapsnivå], [(Del-)konsolidert nivå] eller [Selskaps- og (del-)konsolidert nivå].</t>
  </si>
  <si>
    <t>Instrumenttype (typer skal spesifiseres for hver jurisdiksjon)</t>
  </si>
  <si>
    <t>Fondsobligasjonskapital</t>
  </si>
  <si>
    <t>Ansvarlig lånekapital</t>
  </si>
  <si>
    <t>Her rapporteres instrumenttype. Velg én av kategoriene: [Ordinær aksjekapital], [Ordinær egenkapitalbeviskapital], [Medlemsinnskudd], [Aksjekapital med preferanse til utbytte], [Egenkapitalbeviskapital med preferanse til utbytte], [Fondsobligasjonskapital] eller [Ansvarlig lånekapital].</t>
  </si>
  <si>
    <t>Beløp som inngår i ansvarlig kapital (i millioner NOK fra seneste rapporteringsdato)</t>
  </si>
  <si>
    <t>Her rapporteres beløpet som inngår i ansvarlig kapital for nivået som offentliggjøringen gjelder. Oppgi om deler av instrumentet inngår i en lavere risikoklasse og om beløpet er forskjellig fra beløpet som er utstedt.</t>
  </si>
  <si>
    <t>Instrumentets nominelle verdi</t>
  </si>
  <si>
    <t>Her rapporteres instrumentets nominelle verdi i utstedelsesvalutaen og i NOK.</t>
  </si>
  <si>
    <t>9a</t>
  </si>
  <si>
    <t>Emisjonskurs</t>
  </si>
  <si>
    <t>Her rapporteres emisjonskursen for instrumentet.</t>
  </si>
  <si>
    <t>9b</t>
  </si>
  <si>
    <t>Innløsningskurs</t>
  </si>
  <si>
    <t>Her rapporteres innløsningskursen for instrumentet.</t>
  </si>
  <si>
    <t>Regnskapsmessig klassifisering</t>
  </si>
  <si>
    <t>Egenkapital</t>
  </si>
  <si>
    <t>Gjeld</t>
  </si>
  <si>
    <t>Oppgi regnskapsmessig klassifisering. Velg én av kategoriene: [Egenkapital], [Gjeld – amortisert kost], [Gjeld – virkelig verdi-opsjonen] eller [Ikke-kontrollerende eierinteresser i konsoliderte datterselskaper].</t>
  </si>
  <si>
    <t>Opprinnelig utstedelsesdato</t>
  </si>
  <si>
    <t>Her rapporteres opprinnelig utstedelsesdato.</t>
  </si>
  <si>
    <t>Evigvarende eller tidsbegrenset</t>
  </si>
  <si>
    <t>Evigvarende</t>
  </si>
  <si>
    <t>Tidsbegrenset</t>
  </si>
  <si>
    <t>Oppgi om instrumentet er evigvarende (uten forfallsdato) eller tidsbegrenset. Velg én av kategoriene: [Evigvarende] eller [Tidsbegrenset].</t>
  </si>
  <si>
    <t>Opprinnelig forfallsdato</t>
  </si>
  <si>
    <t>ingen forfallsdato</t>
  </si>
  <si>
    <t>For tidsbegrensede instrumenter oppgis den opprinnelige forfallsdatoen (dag, måned og år). For evigvarende instrumenter oppgis "ingen forfallsdato".</t>
  </si>
  <si>
    <t>Innløsningsrett for utsteder forutsatt samtykke fra Finanstilsynet</t>
  </si>
  <si>
    <t>Ja</t>
  </si>
  <si>
    <t>Oppgi om instrumentet kan innløses av utsteder (alle typer innløsningsrett). Velg én av kategoriene: [Ja], [Nei].</t>
  </si>
  <si>
    <t>Dato for innløsningsrett, eventuell betinget innløsningsrett og innløsningsbeløp</t>
  </si>
  <si>
    <t>For instrumenter med innløsningsrett for utsteder, rapporter første dato instrumentet kan innløses (dag, måned og år) og om instrumentet har skatte- og/eller regulatorisk innløsningsrett. Oppgi også innløsningsbeløp.</t>
  </si>
  <si>
    <t>Datoer for eventuell etterfølgende innløsningsrett</t>
  </si>
  <si>
    <t>Hver rentebetalingsdato deretter</t>
  </si>
  <si>
    <t>Her rapporteres eventuell forekomst og hyppighet av etterfølgende innløsningsrett.</t>
  </si>
  <si>
    <t>Renter/utbytte</t>
  </si>
  <si>
    <t>Fast eller flytende rente/utbytte</t>
  </si>
  <si>
    <t>Flytende</t>
  </si>
  <si>
    <t>Oppgi om renten/utbyttet enten er fast eller flytende i hele instrumentets levetid, er fast nå, men vil endres til flytende rente i fremtiden eller er flytende nå, men vil endres til fast rente i fremtiden. Velg én av kategoriene: [Fast], [Flytende], [Fast til flytende] eller [Flytende til fast].</t>
  </si>
  <si>
    <t>Rentesats og eventuell tilknyttet referanserente</t>
  </si>
  <si>
    <t>Nibor 3 mnd +3,70%</t>
  </si>
  <si>
    <t>Nibor 3 mnd +1,50%</t>
  </si>
  <si>
    <t>Nibor 3 mnd +1,65%</t>
  </si>
  <si>
    <t>Her rapporteres rentesatsen for instrumentet, eventuelt som referanserente med tillegg av margin.</t>
  </si>
  <si>
    <t>Vilkår om at det ikke kan betales utbytte hvis det ikke er betalt rente på instrumentet («dividend stopper»)</t>
  </si>
  <si>
    <t>Nei</t>
  </si>
  <si>
    <t>Oppgi om det i avtalen er vilkår om at det ikke kan betales utbytte til aksjonærene eller innehaverne av egenkapitalbevis hvis det ikke er betalt rente på instrumentet (altså om avtalen inneholder "dividend stopper"). Velg én av kategoriene: [Ja], [Nei]</t>
  </si>
  <si>
    <t>20a</t>
  </si>
  <si>
    <t>Full fleksibilitet, delvis fleksibilitet eller pliktig (med hensyn til tidspunkt)</t>
  </si>
  <si>
    <t>Full</t>
  </si>
  <si>
    <t>Pliktig</t>
  </si>
  <si>
    <t>Her rapporteres det om utsteder har full, delvis eller ingen fleksibilitet med hensyn til utbetalingen av rente/utbytte. Hvis institusjonen fritt kan la være å betale rente/utbytte i alle situasjoner, skal "full fleksibilitet" velges. Hvis betingelser må oppfylles før institusjonen kan la være å utbetale rente/utbytte (f.eks. at kapitaldekningen kommer under et visst nivå), skal "delvis fleksibilitet" velges. Hvis institusjonen bare kan la være å betale i tilfelle av insolvens, skal "pliktig" velges. Velg én av kategoriene: [Full fleksibilitet], [Delvis fleksibilitet] eller [Pliktig]. Oppgi videre årsakene til graden av fleksibilitet, herunder om det er bindinger mellom utbytte og rentebetaling eller vilkår om at manglende rente skal erstattes med andre former for betaling.</t>
  </si>
  <si>
    <t>20b</t>
  </si>
  <si>
    <t>Full fleksibilitet, delvis fleksibilitet eller pliktig (med hensyn til beløp)</t>
  </si>
  <si>
    <t>Her rapporteres det om institusjonen har full, delvis eller ingen fleksibilitet med hensyn til beløpet som betales i rente/utbytte. Velg én av kategoriene: [Full fleksibilitet], [Delvis fleksibilitet] eller [Pliktig].</t>
  </si>
  <si>
    <t>Vilkår om renteøkning eller annet incitament til innfrielse</t>
  </si>
  <si>
    <t>Oppgi om det er vilkår om renteøkning eller annet incitament til innfrielse. Velg én av kategoriene: [Ja], [Nei].</t>
  </si>
  <si>
    <t>Ikke-kumulativ eller kumulativ</t>
  </si>
  <si>
    <t>Ikke-kumulativ</t>
  </si>
  <si>
    <t>Kumulativ</t>
  </si>
  <si>
    <t>Her rapporteres det om utbytte eller renter akkumuleres eller ikke. Velg én av kategoriene: [Ja], [Nei].</t>
  </si>
  <si>
    <t>Konvertering/nedskrivning</t>
  </si>
  <si>
    <t>Konvertibel eller ikke konvertibel</t>
  </si>
  <si>
    <t>Her rapporteres det om instrumentet er konvertibelt eller ikke. Velg én av kategoriene:[Ja], [Nei].</t>
  </si>
  <si>
    <t>Hvis konvertibel, nivå(er) som utløser konvertering</t>
  </si>
  <si>
    <t>Her rapporteres innslagsnivået for konvertering, herunder konvertering instruert av myndighetene for å unngå avvikling. Hvis én eller flere myndigheter kan kreve konvertering, skal myndighetene oppgis. Det skal videre rapporteres om adgangen til å kreve konvertering følger av kontraktsvilkår eller lov.</t>
  </si>
  <si>
    <t>Hvis konvertibel, hel eller delvis</t>
  </si>
  <si>
    <t>Oppgi om instrumentet alltid vil konverteres fullt ut, konverteres helt eller delvis eller alltid konverteres delvis. Velg én av kategoriene: [Alltid full], [Hel eller delvis] eller [Alltid delvis].</t>
  </si>
  <si>
    <t>Hvis konvertibel, konverteringskurs</t>
  </si>
  <si>
    <t>Her rapporteres kursen for konvertering til det mer tapsabsorberende instrumentet.</t>
  </si>
  <si>
    <t>Hvis konvertibel, pliktig eller valgfri</t>
  </si>
  <si>
    <t>For konvertible instrumenter, oppgi om konverteringen er pliktig eller valgfri. Velg én av kategoriene: [Pliktig], [Valgfri] eller [NA]. Oppgi videre hvem som kan kreve konvertering. Velg én av kategoriene: [Valg for innehaver], [Valg for utsteder] eller [Valg for både innehaver og utsteder].</t>
  </si>
  <si>
    <t>Hvis konvertibel, oppgi instrumenttypen det konverteres til</t>
  </si>
  <si>
    <t>For konvertible instrumenter, oppgi instrumentet som det konverteres til. Velg én av kategoriene: [Ren kjernekapital], [Annen godkjent kjernekapital], [Tilleggskapital] eller [Annet]</t>
  </si>
  <si>
    <t>Hvis konvertibel, oppgi utsteder av instrumentene det konverteres til</t>
  </si>
  <si>
    <t>Hvis konvertibel, oppgi utsteder av instrumentene det konverteres til.</t>
  </si>
  <si>
    <t>Vilkår om nedskrivning</t>
  </si>
  <si>
    <t>Oppgi om det er vilkår om nedskrivning. Velg én av kategoriene: [Ja], [Nei].</t>
  </si>
  <si>
    <t>Hvis nedskrivning, nivå som utløser nedskrivning</t>
  </si>
  <si>
    <t>Her rapporteres innslagsnivåene for nedskrivning, herunder nedskrivning instruert av myndighetene for å unngå avvikling. Hvis én eller flere myndigheter kan kreve nedskrivning, skal myndighetene oppgis. Det skal videre rapporteres om adgangen til å kreve nedskrivning følger av kontraktsvilkår eller lov.</t>
  </si>
  <si>
    <t>Hvis nedskrivning, hel eller delvis</t>
  </si>
  <si>
    <t>Her rapporteres det om instrumentene alltid vil bli skrevet ned i sin helhet, kan bli skrevet ned delvis eller alltid vil bli skrevet ned delvis. Velg én av kategoriene: [Alltid hel], [Hel eller delvis] eller [Alltid delvis].</t>
  </si>
  <si>
    <t>Hvis nedskrivning, med endelig virkning eller midlertidig</t>
  </si>
  <si>
    <t>For instrumenter som kan nedskrives, oppgi om nedskrivningen er med endelig virkning eller midlertidig. Velg én av kategoriene: [Permanent], [Midlertidig] eller [NA].</t>
  </si>
  <si>
    <t>Hvis midlertidig nedskrivning, beskrivelse av oppskrivningsmekanismen</t>
  </si>
  <si>
    <t>Her rapporteres oppskrivningsmekanismen.</t>
  </si>
  <si>
    <t>Prioritetsrekkefølge ved avvikling (oppgi instrumenttypen som har nærmeste bedre prioritet)</t>
  </si>
  <si>
    <t>Her rapporteres instrumenttypen som har nærmeste bedre prioritet. Rapporter også kolonnenummeret til instrumentet med nærmeste bedre prioritet der det er aktuelt.</t>
  </si>
  <si>
    <t>Vilkår som gjør at instrumentet ikke kan medregnes etter overgangsperioden</t>
  </si>
  <si>
    <t>Oppgi om instrumentet har vilkår som ikke oppfyller gjeldende krav. Velg én av kategoriene: [Ja], [Nei].</t>
  </si>
  <si>
    <t>Hvis ja, spesifiser hvilke vilkår som ikke oppfyller nye krav</t>
  </si>
  <si>
    <t>Hvis instrumentet har vilkår som ikke oppfyller gjeldende krav, skal de aktuelle vilkårene rapporteres under denne posten.</t>
  </si>
  <si>
    <t>Sett N/A hvis spørsmålet ikke er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</si>
</sst>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4" x14ac:knownFonts="1">
    <font>
      <sz val="11"/>
      <color theme="1"/>
      <name val="Calibri"/>
      <family val="2"/>
      <scheme val="minor"/>
    </font>
    <font>
      <b/>
      <sz val="20"/>
      <name val="Arial"/>
      <family val="2"/>
    </font>
    <font>
      <sz val="10"/>
      <name val="Arial"/>
      <family val="2"/>
    </font>
    <font>
      <b/>
      <sz val="12"/>
      <name val="Arial"/>
      <family val="2"/>
    </font>
    <font>
      <sz val="9"/>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b/>
      <sz val="11"/>
      <name val="Calibri"/>
      <family val="2"/>
      <scheme val="minor"/>
    </font>
    <font>
      <sz val="11"/>
      <color theme="1"/>
      <name val="Calibri"/>
      <family val="2"/>
      <scheme val="minor"/>
    </font>
    <font>
      <sz val="9"/>
      <name val="Calibri"/>
      <family val="2"/>
      <scheme val="minor"/>
    </font>
    <font>
      <sz val="9"/>
      <name val="Calibri Light"/>
      <family val="2"/>
      <scheme val="major"/>
    </font>
    <font>
      <sz val="8"/>
      <color rgb="FFFF0000"/>
      <name val="Calibri"/>
      <family val="2"/>
      <scheme val="minor"/>
    </font>
    <font>
      <strike/>
      <sz val="11"/>
      <name val="Calibri"/>
      <family val="2"/>
      <scheme val="minor"/>
    </font>
    <font>
      <sz val="10"/>
      <color indexed="8"/>
      <name val="Verdana"/>
      <family val="2"/>
    </font>
    <font>
      <sz val="10"/>
      <color theme="1"/>
      <name val="Arial"/>
      <family val="2"/>
    </font>
    <font>
      <sz val="9"/>
      <color theme="1"/>
      <name val="Lucida Sans"/>
      <family val="2"/>
    </font>
    <font>
      <b/>
      <sz val="9"/>
      <color theme="1"/>
      <name val="Lucida Sans"/>
      <family val="2"/>
    </font>
    <font>
      <sz val="9"/>
      <name val="Lucida Sans"/>
      <family val="2"/>
    </font>
    <font>
      <b/>
      <i/>
      <sz val="9"/>
      <color theme="1"/>
      <name val="Lucida Sans"/>
      <family val="2"/>
    </font>
  </fonts>
  <fills count="8">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0">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43" fontId="13" fillId="0" borderId="0" applyFont="0" applyFill="0" applyBorder="0" applyAlignment="0" applyProtection="0"/>
    <xf numFmtId="9" fontId="13" fillId="0" borderId="0" applyFont="0" applyFill="0" applyBorder="0" applyAlignment="0" applyProtection="0"/>
    <xf numFmtId="0" fontId="2" fillId="0" borderId="0"/>
    <xf numFmtId="0" fontId="19" fillId="0" borderId="0"/>
  </cellStyleXfs>
  <cellXfs count="131">
    <xf numFmtId="0" fontId="0" fillId="0" borderId="0" xfId="0"/>
    <xf numFmtId="0" fontId="4" fillId="0" borderId="0" xfId="0" applyFont="1"/>
    <xf numFmtId="0" fontId="5" fillId="0" borderId="0" xfId="0" applyFont="1"/>
    <xf numFmtId="0" fontId="7"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5" fillId="2" borderId="1" xfId="0" applyFont="1" applyFill="1" applyBorder="1" applyAlignment="1">
      <alignment vertical="center" wrapText="1"/>
    </xf>
    <xf numFmtId="0" fontId="7" fillId="0" borderId="1" xfId="0" applyFont="1" applyBorder="1" applyAlignment="1">
      <alignment vertical="center" wrapText="1"/>
    </xf>
    <xf numFmtId="0" fontId="10"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Alignment="1">
      <alignment vertical="center" wrapText="1"/>
    </xf>
    <xf numFmtId="0" fontId="9"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11" fillId="0" borderId="0" xfId="0" applyFont="1"/>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0" xfId="0" applyFont="1"/>
    <xf numFmtId="0" fontId="6" fillId="0" borderId="1" xfId="0" applyFont="1" applyBorder="1" applyAlignment="1">
      <alignment vertical="center" wrapText="1"/>
    </xf>
    <xf numFmtId="0" fontId="6" fillId="0" borderId="7" xfId="0" applyFont="1" applyBorder="1" applyAlignment="1">
      <alignment vertical="center" wrapText="1"/>
    </xf>
    <xf numFmtId="14" fontId="0" fillId="0" borderId="1" xfId="0" applyNumberFormat="1" applyBorder="1" applyAlignment="1">
      <alignment horizontal="center" vertical="center" wrapText="1"/>
    </xf>
    <xf numFmtId="10" fontId="7" fillId="0" borderId="1" xfId="0" applyNumberFormat="1" applyFont="1" applyBorder="1" applyAlignment="1">
      <alignment horizontal="center" vertical="center" wrapText="1"/>
    </xf>
    <xf numFmtId="43" fontId="7" fillId="0" borderId="1" xfId="6" applyFont="1" applyBorder="1" applyAlignment="1">
      <alignment horizontal="center" vertical="center" wrapText="1"/>
    </xf>
    <xf numFmtId="10" fontId="7" fillId="0" borderId="1" xfId="7" applyNumberFormat="1" applyFont="1" applyBorder="1" applyAlignment="1">
      <alignment horizontal="center" vertical="center" wrapText="1"/>
    </xf>
    <xf numFmtId="9" fontId="11" fillId="0" borderId="1" xfId="7"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xf numFmtId="164" fontId="7" fillId="0" borderId="1" xfId="6" applyNumberFormat="1" applyFont="1" applyBorder="1" applyAlignment="1">
      <alignment horizontal="center" vertical="center" wrapText="1"/>
    </xf>
    <xf numFmtId="10" fontId="7" fillId="0" borderId="1" xfId="7" applyNumberFormat="1" applyFont="1" applyBorder="1" applyAlignment="1">
      <alignment horizontal="right" vertical="center" wrapText="1"/>
    </xf>
    <xf numFmtId="9" fontId="7" fillId="0" borderId="1" xfId="7" applyFont="1" applyBorder="1" applyAlignment="1">
      <alignment horizontal="center" vertical="center" wrapText="1"/>
    </xf>
    <xf numFmtId="14" fontId="0" fillId="0" borderId="0" xfId="0" applyNumberFormat="1" applyAlignment="1">
      <alignment horizontal="center" vertical="center" wrapText="1"/>
    </xf>
    <xf numFmtId="0" fontId="14" fillId="0" borderId="0" xfId="0" applyFont="1"/>
    <xf numFmtId="0" fontId="12" fillId="0" borderId="0" xfId="0" applyFont="1"/>
    <xf numFmtId="0" fontId="6" fillId="0" borderId="1" xfId="0" applyFont="1" applyBorder="1" applyAlignment="1">
      <alignment horizontal="left" vertical="center" wrapText="1" indent="1"/>
    </xf>
    <xf numFmtId="0" fontId="15" fillId="0" borderId="0" xfId="0" applyFont="1"/>
    <xf numFmtId="0" fontId="6" fillId="6" borderId="1" xfId="0" applyFont="1" applyFill="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6" fillId="0" borderId="1" xfId="0" applyFont="1" applyBorder="1" applyAlignment="1">
      <alignment horizontal="center"/>
    </xf>
    <xf numFmtId="0" fontId="6" fillId="0" borderId="1" xfId="0" applyFont="1" applyBorder="1" applyAlignment="1">
      <alignment horizontal="center" vertical="center"/>
    </xf>
    <xf numFmtId="0" fontId="16" fillId="0" borderId="0" xfId="0" applyFont="1"/>
    <xf numFmtId="0" fontId="6" fillId="0" borderId="1" xfId="0" applyFont="1" applyBorder="1" applyAlignment="1">
      <alignment horizontal="left" indent="2"/>
    </xf>
    <xf numFmtId="0" fontId="6" fillId="5" borderId="1" xfId="0" applyFont="1" applyFill="1" applyBorder="1"/>
    <xf numFmtId="0" fontId="6" fillId="0" borderId="1" xfId="0" applyFont="1" applyBorder="1" applyAlignment="1">
      <alignment horizontal="left" wrapText="1" indent="2"/>
    </xf>
    <xf numFmtId="0" fontId="6" fillId="0" borderId="1" xfId="0" applyFont="1" applyBorder="1" applyAlignment="1">
      <alignment horizontal="left" indent="4"/>
    </xf>
    <xf numFmtId="0" fontId="6" fillId="0" borderId="3" xfId="0" applyFont="1" applyBorder="1"/>
    <xf numFmtId="0" fontId="6" fillId="0" borderId="8" xfId="0" applyFont="1" applyBorder="1"/>
    <xf numFmtId="0" fontId="17" fillId="0" borderId="0" xfId="0" applyFont="1"/>
    <xf numFmtId="0" fontId="6" fillId="0" borderId="0" xfId="0" applyFont="1" applyAlignment="1">
      <alignment horizontal="left" wrapText="1"/>
    </xf>
    <xf numFmtId="0" fontId="17" fillId="0" borderId="0" xfId="0" applyFont="1" applyAlignment="1">
      <alignment horizontal="left"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0" xfId="0" applyFont="1" applyAlignment="1">
      <alignment horizontal="center" wrapText="1"/>
    </xf>
    <xf numFmtId="0" fontId="6" fillId="0" borderId="0" xfId="0" applyFont="1" applyAlignment="1">
      <alignment wrapText="1"/>
    </xf>
    <xf numFmtId="0" fontId="17" fillId="0" borderId="1" xfId="0" applyFont="1" applyBorder="1"/>
    <xf numFmtId="0" fontId="0" fillId="0" borderId="1" xfId="0" applyBorder="1" applyAlignment="1">
      <alignment horizontal="center"/>
    </xf>
    <xf numFmtId="0" fontId="6" fillId="0" borderId="1" xfId="0" applyFont="1" applyBorder="1" applyAlignment="1">
      <alignment horizontal="left" wrapText="1"/>
    </xf>
    <xf numFmtId="0" fontId="6" fillId="0" borderId="1" xfId="0" applyFont="1" applyBorder="1" applyAlignment="1">
      <alignment wrapText="1"/>
    </xf>
    <xf numFmtId="0" fontId="5" fillId="0" borderId="0" xfId="0" applyFont="1" applyAlignment="1">
      <alignment vertical="center"/>
    </xf>
    <xf numFmtId="0" fontId="6" fillId="0" borderId="1" xfId="0" applyFont="1" applyBorder="1" applyAlignment="1">
      <alignment horizontal="center" wrapText="1"/>
    </xf>
    <xf numFmtId="0" fontId="18" fillId="0" borderId="1" xfId="8" applyFont="1" applyBorder="1" applyAlignment="1">
      <alignment wrapText="1"/>
    </xf>
    <xf numFmtId="0" fontId="0" fillId="0" borderId="1" xfId="0" applyBorder="1" applyAlignment="1">
      <alignment horizontal="center" vertical="center"/>
    </xf>
    <xf numFmtId="0" fontId="6" fillId="0" borderId="1" xfId="0" quotePrefix="1" applyFont="1" applyBorder="1" applyAlignment="1">
      <alignment horizontal="left" indent="2"/>
    </xf>
    <xf numFmtId="14" fontId="6" fillId="0" borderId="1" xfId="0" applyNumberFormat="1" applyFont="1" applyBorder="1" applyAlignment="1">
      <alignment horizontal="center" vertical="center" wrapText="1"/>
    </xf>
    <xf numFmtId="0" fontId="6" fillId="0" borderId="1" xfId="0" quotePrefix="1" applyFont="1" applyBorder="1" applyAlignment="1">
      <alignment vertical="center" wrapText="1"/>
    </xf>
    <xf numFmtId="0" fontId="6" fillId="0" borderId="1" xfId="0" quotePrefix="1" applyFont="1" applyBorder="1" applyAlignment="1">
      <alignment horizontal="left" vertical="center" wrapText="1" indent="1"/>
    </xf>
    <xf numFmtId="0" fontId="6" fillId="6" borderId="1" xfId="0" applyFont="1" applyFill="1" applyBorder="1" applyAlignment="1">
      <alignment horizontal="center" vertical="center" wrapText="1"/>
    </xf>
    <xf numFmtId="164" fontId="6" fillId="0" borderId="1" xfId="6" applyNumberFormat="1" applyFont="1" applyBorder="1" applyAlignment="1">
      <alignment vertical="center" wrapText="1"/>
    </xf>
    <xf numFmtId="164" fontId="6" fillId="6" borderId="1" xfId="6" applyNumberFormat="1" applyFont="1" applyFill="1" applyBorder="1" applyAlignment="1">
      <alignment vertical="center" wrapText="1"/>
    </xf>
    <xf numFmtId="164" fontId="7" fillId="0" borderId="1" xfId="6" applyNumberFormat="1" applyFont="1" applyFill="1" applyBorder="1" applyAlignment="1">
      <alignment horizontal="center" vertical="center" wrapText="1"/>
    </xf>
    <xf numFmtId="9" fontId="7" fillId="0" borderId="1" xfId="7" applyFont="1" applyFill="1" applyBorder="1" applyAlignment="1">
      <alignment horizontal="center" vertical="center" wrapText="1"/>
    </xf>
    <xf numFmtId="164" fontId="12" fillId="0" borderId="1" xfId="6" applyNumberFormat="1" applyFont="1" applyBorder="1" applyAlignment="1">
      <alignment vertical="center" wrapText="1"/>
    </xf>
    <xf numFmtId="0" fontId="20" fillId="7" borderId="0" xfId="9" applyFont="1" applyFill="1"/>
    <xf numFmtId="0" fontId="20" fillId="0" borderId="0" xfId="9" applyFont="1"/>
    <xf numFmtId="0" fontId="20" fillId="0" borderId="0" xfId="9" applyFont="1" applyAlignment="1">
      <alignment wrapText="1"/>
    </xf>
    <xf numFmtId="0" fontId="21" fillId="7" borderId="0" xfId="9" applyFont="1" applyFill="1"/>
    <xf numFmtId="0" fontId="21" fillId="0" borderId="0" xfId="9" applyFont="1"/>
    <xf numFmtId="0" fontId="21" fillId="5" borderId="7" xfId="9" applyFont="1" applyFill="1" applyBorder="1"/>
    <xf numFmtId="0" fontId="21" fillId="5" borderId="8" xfId="9" applyFont="1" applyFill="1" applyBorder="1" applyAlignment="1">
      <alignment wrapText="1"/>
    </xf>
    <xf numFmtId="0" fontId="20" fillId="7" borderId="1" xfId="9" applyFont="1" applyFill="1" applyBorder="1" applyAlignment="1">
      <alignment horizontal="right"/>
    </xf>
    <xf numFmtId="0" fontId="20" fillId="7" borderId="1" xfId="9" applyFont="1" applyFill="1" applyBorder="1" applyAlignment="1">
      <alignment wrapText="1"/>
    </xf>
    <xf numFmtId="0" fontId="22" fillId="7" borderId="1" xfId="9" applyFont="1" applyFill="1" applyBorder="1"/>
    <xf numFmtId="0" fontId="20" fillId="0" borderId="1" xfId="9" applyFont="1" applyBorder="1" applyAlignment="1">
      <alignment horizontal="right"/>
    </xf>
    <xf numFmtId="0" fontId="20" fillId="0" borderId="1" xfId="9" applyFont="1" applyBorder="1" applyAlignment="1">
      <alignment wrapText="1"/>
    </xf>
    <xf numFmtId="0" fontId="20" fillId="5" borderId="1" xfId="9" applyFont="1" applyFill="1" applyBorder="1" applyAlignment="1">
      <alignment horizontal="right"/>
    </xf>
    <xf numFmtId="0" fontId="23" fillId="5" borderId="1" xfId="9" applyFont="1" applyFill="1" applyBorder="1" applyAlignment="1">
      <alignment wrapText="1"/>
    </xf>
    <xf numFmtId="0" fontId="22" fillId="5" borderId="1" xfId="9" applyFont="1" applyFill="1" applyBorder="1"/>
    <xf numFmtId="14" fontId="22" fillId="7" borderId="1" xfId="9" applyNumberFormat="1" applyFont="1" applyFill="1" applyBorder="1"/>
    <xf numFmtId="0" fontId="20" fillId="7" borderId="0" xfId="9" applyFont="1" applyFill="1" applyAlignment="1">
      <alignment horizontal="right"/>
    </xf>
    <xf numFmtId="14" fontId="22" fillId="0" borderId="1" xfId="9" applyNumberFormat="1" applyFont="1" applyFill="1" applyBorder="1"/>
    <xf numFmtId="0" fontId="6" fillId="0" borderId="1" xfId="0" applyFont="1" applyBorder="1" applyAlignment="1">
      <alignment horizontal="center" vertical="center" wrapText="1"/>
    </xf>
    <xf numFmtId="10" fontId="0" fillId="0" borderId="0" xfId="0" applyNumberFormat="1"/>
    <xf numFmtId="10" fontId="6" fillId="0" borderId="1" xfId="7"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0" fontId="10" fillId="2" borderId="7"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0" borderId="7" xfId="0" applyFont="1" applyBorder="1" applyAlignment="1">
      <alignment horizontal="left"/>
    </xf>
    <xf numFmtId="0" fontId="6" fillId="0" borderId="3" xfId="0" applyFont="1" applyBorder="1" applyAlignment="1">
      <alignment horizontal="left"/>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indent="2"/>
    </xf>
    <xf numFmtId="0" fontId="6" fillId="0" borderId="8" xfId="0" applyFont="1" applyBorder="1" applyAlignment="1">
      <alignment horizontal="left" vertical="center" wrapText="1" indent="2"/>
    </xf>
    <xf numFmtId="0" fontId="6" fillId="0" borderId="0" xfId="0" applyFont="1" applyAlignment="1">
      <alignment horizontal="left"/>
    </xf>
    <xf numFmtId="0" fontId="21" fillId="5" borderId="7" xfId="9" applyFont="1" applyFill="1" applyBorder="1" applyAlignment="1">
      <alignment horizontal="center"/>
    </xf>
    <xf numFmtId="0" fontId="21" fillId="5" borderId="3" xfId="9" applyFont="1" applyFill="1" applyBorder="1" applyAlignment="1">
      <alignment horizontal="center"/>
    </xf>
    <xf numFmtId="0" fontId="21" fillId="5" borderId="8" xfId="9" applyFont="1" applyFill="1" applyBorder="1" applyAlignment="1">
      <alignment horizontal="center"/>
    </xf>
  </cellXfs>
  <cellStyles count="10">
    <cellStyle name="=C:\WINNT35\SYSTEM32\COMMAND.COM" xfId="3" xr:uid="{00000000-0005-0000-0000-000000000000}"/>
    <cellStyle name="Heading 1 2" xfId="1" xr:uid="{00000000-0005-0000-0000-000001000000}"/>
    <cellStyle name="Heading 2 2" xfId="4" xr:uid="{00000000-0005-0000-0000-000002000000}"/>
    <cellStyle name="Komma" xfId="6" builtinId="3"/>
    <cellStyle name="Normal" xfId="0" builtinId="0"/>
    <cellStyle name="Normal 2" xfId="2" xr:uid="{00000000-0005-0000-0000-000005000000}"/>
    <cellStyle name="Normal 3" xfId="9" xr:uid="{D78C12D7-AD90-4E6A-A2DF-1292522CB24D}"/>
    <cellStyle name="Normal 4" xfId="8" xr:uid="{7ECA17CA-E3E1-45E4-9B26-AB307CBDDA26}"/>
    <cellStyle name="optionalExposure" xfId="5" xr:uid="{00000000-0005-0000-0000-000006000000}"/>
    <cellStyle name="Pros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L134"/>
  <sheetViews>
    <sheetView showGridLines="0" tabSelected="1" zoomScaleNormal="100" zoomScalePageLayoutView="80" workbookViewId="0"/>
  </sheetViews>
  <sheetFormatPr baseColWidth="10" defaultColWidth="9.140625" defaultRowHeight="15" x14ac:dyDescent="0.25"/>
  <cols>
    <col min="1" max="1" width="4.42578125" customWidth="1"/>
    <col min="2" max="2" width="8.42578125" customWidth="1"/>
    <col min="3" max="3" width="60.140625" customWidth="1"/>
    <col min="4" max="4" width="12.5703125" customWidth="1"/>
    <col min="5" max="5" width="2.7109375" customWidth="1"/>
    <col min="6" max="6" width="12.5703125" customWidth="1"/>
    <col min="7" max="7" width="2.7109375" customWidth="1"/>
    <col min="8" max="10" width="12.5703125" customWidth="1"/>
    <col min="11" max="11" width="44.42578125" hidden="1" customWidth="1"/>
  </cols>
  <sheetData>
    <row r="1" spans="1:11" x14ac:dyDescent="0.25">
      <c r="A1" s="1"/>
    </row>
    <row r="2" spans="1:11" x14ac:dyDescent="0.25">
      <c r="A2" s="1"/>
      <c r="B2" s="2" t="s">
        <v>0</v>
      </c>
      <c r="K2" t="s">
        <v>1</v>
      </c>
    </row>
    <row r="3" spans="1:11" x14ac:dyDescent="0.25">
      <c r="A3" s="1"/>
      <c r="B3" s="2" t="s">
        <v>2</v>
      </c>
      <c r="K3" t="s">
        <v>3</v>
      </c>
    </row>
    <row r="4" spans="1:11" x14ac:dyDescent="0.25">
      <c r="A4" s="1"/>
      <c r="K4" t="s">
        <v>4</v>
      </c>
    </row>
    <row r="5" spans="1:11" x14ac:dyDescent="0.25">
      <c r="A5" s="1"/>
      <c r="B5" s="10"/>
      <c r="C5" s="11"/>
      <c r="D5" s="21" t="s">
        <v>5</v>
      </c>
      <c r="E5" s="5"/>
      <c r="F5" s="5" t="s">
        <v>6</v>
      </c>
      <c r="G5" s="5"/>
      <c r="H5" s="21" t="s">
        <v>7</v>
      </c>
      <c r="I5" s="31"/>
      <c r="J5" s="31"/>
    </row>
    <row r="6" spans="1:11" x14ac:dyDescent="0.25">
      <c r="A6" s="1"/>
      <c r="B6" s="12"/>
      <c r="C6" s="13"/>
      <c r="D6" s="21">
        <v>45291</v>
      </c>
      <c r="E6" s="5"/>
      <c r="F6" s="21">
        <v>45107</v>
      </c>
      <c r="G6" s="5"/>
      <c r="H6" s="21">
        <v>44926</v>
      </c>
      <c r="I6" s="31"/>
      <c r="J6" s="31"/>
      <c r="K6" t="s">
        <v>8</v>
      </c>
    </row>
    <row r="7" spans="1:11" x14ac:dyDescent="0.25">
      <c r="A7" s="1"/>
      <c r="B7" s="6"/>
      <c r="C7" s="98" t="s">
        <v>9</v>
      </c>
      <c r="D7" s="99"/>
      <c r="E7" s="99"/>
      <c r="F7" s="99"/>
      <c r="G7" s="99"/>
      <c r="H7" s="100"/>
      <c r="K7" s="6" t="s">
        <v>10</v>
      </c>
    </row>
    <row r="8" spans="1:11" x14ac:dyDescent="0.25">
      <c r="A8" s="1"/>
      <c r="B8" s="3">
        <v>1</v>
      </c>
      <c r="C8" s="7" t="s">
        <v>11</v>
      </c>
      <c r="D8" s="28">
        <v>2361290</v>
      </c>
      <c r="E8" s="3"/>
      <c r="F8" s="28">
        <v>1952696</v>
      </c>
      <c r="G8" s="3"/>
      <c r="H8" s="28">
        <v>2222119</v>
      </c>
      <c r="K8" s="4" t="s">
        <v>12</v>
      </c>
    </row>
    <row r="9" spans="1:11" x14ac:dyDescent="0.25">
      <c r="A9" s="1"/>
      <c r="B9" s="3">
        <v>2</v>
      </c>
      <c r="C9" s="7" t="s">
        <v>13</v>
      </c>
      <c r="D9" s="28">
        <v>2507715</v>
      </c>
      <c r="E9" s="3"/>
      <c r="F9" s="28">
        <v>2131641</v>
      </c>
      <c r="G9" s="3"/>
      <c r="H9" s="28">
        <v>2371022</v>
      </c>
      <c r="K9" s="4" t="s">
        <v>14</v>
      </c>
    </row>
    <row r="10" spans="1:11" x14ac:dyDescent="0.25">
      <c r="A10" s="1"/>
      <c r="B10" s="3">
        <v>3</v>
      </c>
      <c r="C10" s="7" t="s">
        <v>15</v>
      </c>
      <c r="D10" s="28">
        <v>2736585</v>
      </c>
      <c r="E10" s="3"/>
      <c r="F10" s="28">
        <v>2357972</v>
      </c>
      <c r="G10" s="3"/>
      <c r="H10" s="28">
        <v>2599442</v>
      </c>
      <c r="K10" s="4" t="s">
        <v>16</v>
      </c>
    </row>
    <row r="11" spans="1:11" x14ac:dyDescent="0.25">
      <c r="A11" s="1"/>
      <c r="B11" s="8"/>
      <c r="C11" s="95" t="s">
        <v>17</v>
      </c>
      <c r="D11" s="96"/>
      <c r="E11" s="96"/>
      <c r="F11" s="96"/>
      <c r="G11" s="96"/>
      <c r="H11" s="97"/>
    </row>
    <row r="12" spans="1:11" x14ac:dyDescent="0.25">
      <c r="A12" s="1"/>
      <c r="B12" s="3">
        <v>4</v>
      </c>
      <c r="C12" s="7" t="s">
        <v>18</v>
      </c>
      <c r="D12" s="28">
        <v>12235955</v>
      </c>
      <c r="E12" s="3"/>
      <c r="F12" s="28">
        <v>11619053</v>
      </c>
      <c r="G12" s="3"/>
      <c r="H12" s="28">
        <v>12050109</v>
      </c>
      <c r="K12" s="26" t="s">
        <v>19</v>
      </c>
    </row>
    <row r="13" spans="1:11" x14ac:dyDescent="0.25">
      <c r="A13" s="1"/>
      <c r="B13" s="8"/>
      <c r="C13" s="101" t="s">
        <v>20</v>
      </c>
      <c r="D13" s="102"/>
      <c r="E13" s="102"/>
      <c r="F13" s="102"/>
      <c r="G13" s="102"/>
      <c r="H13" s="103"/>
    </row>
    <row r="14" spans="1:11" x14ac:dyDescent="0.25">
      <c r="A14" s="1"/>
      <c r="B14" s="3">
        <v>5</v>
      </c>
      <c r="C14" s="7" t="s">
        <v>21</v>
      </c>
      <c r="D14" s="29">
        <v>0.193</v>
      </c>
      <c r="E14" s="3"/>
      <c r="F14" s="29">
        <v>0.1709</v>
      </c>
      <c r="G14" s="3"/>
      <c r="H14" s="29">
        <v>0.18440000000000001</v>
      </c>
      <c r="K14" s="4" t="s">
        <v>22</v>
      </c>
    </row>
    <row r="15" spans="1:11" x14ac:dyDescent="0.25">
      <c r="A15" s="1"/>
      <c r="B15" s="3">
        <v>6</v>
      </c>
      <c r="C15" s="7" t="s">
        <v>23</v>
      </c>
      <c r="D15" s="29">
        <v>0.2049</v>
      </c>
      <c r="E15" s="3"/>
      <c r="F15" s="29">
        <v>0.1835</v>
      </c>
      <c r="G15" s="3"/>
      <c r="H15" s="29">
        <v>0.1968</v>
      </c>
      <c r="K15" s="4" t="s">
        <v>24</v>
      </c>
    </row>
    <row r="16" spans="1:11" x14ac:dyDescent="0.25">
      <c r="A16" s="1"/>
      <c r="B16" s="3">
        <v>7</v>
      </c>
      <c r="C16" s="7" t="s">
        <v>25</v>
      </c>
      <c r="D16" s="29">
        <v>0.22370000000000001</v>
      </c>
      <c r="E16" s="3"/>
      <c r="F16" s="29">
        <v>0.2029</v>
      </c>
      <c r="G16" s="3"/>
      <c r="H16" s="29">
        <v>0.2157</v>
      </c>
      <c r="K16" s="4" t="s">
        <v>26</v>
      </c>
    </row>
    <row r="17" spans="1:11" ht="27.75" customHeight="1" x14ac:dyDescent="0.25">
      <c r="A17" s="1"/>
      <c r="B17" s="8"/>
      <c r="C17" s="101" t="s">
        <v>27</v>
      </c>
      <c r="D17" s="102"/>
      <c r="E17" s="102"/>
      <c r="F17" s="102"/>
      <c r="G17" s="102"/>
      <c r="H17" s="103"/>
    </row>
    <row r="18" spans="1:11" ht="45" x14ac:dyDescent="0.25">
      <c r="A18" s="1"/>
      <c r="B18" s="3" t="s">
        <v>28</v>
      </c>
      <c r="C18" s="19" t="s">
        <v>27</v>
      </c>
      <c r="D18" s="93">
        <v>9.6000000000000002E-2</v>
      </c>
      <c r="E18" s="91"/>
      <c r="F18" s="94">
        <v>9.6000000000000002E-2</v>
      </c>
      <c r="G18" s="3"/>
      <c r="H18" s="24">
        <v>9.6000000000000002E-2</v>
      </c>
      <c r="K18" s="4" t="s">
        <v>29</v>
      </c>
    </row>
    <row r="19" spans="1:11" x14ac:dyDescent="0.25">
      <c r="A19" s="1"/>
      <c r="B19" s="3" t="s">
        <v>30</v>
      </c>
      <c r="C19" s="19" t="s">
        <v>31</v>
      </c>
      <c r="D19" s="93">
        <v>6.0999999999999999E-2</v>
      </c>
      <c r="E19" s="91"/>
      <c r="F19" s="94">
        <v>6.0999999999999999E-2</v>
      </c>
      <c r="G19" s="3"/>
      <c r="H19" s="24">
        <v>6.0999999999999999E-2</v>
      </c>
      <c r="I19" s="92">
        <f>H19-1.6%</f>
        <v>4.4999999999999998E-2</v>
      </c>
      <c r="K19" s="4" t="s">
        <v>32</v>
      </c>
    </row>
    <row r="20" spans="1:11" x14ac:dyDescent="0.25">
      <c r="A20" s="1"/>
      <c r="B20" s="3" t="s">
        <v>33</v>
      </c>
      <c r="C20" s="19" t="s">
        <v>34</v>
      </c>
      <c r="D20" s="93">
        <v>7.5999999999999998E-2</v>
      </c>
      <c r="E20" s="91"/>
      <c r="F20" s="94">
        <v>7.5999999999999998E-2</v>
      </c>
      <c r="G20" s="3"/>
      <c r="H20" s="24">
        <v>7.5999999999999998E-2</v>
      </c>
      <c r="K20" s="4" t="s">
        <v>35</v>
      </c>
    </row>
    <row r="21" spans="1:11" x14ac:dyDescent="0.25">
      <c r="A21" s="1"/>
      <c r="B21" s="3" t="s">
        <v>36</v>
      </c>
      <c r="C21" s="19" t="s">
        <v>37</v>
      </c>
      <c r="D21" s="93">
        <v>1.4999999999999999E-2</v>
      </c>
      <c r="E21" s="91"/>
      <c r="F21" s="94">
        <v>1.6E-2</v>
      </c>
      <c r="G21" s="3"/>
      <c r="H21" s="24">
        <v>1.6E-2</v>
      </c>
      <c r="K21" s="4" t="s">
        <v>38</v>
      </c>
    </row>
    <row r="22" spans="1:11" x14ac:dyDescent="0.25">
      <c r="A22" s="1"/>
      <c r="B22" s="8"/>
      <c r="C22" s="104" t="s">
        <v>39</v>
      </c>
      <c r="D22" s="105"/>
      <c r="E22" s="105"/>
      <c r="F22" s="105"/>
      <c r="G22" s="105"/>
      <c r="H22" s="106"/>
    </row>
    <row r="23" spans="1:11" x14ac:dyDescent="0.25">
      <c r="A23" s="1"/>
      <c r="B23" s="3">
        <v>8</v>
      </c>
      <c r="C23" s="7" t="s">
        <v>40</v>
      </c>
      <c r="D23" s="22">
        <v>2.5000000000000001E-2</v>
      </c>
      <c r="E23" s="3"/>
      <c r="F23" s="22">
        <v>2.5000000000000001E-2</v>
      </c>
      <c r="G23" s="3"/>
      <c r="H23" s="22">
        <v>2.5000000000000001E-2</v>
      </c>
      <c r="K23" s="4" t="s">
        <v>41</v>
      </c>
    </row>
    <row r="24" spans="1:11" ht="30" x14ac:dyDescent="0.25">
      <c r="A24" s="1"/>
      <c r="B24" s="3" t="s">
        <v>42</v>
      </c>
      <c r="C24" s="7" t="s">
        <v>43</v>
      </c>
      <c r="D24" s="23"/>
      <c r="E24" s="3"/>
      <c r="F24" s="23"/>
      <c r="G24" s="3"/>
      <c r="H24" s="23"/>
      <c r="K24" s="4" t="s">
        <v>44</v>
      </c>
    </row>
    <row r="25" spans="1:11" x14ac:dyDescent="0.25">
      <c r="A25" s="1"/>
      <c r="B25" s="3">
        <v>9</v>
      </c>
      <c r="C25" s="7" t="s">
        <v>45</v>
      </c>
      <c r="D25" s="24">
        <v>2.5000000000000001E-2</v>
      </c>
      <c r="E25" s="3"/>
      <c r="F25" s="24">
        <v>2.5000000000000001E-2</v>
      </c>
      <c r="G25" s="3"/>
      <c r="H25" s="24">
        <v>0.02</v>
      </c>
      <c r="K25" s="4" t="s">
        <v>46</v>
      </c>
    </row>
    <row r="26" spans="1:11" x14ac:dyDescent="0.25">
      <c r="A26" s="1"/>
      <c r="B26" s="3" t="s">
        <v>47</v>
      </c>
      <c r="C26" s="7" t="s">
        <v>48</v>
      </c>
      <c r="D26" s="24">
        <v>4.4999999999999998E-2</v>
      </c>
      <c r="E26" s="3"/>
      <c r="F26" s="24">
        <v>0.03</v>
      </c>
      <c r="G26" s="3"/>
      <c r="H26" s="24">
        <v>0.03</v>
      </c>
      <c r="K26" s="4" t="s">
        <v>49</v>
      </c>
    </row>
    <row r="27" spans="1:11" x14ac:dyDescent="0.25">
      <c r="A27" s="1"/>
      <c r="B27" s="3">
        <v>10</v>
      </c>
      <c r="C27" s="7" t="s">
        <v>50</v>
      </c>
      <c r="D27" s="23"/>
      <c r="E27" s="3"/>
      <c r="F27" s="3"/>
      <c r="G27" s="3"/>
      <c r="H27" s="23"/>
      <c r="K27" s="4" t="s">
        <v>51</v>
      </c>
    </row>
    <row r="28" spans="1:11" x14ac:dyDescent="0.25">
      <c r="A28" s="1"/>
      <c r="B28" s="3" t="s">
        <v>52</v>
      </c>
      <c r="C28" s="7" t="s">
        <v>53</v>
      </c>
      <c r="D28" s="23"/>
      <c r="E28" s="3"/>
      <c r="F28" s="3"/>
      <c r="G28" s="3"/>
      <c r="H28" s="23"/>
      <c r="K28" s="4" t="s">
        <v>54</v>
      </c>
    </row>
    <row r="29" spans="1:11" x14ac:dyDescent="0.25">
      <c r="A29" s="1"/>
      <c r="B29" s="3">
        <v>11</v>
      </c>
      <c r="C29" s="7" t="s">
        <v>55</v>
      </c>
      <c r="D29" s="22">
        <v>9.5000000000000001E-2</v>
      </c>
      <c r="E29" s="3"/>
      <c r="F29" s="22">
        <v>0.08</v>
      </c>
      <c r="G29" s="3"/>
      <c r="H29" s="22">
        <v>7.4999999999999997E-2</v>
      </c>
      <c r="K29" s="4" t="s">
        <v>56</v>
      </c>
    </row>
    <row r="30" spans="1:11" x14ac:dyDescent="0.25">
      <c r="A30" s="1"/>
      <c r="B30" s="3" t="s">
        <v>57</v>
      </c>
      <c r="C30" s="7" t="s">
        <v>58</v>
      </c>
      <c r="D30" s="94">
        <v>0.191</v>
      </c>
      <c r="E30" s="91"/>
      <c r="F30" s="94">
        <v>0.17599999999999999</v>
      </c>
      <c r="G30" s="91"/>
      <c r="H30" s="94">
        <v>0.17100000000000001</v>
      </c>
      <c r="K30" s="4" t="s">
        <v>59</v>
      </c>
    </row>
    <row r="31" spans="1:11" ht="30" x14ac:dyDescent="0.25">
      <c r="A31" s="1"/>
      <c r="B31" s="3">
        <v>12</v>
      </c>
      <c r="C31" s="7" t="s">
        <v>60</v>
      </c>
      <c r="D31" s="94">
        <v>5.2999999999999999E-2</v>
      </c>
      <c r="E31" s="91"/>
      <c r="F31" s="94">
        <v>5.5899999999999998E-2</v>
      </c>
      <c r="G31" s="91"/>
      <c r="H31" s="94">
        <v>6.4399999999999999E-2</v>
      </c>
      <c r="K31" s="4" t="s">
        <v>61</v>
      </c>
    </row>
    <row r="32" spans="1:11" x14ac:dyDescent="0.25">
      <c r="A32" s="1"/>
      <c r="B32" s="8"/>
      <c r="C32" s="95" t="s">
        <v>62</v>
      </c>
      <c r="D32" s="96"/>
      <c r="E32" s="96"/>
      <c r="F32" s="96"/>
      <c r="G32" s="96"/>
      <c r="H32" s="97"/>
    </row>
    <row r="33" spans="1:11" x14ac:dyDescent="0.25">
      <c r="A33" s="1"/>
      <c r="B33" s="3">
        <v>13</v>
      </c>
      <c r="C33" s="9" t="s">
        <v>63</v>
      </c>
      <c r="D33" s="28">
        <v>26493241</v>
      </c>
      <c r="E33" s="3"/>
      <c r="F33" s="28">
        <v>26565189</v>
      </c>
      <c r="G33" s="3"/>
      <c r="H33" s="28">
        <v>26389113</v>
      </c>
      <c r="K33" s="4" t="s">
        <v>64</v>
      </c>
    </row>
    <row r="34" spans="1:11" x14ac:dyDescent="0.25">
      <c r="A34" s="1"/>
      <c r="B34" s="16">
        <v>14</v>
      </c>
      <c r="C34" s="17" t="s">
        <v>65</v>
      </c>
      <c r="D34" s="24">
        <v>9.4700000000000006E-2</v>
      </c>
      <c r="E34" s="3"/>
      <c r="F34" s="22">
        <v>8.8900000000000007E-2</v>
      </c>
      <c r="G34" s="3"/>
      <c r="H34" s="24">
        <v>8.9800000000000005E-2</v>
      </c>
      <c r="K34" s="4" t="s">
        <v>66</v>
      </c>
    </row>
    <row r="35" spans="1:11" ht="15" customHeight="1" x14ac:dyDescent="0.25">
      <c r="B35" s="8"/>
      <c r="C35" s="95" t="s">
        <v>67</v>
      </c>
      <c r="D35" s="96"/>
      <c r="E35" s="96"/>
      <c r="F35" s="96"/>
      <c r="G35" s="96"/>
      <c r="H35" s="97"/>
    </row>
    <row r="36" spans="1:11" s="14" customFormat="1" ht="30" x14ac:dyDescent="0.25">
      <c r="B36" s="16" t="s">
        <v>68</v>
      </c>
      <c r="C36" s="19" t="s">
        <v>69</v>
      </c>
      <c r="D36" s="25"/>
      <c r="E36" s="15"/>
      <c r="F36" s="15"/>
      <c r="G36" s="15"/>
      <c r="H36" s="25"/>
      <c r="K36" s="27" t="s">
        <v>70</v>
      </c>
    </row>
    <row r="37" spans="1:11" s="14" customFormat="1" x14ac:dyDescent="0.25">
      <c r="B37" s="16" t="s">
        <v>71</v>
      </c>
      <c r="C37" s="19" t="s">
        <v>72</v>
      </c>
      <c r="D37" s="25"/>
      <c r="E37" s="15"/>
      <c r="F37" s="15"/>
      <c r="G37" s="15"/>
      <c r="H37" s="25"/>
      <c r="K37" s="27" t="s">
        <v>73</v>
      </c>
    </row>
    <row r="38" spans="1:11" s="14" customFormat="1" x14ac:dyDescent="0.25">
      <c r="B38" s="16" t="s">
        <v>74</v>
      </c>
      <c r="C38" s="19" t="s">
        <v>75</v>
      </c>
      <c r="D38" s="24">
        <v>0.03</v>
      </c>
      <c r="E38" s="15"/>
      <c r="F38" s="24">
        <v>0.03</v>
      </c>
      <c r="G38" s="15"/>
      <c r="H38" s="24">
        <v>0.03</v>
      </c>
      <c r="K38" s="27" t="s">
        <v>76</v>
      </c>
    </row>
    <row r="39" spans="1:11" s="14" customFormat="1" ht="15" customHeight="1" x14ac:dyDescent="0.25">
      <c r="B39" s="8"/>
      <c r="C39" s="95" t="s">
        <v>77</v>
      </c>
      <c r="D39" s="96"/>
      <c r="E39" s="96"/>
      <c r="F39" s="96"/>
      <c r="G39" s="96"/>
      <c r="H39" s="97"/>
      <c r="K39" s="18"/>
    </row>
    <row r="40" spans="1:11" s="14" customFormat="1" x14ac:dyDescent="0.25">
      <c r="B40" s="16" t="s">
        <v>78</v>
      </c>
      <c r="C40" s="20" t="s">
        <v>79</v>
      </c>
      <c r="D40" s="15"/>
      <c r="E40" s="15"/>
      <c r="F40" s="15"/>
      <c r="G40" s="15"/>
      <c r="H40" s="15"/>
      <c r="K40" s="27" t="s">
        <v>80</v>
      </c>
    </row>
    <row r="41" spans="1:11" s="14" customFormat="1" x14ac:dyDescent="0.25">
      <c r="B41" s="16" t="s">
        <v>81</v>
      </c>
      <c r="C41" s="20" t="s">
        <v>82</v>
      </c>
      <c r="D41" s="24">
        <v>0.03</v>
      </c>
      <c r="E41" s="15"/>
      <c r="F41" s="24">
        <v>0.03</v>
      </c>
      <c r="G41" s="15"/>
      <c r="H41" s="24">
        <v>0.03</v>
      </c>
      <c r="K41" s="27" t="s">
        <v>83</v>
      </c>
    </row>
    <row r="42" spans="1:11" x14ac:dyDescent="0.25">
      <c r="A42" s="1"/>
      <c r="B42" s="8"/>
      <c r="C42" s="95" t="s">
        <v>84</v>
      </c>
      <c r="D42" s="96"/>
      <c r="E42" s="96"/>
      <c r="F42" s="96"/>
      <c r="G42" s="96"/>
      <c r="H42" s="97"/>
    </row>
    <row r="43" spans="1:11" x14ac:dyDescent="0.25">
      <c r="A43" s="1"/>
      <c r="B43" s="3">
        <v>15</v>
      </c>
      <c r="C43" s="9" t="s">
        <v>85</v>
      </c>
      <c r="D43" s="70">
        <v>2337591</v>
      </c>
      <c r="E43" s="3"/>
      <c r="F43" s="70">
        <v>1865112</v>
      </c>
      <c r="G43" s="3"/>
      <c r="H43" s="70">
        <v>2167409</v>
      </c>
      <c r="K43" s="4" t="s">
        <v>86</v>
      </c>
    </row>
    <row r="44" spans="1:11" x14ac:dyDescent="0.25">
      <c r="A44" s="1"/>
      <c r="B44" s="16" t="s">
        <v>87</v>
      </c>
      <c r="C44" s="17" t="s">
        <v>88</v>
      </c>
      <c r="D44" s="70">
        <v>1321656</v>
      </c>
      <c r="E44" s="3"/>
      <c r="F44" s="70">
        <v>1155395</v>
      </c>
      <c r="G44" s="3"/>
      <c r="H44" s="70">
        <v>1410608</v>
      </c>
      <c r="K44" s="4" t="s">
        <v>89</v>
      </c>
    </row>
    <row r="45" spans="1:11" x14ac:dyDescent="0.25">
      <c r="A45" s="1"/>
      <c r="B45" s="16" t="s">
        <v>90</v>
      </c>
      <c r="C45" s="17" t="s">
        <v>91</v>
      </c>
      <c r="D45" s="70">
        <v>646642</v>
      </c>
      <c r="E45" s="3"/>
      <c r="F45" s="70">
        <v>377182</v>
      </c>
      <c r="G45" s="3"/>
      <c r="H45" s="70">
        <v>273593</v>
      </c>
      <c r="K45" s="4" t="s">
        <v>92</v>
      </c>
    </row>
    <row r="46" spans="1:11" x14ac:dyDescent="0.25">
      <c r="A46" s="1"/>
      <c r="B46" s="3">
        <v>16</v>
      </c>
      <c r="C46" s="9" t="s">
        <v>93</v>
      </c>
      <c r="D46" s="70">
        <f>+D44-D45</f>
        <v>675014</v>
      </c>
      <c r="E46" s="3"/>
      <c r="F46" s="70">
        <f>+F44-F45</f>
        <v>778213</v>
      </c>
      <c r="G46" s="3"/>
      <c r="H46" s="70">
        <f>+H44-H45</f>
        <v>1137015</v>
      </c>
      <c r="K46" s="4" t="s">
        <v>94</v>
      </c>
    </row>
    <row r="47" spans="1:11" x14ac:dyDescent="0.25">
      <c r="A47" s="1"/>
      <c r="B47" s="3">
        <v>17</v>
      </c>
      <c r="C47" s="9" t="s">
        <v>95</v>
      </c>
      <c r="D47" s="71">
        <v>3.4630000000000001</v>
      </c>
      <c r="E47" s="3"/>
      <c r="F47" s="71">
        <v>2.4</v>
      </c>
      <c r="G47" s="3"/>
      <c r="H47" s="71">
        <v>1.9061999999999999</v>
      </c>
      <c r="K47" s="4" t="s">
        <v>96</v>
      </c>
    </row>
    <row r="48" spans="1:11" x14ac:dyDescent="0.25">
      <c r="A48" s="1"/>
      <c r="B48" s="8"/>
      <c r="C48" s="95" t="s">
        <v>97</v>
      </c>
      <c r="D48" s="96"/>
      <c r="E48" s="96"/>
      <c r="F48" s="96"/>
      <c r="G48" s="96"/>
      <c r="H48" s="97"/>
    </row>
    <row r="49" spans="1:11" x14ac:dyDescent="0.25">
      <c r="A49" s="1"/>
      <c r="B49" s="3">
        <v>18</v>
      </c>
      <c r="C49" s="9" t="s">
        <v>98</v>
      </c>
      <c r="D49" s="28">
        <v>19492793</v>
      </c>
      <c r="E49" s="3"/>
      <c r="F49" s="28">
        <v>19653915</v>
      </c>
      <c r="G49" s="3"/>
      <c r="H49" s="28">
        <v>21534535</v>
      </c>
      <c r="K49" s="4" t="s">
        <v>99</v>
      </c>
    </row>
    <row r="50" spans="1:11" x14ac:dyDescent="0.25">
      <c r="A50" s="1"/>
      <c r="B50" s="3">
        <v>19</v>
      </c>
      <c r="C50" s="4" t="s">
        <v>100</v>
      </c>
      <c r="D50" s="28">
        <v>13271466</v>
      </c>
      <c r="E50" s="3"/>
      <c r="F50" s="28">
        <v>13852264</v>
      </c>
      <c r="G50" s="3"/>
      <c r="H50" s="28">
        <v>19009962</v>
      </c>
      <c r="K50" s="4" t="s">
        <v>101</v>
      </c>
    </row>
    <row r="51" spans="1:11" x14ac:dyDescent="0.25">
      <c r="A51" s="1"/>
      <c r="B51" s="3">
        <v>20</v>
      </c>
      <c r="C51" s="9" t="s">
        <v>102</v>
      </c>
      <c r="D51" s="30">
        <v>1.47</v>
      </c>
      <c r="E51" s="3"/>
      <c r="F51" s="30">
        <v>1.42</v>
      </c>
      <c r="G51" s="3"/>
      <c r="H51" s="30">
        <v>1.3220000000000001</v>
      </c>
      <c r="K51" s="4" t="s">
        <v>103</v>
      </c>
    </row>
    <row r="52" spans="1:11" x14ac:dyDescent="0.25">
      <c r="A52" s="1"/>
    </row>
    <row r="53" spans="1:11" x14ac:dyDescent="0.25">
      <c r="A53" s="1"/>
    </row>
    <row r="54" spans="1:11" x14ac:dyDescent="0.25">
      <c r="A54" s="1"/>
    </row>
    <row r="55" spans="1:11" x14ac:dyDescent="0.25">
      <c r="A55" s="1"/>
    </row>
    <row r="56" spans="1:11" x14ac:dyDescent="0.25">
      <c r="A56" s="1"/>
    </row>
    <row r="57" spans="1:11" x14ac:dyDescent="0.25">
      <c r="A57" s="1"/>
    </row>
    <row r="58" spans="1:11" x14ac:dyDescent="0.25">
      <c r="A58" s="1"/>
    </row>
    <row r="59" spans="1:11" x14ac:dyDescent="0.25">
      <c r="A59" s="1"/>
    </row>
    <row r="60" spans="1:11" x14ac:dyDescent="0.25">
      <c r="A60" s="1"/>
    </row>
    <row r="61" spans="1:11" x14ac:dyDescent="0.25">
      <c r="A61" s="1"/>
    </row>
    <row r="62" spans="1:11" x14ac:dyDescent="0.25">
      <c r="A62" s="1"/>
    </row>
    <row r="63" spans="1:11" x14ac:dyDescent="0.25">
      <c r="A63" s="1"/>
    </row>
    <row r="64" spans="1: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2" x14ac:dyDescent="0.25">
      <c r="A97" s="1"/>
    </row>
    <row r="98" spans="1:12" x14ac:dyDescent="0.25">
      <c r="A98" s="1"/>
    </row>
    <row r="99" spans="1:12" x14ac:dyDescent="0.25">
      <c r="A99" s="1"/>
    </row>
    <row r="100" spans="1:12" x14ac:dyDescent="0.25">
      <c r="A100" s="1"/>
    </row>
    <row r="101" spans="1:12" x14ac:dyDescent="0.25">
      <c r="A101" s="1"/>
    </row>
    <row r="102" spans="1:12" x14ac:dyDescent="0.25">
      <c r="A102" s="1"/>
    </row>
    <row r="103" spans="1:12" x14ac:dyDescent="0.25">
      <c r="A103" s="1"/>
    </row>
    <row r="104" spans="1:12" x14ac:dyDescent="0.25">
      <c r="A104" s="1"/>
    </row>
    <row r="105" spans="1:12" x14ac:dyDescent="0.25">
      <c r="A105" s="1"/>
      <c r="B105" s="1"/>
      <c r="C105" s="1"/>
      <c r="D105" s="1"/>
      <c r="E105" s="1"/>
      <c r="F105" s="1"/>
      <c r="G105" s="1"/>
      <c r="H105" s="1"/>
      <c r="I105" s="1"/>
      <c r="J105" s="1"/>
      <c r="K105" s="1"/>
      <c r="L105" s="1"/>
    </row>
    <row r="106" spans="1:12" x14ac:dyDescent="0.25">
      <c r="A106" s="1"/>
      <c r="B106" s="1"/>
      <c r="C106" s="1"/>
      <c r="D106" s="1"/>
      <c r="E106" s="1"/>
      <c r="F106" s="1"/>
      <c r="G106" s="1"/>
      <c r="H106" s="1"/>
      <c r="I106" s="1"/>
      <c r="J106" s="1"/>
      <c r="K106" s="1"/>
      <c r="L106" s="1"/>
    </row>
    <row r="107" spans="1:12" x14ac:dyDescent="0.25">
      <c r="A107" s="1"/>
      <c r="B107" s="1"/>
      <c r="C107" s="1"/>
      <c r="D107" s="1"/>
      <c r="E107" s="1"/>
      <c r="F107" s="1"/>
      <c r="G107" s="1"/>
      <c r="H107" s="1"/>
      <c r="I107" s="1"/>
      <c r="J107" s="1"/>
      <c r="K107" s="1"/>
      <c r="L107" s="1"/>
    </row>
    <row r="108" spans="1:12" x14ac:dyDescent="0.25">
      <c r="A108" s="1"/>
      <c r="B108" s="1"/>
      <c r="C108" s="1"/>
      <c r="D108" s="1"/>
      <c r="E108" s="1"/>
      <c r="F108" s="1"/>
      <c r="G108" s="1"/>
      <c r="H108" s="1"/>
      <c r="I108" s="1"/>
      <c r="J108" s="1"/>
      <c r="K108" s="1"/>
      <c r="L108" s="1"/>
    </row>
    <row r="109" spans="1:12" x14ac:dyDescent="0.25">
      <c r="A109" s="1"/>
      <c r="B109" s="1"/>
      <c r="C109" s="1"/>
      <c r="D109" s="1"/>
      <c r="E109" s="1"/>
      <c r="F109" s="1"/>
      <c r="G109" s="1"/>
      <c r="H109" s="1"/>
      <c r="I109" s="1"/>
      <c r="J109" s="1"/>
      <c r="K109" s="1"/>
      <c r="L109" s="1"/>
    </row>
    <row r="110" spans="1:12" x14ac:dyDescent="0.25">
      <c r="A110" s="1"/>
      <c r="B110" s="1"/>
      <c r="C110" s="1"/>
      <c r="D110" s="1"/>
      <c r="E110" s="1"/>
      <c r="F110" s="1"/>
      <c r="G110" s="1"/>
      <c r="H110" s="1"/>
      <c r="I110" s="1"/>
      <c r="J110" s="1"/>
      <c r="K110" s="1"/>
      <c r="L110" s="1"/>
    </row>
    <row r="111" spans="1:12" x14ac:dyDescent="0.25">
      <c r="A111" s="1"/>
      <c r="B111" s="1"/>
      <c r="C111" s="1"/>
      <c r="D111" s="1"/>
      <c r="E111" s="1"/>
      <c r="F111" s="1"/>
      <c r="G111" s="1"/>
      <c r="H111" s="1"/>
      <c r="I111" s="1"/>
      <c r="J111" s="1"/>
      <c r="K111" s="1"/>
      <c r="L111" s="1"/>
    </row>
    <row r="112" spans="1:12" x14ac:dyDescent="0.25">
      <c r="A112" s="1"/>
      <c r="B112" s="1"/>
      <c r="C112" s="1"/>
      <c r="D112" s="1"/>
      <c r="E112" s="1"/>
      <c r="F112" s="1"/>
      <c r="G112" s="1"/>
      <c r="H112" s="1"/>
      <c r="I112" s="1"/>
      <c r="J112" s="1"/>
      <c r="K112" s="1"/>
      <c r="L112" s="1"/>
    </row>
    <row r="113" spans="1:12" x14ac:dyDescent="0.25">
      <c r="A113" s="1"/>
      <c r="B113" s="1"/>
      <c r="C113" s="1"/>
      <c r="D113" s="1"/>
      <c r="E113" s="1"/>
      <c r="F113" s="1"/>
      <c r="G113" s="1"/>
      <c r="H113" s="1"/>
      <c r="I113" s="1"/>
      <c r="J113" s="1"/>
      <c r="K113" s="1"/>
      <c r="L113" s="1"/>
    </row>
    <row r="114" spans="1:12" x14ac:dyDescent="0.25">
      <c r="A114" s="1"/>
      <c r="B114" s="1"/>
      <c r="C114" s="1"/>
      <c r="D114" s="1"/>
      <c r="E114" s="1"/>
      <c r="F114" s="1"/>
      <c r="G114" s="1"/>
      <c r="H114" s="1"/>
      <c r="I114" s="1"/>
      <c r="J114" s="1"/>
      <c r="K114" s="1"/>
      <c r="L114" s="1"/>
    </row>
    <row r="115" spans="1:12" x14ac:dyDescent="0.25">
      <c r="A115" s="1"/>
      <c r="B115" s="1"/>
      <c r="C115" s="1"/>
      <c r="D115" s="1"/>
      <c r="E115" s="1"/>
      <c r="F115" s="1"/>
      <c r="G115" s="1"/>
      <c r="H115" s="1"/>
      <c r="I115" s="1"/>
      <c r="J115" s="1"/>
      <c r="K115" s="1"/>
      <c r="L115" s="1"/>
    </row>
    <row r="116" spans="1:12" x14ac:dyDescent="0.25">
      <c r="A116" s="1"/>
      <c r="B116" s="1"/>
      <c r="C116" s="1"/>
      <c r="D116" s="1"/>
      <c r="E116" s="1"/>
      <c r="F116" s="1"/>
      <c r="G116" s="1"/>
      <c r="H116" s="1"/>
      <c r="I116" s="1"/>
      <c r="J116" s="1"/>
      <c r="K116" s="1"/>
      <c r="L116" s="1"/>
    </row>
    <row r="117" spans="1:12" x14ac:dyDescent="0.25">
      <c r="A117" s="1"/>
      <c r="B117" s="1"/>
      <c r="C117" s="1"/>
      <c r="D117" s="1"/>
      <c r="E117" s="1"/>
      <c r="F117" s="1"/>
      <c r="G117" s="1"/>
      <c r="H117" s="1"/>
      <c r="I117" s="1"/>
      <c r="J117" s="1"/>
      <c r="K117" s="1"/>
      <c r="L117" s="1"/>
    </row>
    <row r="118" spans="1:12" x14ac:dyDescent="0.25">
      <c r="A118" s="1"/>
      <c r="B118" s="1"/>
      <c r="C118" s="1"/>
      <c r="D118" s="1"/>
      <c r="E118" s="1"/>
      <c r="F118" s="1"/>
      <c r="G118" s="1"/>
      <c r="H118" s="1"/>
      <c r="I118" s="1"/>
      <c r="J118" s="1"/>
      <c r="K118" s="1"/>
      <c r="L118" s="1"/>
    </row>
    <row r="119" spans="1:12" x14ac:dyDescent="0.25">
      <c r="A119" s="1"/>
      <c r="B119" s="1"/>
      <c r="C119" s="1"/>
      <c r="D119" s="1"/>
      <c r="E119" s="1"/>
      <c r="F119" s="1"/>
      <c r="G119" s="1"/>
      <c r="H119" s="1"/>
      <c r="I119" s="1"/>
      <c r="J119" s="1"/>
      <c r="K119" s="1"/>
      <c r="L119" s="1"/>
    </row>
    <row r="120" spans="1:12" x14ac:dyDescent="0.25">
      <c r="A120" s="1"/>
      <c r="B120" s="1"/>
      <c r="C120" s="1"/>
      <c r="D120" s="1"/>
      <c r="E120" s="1"/>
      <c r="F120" s="1"/>
      <c r="G120" s="1"/>
      <c r="H120" s="1"/>
      <c r="I120" s="1"/>
      <c r="J120" s="1"/>
      <c r="K120" s="1"/>
      <c r="L120" s="1"/>
    </row>
    <row r="121" spans="1:12" x14ac:dyDescent="0.25">
      <c r="A121" s="1"/>
      <c r="B121" s="1"/>
      <c r="C121" s="1"/>
      <c r="D121" s="1"/>
      <c r="E121" s="1"/>
      <c r="F121" s="1"/>
      <c r="G121" s="1"/>
      <c r="H121" s="1"/>
      <c r="I121" s="1"/>
      <c r="J121" s="1"/>
      <c r="K121" s="1"/>
      <c r="L121" s="1"/>
    </row>
    <row r="122" spans="1:12" x14ac:dyDescent="0.25">
      <c r="A122" s="1"/>
      <c r="B122" s="1"/>
      <c r="C122" s="1"/>
      <c r="D122" s="1"/>
      <c r="E122" s="1"/>
      <c r="F122" s="1"/>
      <c r="G122" s="1"/>
      <c r="H122" s="1"/>
      <c r="I122" s="1"/>
      <c r="J122" s="1"/>
      <c r="K122" s="1"/>
      <c r="L122" s="1"/>
    </row>
    <row r="123" spans="1:12" x14ac:dyDescent="0.25">
      <c r="A123" s="1"/>
      <c r="B123" s="1"/>
      <c r="C123" s="1"/>
      <c r="D123" s="1"/>
      <c r="E123" s="1"/>
      <c r="F123" s="1"/>
      <c r="G123" s="1"/>
      <c r="H123" s="1"/>
      <c r="I123" s="1"/>
      <c r="J123" s="1"/>
      <c r="K123" s="1"/>
      <c r="L123" s="1"/>
    </row>
    <row r="124" spans="1:12" x14ac:dyDescent="0.25">
      <c r="A124" s="1"/>
      <c r="B124" s="1"/>
      <c r="C124" s="1"/>
      <c r="D124" s="1"/>
      <c r="E124" s="1"/>
      <c r="F124" s="1"/>
      <c r="G124" s="1"/>
      <c r="H124" s="1"/>
      <c r="I124" s="1"/>
      <c r="J124" s="1"/>
      <c r="K124" s="1"/>
      <c r="L124" s="1"/>
    </row>
    <row r="125" spans="1:12" x14ac:dyDescent="0.25">
      <c r="A125" s="1"/>
      <c r="B125" s="1"/>
      <c r="C125" s="1"/>
      <c r="D125" s="1"/>
      <c r="E125" s="1"/>
      <c r="F125" s="1"/>
      <c r="G125" s="1"/>
      <c r="H125" s="1"/>
      <c r="I125" s="1"/>
      <c r="J125" s="1"/>
      <c r="K125" s="1"/>
      <c r="L125" s="1"/>
    </row>
    <row r="126" spans="1:12" x14ac:dyDescent="0.25">
      <c r="A126" s="1"/>
      <c r="B126" s="1"/>
      <c r="C126" s="1"/>
      <c r="D126" s="1"/>
      <c r="E126" s="1"/>
      <c r="F126" s="1"/>
      <c r="G126" s="1"/>
      <c r="H126" s="1"/>
      <c r="I126" s="1"/>
      <c r="J126" s="1"/>
      <c r="K126" s="1"/>
      <c r="L126" s="1"/>
    </row>
    <row r="127" spans="1:12" x14ac:dyDescent="0.25">
      <c r="A127" s="1"/>
      <c r="B127" s="1"/>
      <c r="C127" s="1"/>
      <c r="D127" s="1"/>
      <c r="E127" s="1"/>
      <c r="F127" s="1"/>
      <c r="G127" s="1"/>
      <c r="H127" s="1"/>
      <c r="I127" s="1"/>
      <c r="J127" s="1"/>
      <c r="K127" s="1"/>
      <c r="L127" s="1"/>
    </row>
    <row r="128" spans="1:12" x14ac:dyDescent="0.25">
      <c r="A128" s="1"/>
      <c r="B128" s="1"/>
      <c r="C128" s="1"/>
      <c r="D128" s="1"/>
      <c r="E128" s="1"/>
      <c r="F128" s="1"/>
      <c r="G128" s="1"/>
      <c r="H128" s="1"/>
      <c r="I128" s="1"/>
      <c r="J128" s="1"/>
      <c r="K128" s="1"/>
      <c r="L128" s="1"/>
    </row>
    <row r="129" spans="1:12" x14ac:dyDescent="0.25">
      <c r="A129" s="1"/>
      <c r="B129" s="1"/>
      <c r="C129" s="1"/>
      <c r="D129" s="1"/>
      <c r="E129" s="1"/>
      <c r="F129" s="1"/>
      <c r="G129" s="1"/>
      <c r="H129" s="1"/>
      <c r="I129" s="1"/>
      <c r="J129" s="1"/>
      <c r="K129" s="1"/>
      <c r="L129" s="1"/>
    </row>
    <row r="130" spans="1:12" x14ac:dyDescent="0.25">
      <c r="A130" s="1"/>
      <c r="B130" s="1"/>
      <c r="C130" s="1"/>
      <c r="D130" s="1"/>
      <c r="E130" s="1"/>
      <c r="F130" s="1"/>
      <c r="G130" s="1"/>
      <c r="H130" s="1"/>
      <c r="I130" s="1"/>
      <c r="J130" s="1"/>
      <c r="K130" s="1"/>
      <c r="L130" s="1"/>
    </row>
    <row r="131" spans="1:12" x14ac:dyDescent="0.25">
      <c r="A131" s="1"/>
      <c r="B131" s="1"/>
      <c r="C131" s="1"/>
      <c r="D131" s="1"/>
      <c r="E131" s="1"/>
      <c r="F131" s="1"/>
      <c r="G131" s="1"/>
      <c r="H131" s="1"/>
      <c r="I131" s="1"/>
      <c r="J131" s="1"/>
      <c r="K131" s="1"/>
      <c r="L131" s="1"/>
    </row>
    <row r="132" spans="1:12" x14ac:dyDescent="0.25">
      <c r="A132" s="1"/>
      <c r="B132" s="1"/>
      <c r="C132" s="1"/>
      <c r="D132" s="1"/>
      <c r="E132" s="1"/>
      <c r="F132" s="1"/>
      <c r="G132" s="1"/>
      <c r="H132" s="1"/>
      <c r="I132" s="1"/>
      <c r="J132" s="1"/>
      <c r="K132" s="1"/>
      <c r="L132" s="1"/>
    </row>
    <row r="133" spans="1:12" x14ac:dyDescent="0.25">
      <c r="A133" s="1"/>
      <c r="B133" s="1"/>
      <c r="C133" s="1"/>
      <c r="D133" s="1"/>
      <c r="E133" s="1"/>
      <c r="F133" s="1"/>
      <c r="G133" s="1"/>
      <c r="H133" s="1"/>
      <c r="I133" s="1"/>
      <c r="J133" s="1"/>
      <c r="K133" s="1"/>
      <c r="L133" s="1"/>
    </row>
    <row r="134" spans="1:12" x14ac:dyDescent="0.25">
      <c r="A134" s="1"/>
      <c r="B134" s="1"/>
      <c r="C134" s="1"/>
      <c r="D134" s="1"/>
      <c r="E134" s="1"/>
      <c r="F134" s="1"/>
      <c r="G134" s="1"/>
      <c r="H134" s="1"/>
      <c r="I134" s="1"/>
      <c r="J134" s="1"/>
      <c r="K134" s="1"/>
      <c r="L134" s="1"/>
    </row>
  </sheetData>
  <mergeCells count="10">
    <mergeCell ref="C32:H32"/>
    <mergeCell ref="C42:H42"/>
    <mergeCell ref="C48:H48"/>
    <mergeCell ref="C7:H7"/>
    <mergeCell ref="C11:H11"/>
    <mergeCell ref="C13:H13"/>
    <mergeCell ref="C17:H17"/>
    <mergeCell ref="C22:H22"/>
    <mergeCell ref="C35:H35"/>
    <mergeCell ref="C39:H39"/>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AF1D4-ED2D-49E8-A473-06F0C35F9547}">
  <sheetPr>
    <tabColor theme="8"/>
  </sheetPr>
  <dimension ref="A1:K44"/>
  <sheetViews>
    <sheetView showGridLines="0" zoomScaleNormal="100" workbookViewId="0">
      <selection activeCell="B2" sqref="B2"/>
    </sheetView>
  </sheetViews>
  <sheetFormatPr baseColWidth="10" defaultColWidth="9.140625" defaultRowHeight="15" x14ac:dyDescent="0.25"/>
  <cols>
    <col min="1" max="1" width="1" style="18" customWidth="1"/>
    <col min="2" max="2" width="7.85546875" style="18" customWidth="1"/>
    <col min="3" max="3" width="64.42578125" style="18" customWidth="1"/>
    <col min="4" max="4" width="13.85546875" style="18" customWidth="1"/>
    <col min="5" max="5" width="14.140625" style="18" customWidth="1"/>
    <col min="6" max="6" width="16.5703125" style="18" customWidth="1"/>
    <col min="7" max="7" width="9.140625" style="18" customWidth="1"/>
    <col min="8" max="8" width="129.28515625" style="18" hidden="1" customWidth="1"/>
    <col min="9" max="9" width="15.85546875" style="18" hidden="1" customWidth="1"/>
    <col min="10" max="11" width="9.140625" style="18" hidden="1" customWidth="1"/>
    <col min="12" max="13" width="9.140625" style="18" customWidth="1"/>
    <col min="14" max="16384" width="9.140625" style="18"/>
  </cols>
  <sheetData>
    <row r="1" spans="1:11" x14ac:dyDescent="0.25">
      <c r="A1" s="32"/>
      <c r="B1" s="32"/>
      <c r="C1" s="32"/>
      <c r="D1" s="32"/>
      <c r="E1" s="32"/>
      <c r="F1" s="32"/>
    </row>
    <row r="2" spans="1:11" x14ac:dyDescent="0.25">
      <c r="A2" s="32"/>
      <c r="B2" s="33" t="s">
        <v>104</v>
      </c>
    </row>
    <row r="3" spans="1:11" x14ac:dyDescent="0.25">
      <c r="A3" s="32"/>
      <c r="B3" s="2" t="s">
        <v>2</v>
      </c>
    </row>
    <row r="4" spans="1:11" x14ac:dyDescent="0.25">
      <c r="A4" s="32"/>
    </row>
    <row r="5" spans="1:11" ht="30" x14ac:dyDescent="0.25">
      <c r="A5" s="32"/>
      <c r="B5" s="107"/>
      <c r="C5" s="108"/>
      <c r="D5" s="111" t="s">
        <v>105</v>
      </c>
      <c r="E5" s="111"/>
      <c r="F5" s="16" t="s">
        <v>106</v>
      </c>
    </row>
    <row r="6" spans="1:11" x14ac:dyDescent="0.25">
      <c r="A6" s="32"/>
      <c r="B6" s="107"/>
      <c r="C6" s="108"/>
      <c r="D6" s="16" t="s">
        <v>5</v>
      </c>
      <c r="E6" s="16" t="s">
        <v>107</v>
      </c>
      <c r="F6" s="16" t="s">
        <v>6</v>
      </c>
    </row>
    <row r="7" spans="1:11" x14ac:dyDescent="0.25">
      <c r="A7" s="32"/>
      <c r="B7" s="109"/>
      <c r="C7" s="110"/>
      <c r="D7" s="64">
        <v>45291</v>
      </c>
      <c r="E7" s="64">
        <v>44926</v>
      </c>
      <c r="F7" s="64">
        <v>45291</v>
      </c>
      <c r="H7" s="6" t="s">
        <v>108</v>
      </c>
      <c r="I7" s="6" t="s">
        <v>109</v>
      </c>
    </row>
    <row r="8" spans="1:11" ht="45" x14ac:dyDescent="0.25">
      <c r="A8" s="32"/>
      <c r="B8" s="16">
        <v>1</v>
      </c>
      <c r="C8" s="19" t="s">
        <v>110</v>
      </c>
      <c r="D8" s="68">
        <v>11060522</v>
      </c>
      <c r="E8" s="68">
        <v>10855889</v>
      </c>
      <c r="F8" s="68">
        <f>+D8*8%</f>
        <v>884841.76</v>
      </c>
      <c r="H8" s="19" t="s">
        <v>111</v>
      </c>
      <c r="I8" s="16" t="s">
        <v>112</v>
      </c>
      <c r="K8" s="18">
        <v>-75366</v>
      </c>
    </row>
    <row r="9" spans="1:11" x14ac:dyDescent="0.25">
      <c r="A9" s="32"/>
      <c r="B9" s="16">
        <v>2</v>
      </c>
      <c r="C9" s="34" t="s">
        <v>113</v>
      </c>
      <c r="D9" s="68">
        <f>+D8</f>
        <v>11060522</v>
      </c>
      <c r="E9" s="68">
        <v>10855889</v>
      </c>
      <c r="F9" s="68">
        <f>+D9*8%</f>
        <v>884841.76</v>
      </c>
      <c r="H9" s="19" t="s">
        <v>114</v>
      </c>
      <c r="I9" s="16" t="s">
        <v>112</v>
      </c>
    </row>
    <row r="10" spans="1:11" ht="30" x14ac:dyDescent="0.25">
      <c r="A10" s="32"/>
      <c r="B10" s="16">
        <v>3</v>
      </c>
      <c r="C10" s="66" t="s">
        <v>115</v>
      </c>
      <c r="D10" s="68">
        <v>0</v>
      </c>
      <c r="E10" s="68">
        <v>0</v>
      </c>
      <c r="F10" s="68"/>
      <c r="H10" s="19" t="s">
        <v>116</v>
      </c>
      <c r="I10" s="16" t="s">
        <v>112</v>
      </c>
    </row>
    <row r="11" spans="1:11" x14ac:dyDescent="0.25">
      <c r="A11" s="32"/>
      <c r="B11" s="16">
        <v>4</v>
      </c>
      <c r="C11" s="66" t="s">
        <v>115</v>
      </c>
      <c r="D11" s="68">
        <v>0</v>
      </c>
      <c r="E11" s="68">
        <v>0</v>
      </c>
      <c r="F11" s="68"/>
      <c r="H11" s="19" t="s">
        <v>117</v>
      </c>
      <c r="I11" s="16" t="s">
        <v>112</v>
      </c>
    </row>
    <row r="12" spans="1:11" x14ac:dyDescent="0.25">
      <c r="A12" s="32"/>
      <c r="B12" s="16" t="s">
        <v>118</v>
      </c>
      <c r="C12" s="66" t="s">
        <v>115</v>
      </c>
      <c r="D12" s="68">
        <v>0</v>
      </c>
      <c r="E12" s="68">
        <v>0</v>
      </c>
      <c r="F12" s="68"/>
      <c r="H12" s="19" t="s">
        <v>119</v>
      </c>
      <c r="I12" s="16" t="s">
        <v>112</v>
      </c>
    </row>
    <row r="13" spans="1:11" ht="30" x14ac:dyDescent="0.25">
      <c r="A13" s="32"/>
      <c r="B13" s="16">
        <v>5</v>
      </c>
      <c r="C13" s="66" t="s">
        <v>115</v>
      </c>
      <c r="D13" s="68">
        <v>0</v>
      </c>
      <c r="E13" s="68">
        <v>0</v>
      </c>
      <c r="F13" s="68"/>
      <c r="H13" s="19" t="s">
        <v>120</v>
      </c>
      <c r="I13" s="16" t="s">
        <v>112</v>
      </c>
    </row>
    <row r="14" spans="1:11" ht="45" x14ac:dyDescent="0.25">
      <c r="A14" s="32"/>
      <c r="B14" s="16">
        <v>6</v>
      </c>
      <c r="C14" s="19" t="s">
        <v>121</v>
      </c>
      <c r="D14" s="68">
        <f>+D18+D15</f>
        <v>109836</v>
      </c>
      <c r="E14" s="68">
        <v>261861</v>
      </c>
      <c r="F14" s="68">
        <f>+D14*8%</f>
        <v>8786.880000000001</v>
      </c>
      <c r="H14" s="19" t="s">
        <v>122</v>
      </c>
      <c r="I14" s="16" t="s">
        <v>112</v>
      </c>
    </row>
    <row r="15" spans="1:11" x14ac:dyDescent="0.25">
      <c r="A15" s="32"/>
      <c r="B15" s="16">
        <v>7</v>
      </c>
      <c r="C15" s="34" t="s">
        <v>113</v>
      </c>
      <c r="D15" s="68">
        <v>15176</v>
      </c>
      <c r="E15" s="68">
        <v>74885</v>
      </c>
      <c r="F15" s="68">
        <f>+D15*8%</f>
        <v>1214.08</v>
      </c>
      <c r="H15" s="19" t="s">
        <v>123</v>
      </c>
      <c r="I15" s="16" t="s">
        <v>112</v>
      </c>
    </row>
    <row r="16" spans="1:11" x14ac:dyDescent="0.25">
      <c r="A16" s="32"/>
      <c r="B16" s="16">
        <v>8</v>
      </c>
      <c r="C16" s="34" t="s">
        <v>124</v>
      </c>
      <c r="D16" s="68"/>
      <c r="E16" s="68"/>
      <c r="F16" s="68"/>
      <c r="H16" s="19" t="s">
        <v>125</v>
      </c>
      <c r="I16" s="16" t="s">
        <v>112</v>
      </c>
    </row>
    <row r="17" spans="1:9" x14ac:dyDescent="0.25">
      <c r="A17" s="32"/>
      <c r="B17" s="16" t="s">
        <v>42</v>
      </c>
      <c r="C17" s="34" t="s">
        <v>126</v>
      </c>
      <c r="D17" s="68"/>
      <c r="E17" s="68"/>
      <c r="F17" s="68"/>
      <c r="G17" s="35"/>
      <c r="H17" s="19" t="s">
        <v>127</v>
      </c>
      <c r="I17" s="16" t="s">
        <v>112</v>
      </c>
    </row>
    <row r="18" spans="1:9" x14ac:dyDescent="0.25">
      <c r="A18" s="32"/>
      <c r="B18" s="16" t="s">
        <v>128</v>
      </c>
      <c r="C18" s="34" t="s">
        <v>129</v>
      </c>
      <c r="D18" s="68">
        <f>109836-D15</f>
        <v>94660</v>
      </c>
      <c r="E18" s="68">
        <v>186495</v>
      </c>
      <c r="F18" s="68">
        <f>+D18*8%</f>
        <v>7572.8</v>
      </c>
      <c r="H18" s="19" t="s">
        <v>130</v>
      </c>
      <c r="I18" s="16" t="s">
        <v>112</v>
      </c>
    </row>
    <row r="19" spans="1:9" x14ac:dyDescent="0.25">
      <c r="A19" s="32"/>
      <c r="B19" s="16">
        <v>9</v>
      </c>
      <c r="C19" s="34" t="s">
        <v>131</v>
      </c>
      <c r="D19" s="68">
        <v>0</v>
      </c>
      <c r="E19" s="68">
        <v>481</v>
      </c>
      <c r="F19" s="68">
        <f>+D19*8%</f>
        <v>0</v>
      </c>
      <c r="H19" s="19" t="s">
        <v>132</v>
      </c>
      <c r="I19" s="16" t="s">
        <v>112</v>
      </c>
    </row>
    <row r="20" spans="1:9" x14ac:dyDescent="0.25">
      <c r="A20" s="32"/>
      <c r="B20" s="16">
        <v>10</v>
      </c>
      <c r="C20" s="65" t="s">
        <v>133</v>
      </c>
      <c r="D20" s="69"/>
      <c r="E20" s="69"/>
      <c r="F20" s="69"/>
      <c r="H20" s="36"/>
      <c r="I20" s="67"/>
    </row>
    <row r="21" spans="1:9" x14ac:dyDescent="0.25">
      <c r="A21" s="32"/>
      <c r="B21" s="16">
        <v>11</v>
      </c>
      <c r="C21" s="65" t="s">
        <v>133</v>
      </c>
      <c r="D21" s="69"/>
      <c r="E21" s="69"/>
      <c r="F21" s="69"/>
      <c r="H21" s="36"/>
      <c r="I21" s="67"/>
    </row>
    <row r="22" spans="1:9" x14ac:dyDescent="0.25">
      <c r="A22" s="32"/>
      <c r="B22" s="16">
        <v>12</v>
      </c>
      <c r="C22" s="65" t="s">
        <v>133</v>
      </c>
      <c r="D22" s="69"/>
      <c r="E22" s="69"/>
      <c r="F22" s="69"/>
      <c r="H22" s="36"/>
      <c r="I22" s="67"/>
    </row>
    <row r="23" spans="1:9" x14ac:dyDescent="0.25">
      <c r="A23" s="32"/>
      <c r="B23" s="16">
        <v>13</v>
      </c>
      <c r="C23" s="65" t="s">
        <v>133</v>
      </c>
      <c r="D23" s="69"/>
      <c r="E23" s="69"/>
      <c r="F23" s="69"/>
      <c r="H23" s="36"/>
      <c r="I23" s="67"/>
    </row>
    <row r="24" spans="1:9" x14ac:dyDescent="0.25">
      <c r="A24" s="32"/>
      <c r="B24" s="16">
        <v>14</v>
      </c>
      <c r="C24" s="65" t="s">
        <v>133</v>
      </c>
      <c r="D24" s="69"/>
      <c r="E24" s="69"/>
      <c r="F24" s="69"/>
      <c r="H24" s="36"/>
      <c r="I24" s="67"/>
    </row>
    <row r="25" spans="1:9" x14ac:dyDescent="0.25">
      <c r="A25" s="32"/>
      <c r="B25" s="16">
        <v>15</v>
      </c>
      <c r="C25" s="19" t="s">
        <v>134</v>
      </c>
      <c r="D25" s="68">
        <v>0</v>
      </c>
      <c r="E25" s="68"/>
      <c r="F25" s="68">
        <f>+D25*8%</f>
        <v>0</v>
      </c>
      <c r="H25" s="19" t="s">
        <v>135</v>
      </c>
      <c r="I25" s="16" t="s">
        <v>112</v>
      </c>
    </row>
    <row r="26" spans="1:9" ht="15" customHeight="1" x14ac:dyDescent="0.25">
      <c r="A26" s="32"/>
      <c r="B26" s="16">
        <v>16</v>
      </c>
      <c r="C26" s="19" t="s">
        <v>136</v>
      </c>
      <c r="D26" s="68">
        <v>0</v>
      </c>
      <c r="E26" s="68"/>
      <c r="F26" s="68">
        <f>+D26*8%</f>
        <v>0</v>
      </c>
      <c r="H26" s="19" t="s">
        <v>137</v>
      </c>
      <c r="I26" s="16" t="s">
        <v>112</v>
      </c>
    </row>
    <row r="27" spans="1:9" ht="75" x14ac:dyDescent="0.25">
      <c r="A27" s="32"/>
      <c r="B27" s="16">
        <v>17</v>
      </c>
      <c r="C27" s="66" t="s">
        <v>138</v>
      </c>
      <c r="D27" s="68">
        <v>0</v>
      </c>
      <c r="E27" s="68"/>
      <c r="F27" s="68"/>
      <c r="H27" s="19" t="s">
        <v>139</v>
      </c>
      <c r="I27" s="16"/>
    </row>
    <row r="28" spans="1:9" ht="75" x14ac:dyDescent="0.25">
      <c r="A28" s="32"/>
      <c r="B28" s="16">
        <v>18</v>
      </c>
      <c r="C28" s="66" t="s">
        <v>138</v>
      </c>
      <c r="D28" s="68">
        <v>0</v>
      </c>
      <c r="E28" s="68"/>
      <c r="F28" s="68"/>
      <c r="H28" s="19" t="s">
        <v>140</v>
      </c>
      <c r="I28" s="16"/>
    </row>
    <row r="29" spans="1:9" ht="75" x14ac:dyDescent="0.25">
      <c r="A29" s="32"/>
      <c r="B29" s="16">
        <v>19</v>
      </c>
      <c r="C29" s="66" t="s">
        <v>138</v>
      </c>
      <c r="D29" s="68">
        <v>0</v>
      </c>
      <c r="E29" s="68"/>
      <c r="F29" s="68"/>
      <c r="H29" s="19" t="s">
        <v>141</v>
      </c>
      <c r="I29" s="16"/>
    </row>
    <row r="30" spans="1:9" ht="75" x14ac:dyDescent="0.25">
      <c r="A30" s="32"/>
      <c r="B30" s="16" t="s">
        <v>142</v>
      </c>
      <c r="C30" s="66" t="s">
        <v>138</v>
      </c>
      <c r="D30" s="68">
        <v>0</v>
      </c>
      <c r="E30" s="68"/>
      <c r="F30" s="68"/>
      <c r="H30" s="19" t="s">
        <v>143</v>
      </c>
      <c r="I30" s="16"/>
    </row>
    <row r="31" spans="1:9" x14ac:dyDescent="0.25">
      <c r="A31" s="32"/>
      <c r="B31" s="16">
        <v>20</v>
      </c>
      <c r="C31" s="19" t="s">
        <v>144</v>
      </c>
      <c r="D31" s="68">
        <v>0</v>
      </c>
      <c r="E31" s="68"/>
      <c r="F31" s="68">
        <f>+D31*8%</f>
        <v>0</v>
      </c>
      <c r="H31" s="19" t="s">
        <v>145</v>
      </c>
      <c r="I31" s="16" t="s">
        <v>112</v>
      </c>
    </row>
    <row r="32" spans="1:9" x14ac:dyDescent="0.25">
      <c r="A32" s="32"/>
      <c r="B32" s="16">
        <v>21</v>
      </c>
      <c r="C32" s="34" t="s">
        <v>113</v>
      </c>
      <c r="D32" s="68">
        <v>0</v>
      </c>
      <c r="E32" s="68"/>
      <c r="F32" s="68">
        <f>+D32*8%</f>
        <v>0</v>
      </c>
      <c r="H32" s="19" t="s">
        <v>146</v>
      </c>
      <c r="I32" s="16" t="s">
        <v>112</v>
      </c>
    </row>
    <row r="33" spans="1:9" x14ac:dyDescent="0.25">
      <c r="A33" s="32"/>
      <c r="B33" s="16">
        <v>22</v>
      </c>
      <c r="C33" s="34" t="s">
        <v>147</v>
      </c>
      <c r="D33" s="68">
        <v>0</v>
      </c>
      <c r="E33" s="68"/>
      <c r="F33" s="68"/>
      <c r="H33" s="19" t="s">
        <v>148</v>
      </c>
      <c r="I33" s="16" t="s">
        <v>112</v>
      </c>
    </row>
    <row r="34" spans="1:9" x14ac:dyDescent="0.25">
      <c r="A34" s="32"/>
      <c r="B34" s="16" t="s">
        <v>149</v>
      </c>
      <c r="C34" s="19" t="s">
        <v>150</v>
      </c>
      <c r="D34" s="68"/>
      <c r="E34" s="68"/>
      <c r="F34" s="68">
        <f>+D34*8%</f>
        <v>0</v>
      </c>
      <c r="H34" s="19" t="s">
        <v>151</v>
      </c>
      <c r="I34" s="16" t="s">
        <v>112</v>
      </c>
    </row>
    <row r="35" spans="1:9" x14ac:dyDescent="0.25">
      <c r="A35" s="32"/>
      <c r="B35" s="16">
        <v>23</v>
      </c>
      <c r="C35" s="19" t="s">
        <v>152</v>
      </c>
      <c r="D35" s="69">
        <f>+D36</f>
        <v>1065597</v>
      </c>
      <c r="E35" s="69">
        <f>+E36</f>
        <v>932359</v>
      </c>
      <c r="F35" s="69">
        <f>+D35*8%</f>
        <v>85247.76</v>
      </c>
      <c r="H35" s="36" t="s">
        <v>153</v>
      </c>
      <c r="I35" s="16" t="s">
        <v>112</v>
      </c>
    </row>
    <row r="36" spans="1:9" x14ac:dyDescent="0.25">
      <c r="A36" s="32"/>
      <c r="B36" s="16" t="s">
        <v>154</v>
      </c>
      <c r="C36" s="19" t="s">
        <v>155</v>
      </c>
      <c r="D36" s="68">
        <v>1065597</v>
      </c>
      <c r="E36" s="68">
        <v>932359</v>
      </c>
      <c r="F36" s="68">
        <f>+D36*8%</f>
        <v>85247.76</v>
      </c>
      <c r="H36" s="19" t="s">
        <v>156</v>
      </c>
      <c r="I36" s="16" t="s">
        <v>112</v>
      </c>
    </row>
    <row r="37" spans="1:9" x14ac:dyDescent="0.25">
      <c r="A37" s="32"/>
      <c r="B37" s="16" t="s">
        <v>157</v>
      </c>
      <c r="C37" s="19" t="s">
        <v>113</v>
      </c>
      <c r="D37" s="68">
        <v>0</v>
      </c>
      <c r="E37" s="68"/>
      <c r="F37" s="68"/>
      <c r="H37" s="19" t="s">
        <v>158</v>
      </c>
      <c r="I37" s="16" t="s">
        <v>112</v>
      </c>
    </row>
    <row r="38" spans="1:9" x14ac:dyDescent="0.25">
      <c r="A38" s="32"/>
      <c r="B38" s="16" t="s">
        <v>159</v>
      </c>
      <c r="C38" s="19" t="s">
        <v>160</v>
      </c>
      <c r="D38" s="68">
        <v>0</v>
      </c>
      <c r="E38" s="68"/>
      <c r="F38" s="68"/>
      <c r="H38" s="19" t="s">
        <v>161</v>
      </c>
      <c r="I38" s="16" t="s">
        <v>112</v>
      </c>
    </row>
    <row r="39" spans="1:9" x14ac:dyDescent="0.25">
      <c r="A39" s="32"/>
      <c r="B39" s="16">
        <v>24</v>
      </c>
      <c r="C39" s="19" t="s">
        <v>162</v>
      </c>
      <c r="D39" s="68"/>
      <c r="E39" s="68"/>
      <c r="F39" s="68">
        <f>+D39*8%</f>
        <v>0</v>
      </c>
      <c r="H39" s="19" t="s">
        <v>163</v>
      </c>
      <c r="I39" s="16" t="s">
        <v>112</v>
      </c>
    </row>
    <row r="40" spans="1:9" x14ac:dyDescent="0.25">
      <c r="A40" s="32"/>
      <c r="B40" s="16">
        <v>25</v>
      </c>
      <c r="C40" s="65" t="s">
        <v>133</v>
      </c>
      <c r="D40" s="69"/>
      <c r="E40" s="69"/>
      <c r="F40" s="69"/>
      <c r="H40" s="36"/>
      <c r="I40" s="67"/>
    </row>
    <row r="41" spans="1:9" x14ac:dyDescent="0.25">
      <c r="A41" s="32"/>
      <c r="B41" s="16">
        <v>26</v>
      </c>
      <c r="C41" s="65" t="s">
        <v>133</v>
      </c>
      <c r="D41" s="69"/>
      <c r="E41" s="69"/>
      <c r="F41" s="69"/>
      <c r="H41" s="36"/>
      <c r="I41" s="67"/>
    </row>
    <row r="42" spans="1:9" x14ac:dyDescent="0.25">
      <c r="A42" s="32"/>
      <c r="B42" s="16">
        <v>27</v>
      </c>
      <c r="C42" s="65" t="s">
        <v>133</v>
      </c>
      <c r="D42" s="69"/>
      <c r="E42" s="69"/>
      <c r="F42" s="69"/>
      <c r="H42" s="36"/>
      <c r="I42" s="67"/>
    </row>
    <row r="43" spans="1:9" x14ac:dyDescent="0.25">
      <c r="A43" s="32"/>
      <c r="B43" s="16">
        <v>28</v>
      </c>
      <c r="C43" s="65" t="s">
        <v>133</v>
      </c>
      <c r="D43" s="69"/>
      <c r="E43" s="69"/>
      <c r="F43" s="69"/>
      <c r="H43" s="36"/>
      <c r="I43" s="67"/>
    </row>
    <row r="44" spans="1:9" x14ac:dyDescent="0.25">
      <c r="A44" s="32"/>
      <c r="B44" s="37">
        <v>29</v>
      </c>
      <c r="C44" s="38" t="s">
        <v>164</v>
      </c>
      <c r="D44" s="72">
        <f>+D8+D14+D25+D26+D31+D34+D35</f>
        <v>12235955</v>
      </c>
      <c r="E44" s="72">
        <f>+E8+E14+E25+E26+E31+E34+E35</f>
        <v>12050109</v>
      </c>
      <c r="F44" s="72">
        <f>+D44*8%</f>
        <v>978876.4</v>
      </c>
      <c r="H44" s="38" t="s">
        <v>165</v>
      </c>
      <c r="I44" s="16" t="s">
        <v>112</v>
      </c>
    </row>
  </sheetData>
  <mergeCells count="2">
    <mergeCell ref="B5:C7"/>
    <mergeCell ref="D5:E5"/>
  </mergeCells>
  <pageMargins left="0.7" right="0.7" top="0.75" bottom="0.75" header="0.3" footer="0.3"/>
  <pageSetup paperSize="9" orientation="landscape" r:id="rId1"/>
  <headerFooter>
    <oddHeader>&amp;CEN
Annex 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1328A-E39D-48CC-869C-88C12C14CB57}">
  <sheetPr>
    <tabColor theme="8"/>
    <pageSetUpPr fitToPage="1"/>
  </sheetPr>
  <dimension ref="A1:N27"/>
  <sheetViews>
    <sheetView showGridLines="0" zoomScaleNormal="100" workbookViewId="0">
      <selection activeCell="I17" sqref="I17"/>
    </sheetView>
  </sheetViews>
  <sheetFormatPr baseColWidth="10" defaultColWidth="9.140625" defaultRowHeight="15" x14ac:dyDescent="0.25"/>
  <cols>
    <col min="1" max="1" width="9.140625" style="18"/>
    <col min="2" max="2" width="9.5703125" style="18" customWidth="1"/>
    <col min="3" max="3" width="8.140625" style="18" customWidth="1"/>
    <col min="4" max="4" width="9.140625" style="18"/>
    <col min="5" max="5" width="74.42578125" style="18" customWidth="1"/>
    <col min="6" max="6" width="20.140625" style="18" customWidth="1"/>
    <col min="7" max="8" width="22" style="18" customWidth="1"/>
    <col min="9" max="9" width="44.42578125" style="18" customWidth="1"/>
    <col min="10" max="16384" width="9.140625" style="18"/>
  </cols>
  <sheetData>
    <row r="1" spans="1:9" x14ac:dyDescent="0.25">
      <c r="C1" s="33" t="s">
        <v>166</v>
      </c>
    </row>
    <row r="3" spans="1:9" x14ac:dyDescent="0.25">
      <c r="F3" s="39" t="s">
        <v>5</v>
      </c>
      <c r="G3" s="39" t="s">
        <v>107</v>
      </c>
      <c r="H3" s="39" t="s">
        <v>6</v>
      </c>
      <c r="I3" s="39" t="s">
        <v>167</v>
      </c>
    </row>
    <row r="4" spans="1:9" ht="75" x14ac:dyDescent="0.25">
      <c r="C4" s="112"/>
      <c r="D4" s="112"/>
      <c r="E4" s="112"/>
      <c r="F4" s="16" t="s">
        <v>168</v>
      </c>
      <c r="G4" s="16" t="s">
        <v>169</v>
      </c>
      <c r="H4" s="16" t="s">
        <v>170</v>
      </c>
      <c r="I4" s="40" t="s">
        <v>171</v>
      </c>
    </row>
    <row r="5" spans="1:9" ht="15" customHeight="1" x14ac:dyDescent="0.25">
      <c r="A5" s="41"/>
      <c r="B5" s="39">
        <v>1</v>
      </c>
      <c r="C5" s="113" t="s">
        <v>172</v>
      </c>
      <c r="D5" s="114"/>
      <c r="E5" s="27" t="s">
        <v>173</v>
      </c>
      <c r="F5" s="27">
        <v>1</v>
      </c>
      <c r="G5" s="27">
        <v>6</v>
      </c>
      <c r="H5" s="27"/>
      <c r="I5" s="27">
        <f>90-F5-G5</f>
        <v>83</v>
      </c>
    </row>
    <row r="6" spans="1:9" x14ac:dyDescent="0.25">
      <c r="B6" s="39">
        <v>2</v>
      </c>
      <c r="C6" s="115"/>
      <c r="D6" s="108"/>
      <c r="E6" s="27" t="s">
        <v>174</v>
      </c>
      <c r="F6" s="27">
        <v>1433</v>
      </c>
      <c r="G6" s="27">
        <f>10161+806</f>
        <v>10967</v>
      </c>
      <c r="H6" s="27"/>
      <c r="I6" s="27">
        <f>81364-F6-G6-I16-350</f>
        <v>64464</v>
      </c>
    </row>
    <row r="7" spans="1:9" x14ac:dyDescent="0.25">
      <c r="B7" s="39">
        <v>3</v>
      </c>
      <c r="C7" s="115"/>
      <c r="D7" s="108"/>
      <c r="E7" s="42" t="s">
        <v>175</v>
      </c>
      <c r="F7" s="27">
        <f>+F6-125</f>
        <v>1308</v>
      </c>
      <c r="G7" s="27">
        <v>10161</v>
      </c>
      <c r="H7" s="27"/>
      <c r="I7" s="27"/>
    </row>
    <row r="8" spans="1:9" x14ac:dyDescent="0.25">
      <c r="B8" s="39">
        <v>4</v>
      </c>
      <c r="C8" s="115"/>
      <c r="D8" s="108"/>
      <c r="E8" s="63" t="s">
        <v>133</v>
      </c>
      <c r="F8" s="43"/>
      <c r="G8" s="43"/>
      <c r="H8" s="43"/>
      <c r="I8" s="43"/>
    </row>
    <row r="9" spans="1:9" x14ac:dyDescent="0.25">
      <c r="B9" s="39" t="s">
        <v>176</v>
      </c>
      <c r="C9" s="115"/>
      <c r="D9" s="108"/>
      <c r="E9" s="44" t="s">
        <v>177</v>
      </c>
      <c r="F9" s="27"/>
      <c r="G9" s="27"/>
      <c r="H9" s="27"/>
      <c r="I9" s="27"/>
    </row>
    <row r="10" spans="1:9" x14ac:dyDescent="0.25">
      <c r="B10" s="39">
        <v>5</v>
      </c>
      <c r="C10" s="115"/>
      <c r="D10" s="108"/>
      <c r="E10" s="44" t="s">
        <v>178</v>
      </c>
      <c r="F10" s="27"/>
      <c r="G10" s="27"/>
      <c r="H10" s="27"/>
      <c r="I10" s="27"/>
    </row>
    <row r="11" spans="1:9" x14ac:dyDescent="0.25">
      <c r="B11" s="39" t="s">
        <v>179</v>
      </c>
      <c r="C11" s="115"/>
      <c r="D11" s="108"/>
      <c r="E11" s="42" t="s">
        <v>180</v>
      </c>
      <c r="F11" s="27"/>
      <c r="G11" s="27"/>
      <c r="H11" s="27"/>
      <c r="I11" s="27"/>
    </row>
    <row r="12" spans="1:9" x14ac:dyDescent="0.25">
      <c r="B12" s="39">
        <v>6</v>
      </c>
      <c r="C12" s="115"/>
      <c r="D12" s="108"/>
      <c r="E12" s="63" t="s">
        <v>133</v>
      </c>
      <c r="F12" s="43"/>
      <c r="G12" s="43"/>
      <c r="H12" s="43"/>
      <c r="I12" s="43"/>
    </row>
    <row r="13" spans="1:9" x14ac:dyDescent="0.25">
      <c r="B13" s="39">
        <v>7</v>
      </c>
      <c r="C13" s="115"/>
      <c r="D13" s="108"/>
      <c r="E13" s="42" t="s">
        <v>181</v>
      </c>
      <c r="F13" s="27"/>
      <c r="G13" s="27"/>
      <c r="H13" s="27"/>
      <c r="I13" s="27"/>
    </row>
    <row r="14" spans="1:9" x14ac:dyDescent="0.25">
      <c r="B14" s="39">
        <v>8</v>
      </c>
      <c r="C14" s="116"/>
      <c r="D14" s="110"/>
      <c r="E14" s="63" t="s">
        <v>133</v>
      </c>
      <c r="F14" s="43"/>
      <c r="G14" s="43"/>
      <c r="H14" s="43"/>
      <c r="I14" s="43"/>
    </row>
    <row r="15" spans="1:9" x14ac:dyDescent="0.25">
      <c r="B15" s="39">
        <v>9</v>
      </c>
      <c r="C15" s="117" t="s">
        <v>182</v>
      </c>
      <c r="D15" s="117"/>
      <c r="E15" s="27" t="s">
        <v>173</v>
      </c>
      <c r="F15" s="27">
        <v>1</v>
      </c>
      <c r="G15" s="27">
        <v>6</v>
      </c>
      <c r="H15" s="27"/>
      <c r="I15" s="27">
        <f>+I5</f>
        <v>83</v>
      </c>
    </row>
    <row r="16" spans="1:9" x14ac:dyDescent="0.25">
      <c r="B16" s="39">
        <v>10</v>
      </c>
      <c r="C16" s="117"/>
      <c r="D16" s="117"/>
      <c r="E16" s="27" t="s">
        <v>183</v>
      </c>
      <c r="F16" s="27">
        <v>50</v>
      </c>
      <c r="G16" s="27">
        <v>300</v>
      </c>
      <c r="H16" s="27"/>
      <c r="I16" s="27">
        <f>83*50</f>
        <v>4150</v>
      </c>
    </row>
    <row r="17" spans="2:14" x14ac:dyDescent="0.25">
      <c r="B17" s="39">
        <v>11</v>
      </c>
      <c r="C17" s="117"/>
      <c r="D17" s="117"/>
      <c r="E17" s="42" t="s">
        <v>175</v>
      </c>
      <c r="F17" s="27"/>
      <c r="G17" s="27"/>
      <c r="H17" s="27"/>
      <c r="I17" s="27"/>
    </row>
    <row r="18" spans="2:14" x14ac:dyDescent="0.25">
      <c r="B18" s="39">
        <v>12</v>
      </c>
      <c r="C18" s="117"/>
      <c r="D18" s="117"/>
      <c r="E18" s="45" t="s">
        <v>184</v>
      </c>
      <c r="F18" s="27"/>
      <c r="G18" s="27"/>
      <c r="H18" s="27"/>
      <c r="I18" s="27"/>
    </row>
    <row r="19" spans="2:14" x14ac:dyDescent="0.25">
      <c r="B19" s="39" t="s">
        <v>185</v>
      </c>
      <c r="C19" s="117"/>
      <c r="D19" s="117"/>
      <c r="E19" s="44" t="s">
        <v>177</v>
      </c>
      <c r="F19" s="27">
        <v>10</v>
      </c>
      <c r="G19" s="27">
        <v>60</v>
      </c>
      <c r="H19" s="27"/>
      <c r="I19" s="27">
        <f>83*10</f>
        <v>830</v>
      </c>
    </row>
    <row r="20" spans="2:14" x14ac:dyDescent="0.25">
      <c r="B20" s="39" t="s">
        <v>186</v>
      </c>
      <c r="C20" s="117"/>
      <c r="D20" s="117"/>
      <c r="E20" s="45" t="s">
        <v>184</v>
      </c>
      <c r="F20" s="27"/>
      <c r="G20" s="27"/>
      <c r="H20" s="27"/>
      <c r="I20" s="27"/>
    </row>
    <row r="21" spans="2:14" x14ac:dyDescent="0.25">
      <c r="B21" s="39" t="s">
        <v>187</v>
      </c>
      <c r="C21" s="117"/>
      <c r="D21" s="117"/>
      <c r="E21" s="44" t="s">
        <v>178</v>
      </c>
      <c r="F21" s="27"/>
      <c r="G21" s="27"/>
      <c r="H21" s="27"/>
      <c r="I21" s="27"/>
    </row>
    <row r="22" spans="2:14" x14ac:dyDescent="0.25">
      <c r="B22" s="39" t="s">
        <v>188</v>
      </c>
      <c r="C22" s="117"/>
      <c r="D22" s="117"/>
      <c r="E22" s="45" t="s">
        <v>184</v>
      </c>
      <c r="F22" s="27"/>
      <c r="G22" s="27"/>
      <c r="H22" s="27"/>
      <c r="I22" s="27"/>
    </row>
    <row r="23" spans="2:14" x14ac:dyDescent="0.25">
      <c r="B23" s="39" t="s">
        <v>189</v>
      </c>
      <c r="C23" s="117"/>
      <c r="D23" s="117"/>
      <c r="E23" s="42" t="s">
        <v>180</v>
      </c>
      <c r="F23" s="27"/>
      <c r="G23" s="27"/>
      <c r="H23" s="27"/>
      <c r="I23" s="27"/>
    </row>
    <row r="24" spans="2:14" x14ac:dyDescent="0.25">
      <c r="B24" s="39" t="s">
        <v>190</v>
      </c>
      <c r="C24" s="117"/>
      <c r="D24" s="117"/>
      <c r="E24" s="45" t="s">
        <v>184</v>
      </c>
      <c r="F24" s="27"/>
      <c r="G24" s="27"/>
      <c r="H24" s="27"/>
      <c r="I24" s="27"/>
    </row>
    <row r="25" spans="2:14" x14ac:dyDescent="0.25">
      <c r="B25" s="39">
        <v>15</v>
      </c>
      <c r="C25" s="117"/>
      <c r="D25" s="117"/>
      <c r="E25" s="42" t="s">
        <v>181</v>
      </c>
      <c r="F25" s="27"/>
      <c r="G25" s="27"/>
      <c r="H25" s="27"/>
      <c r="I25" s="27"/>
    </row>
    <row r="26" spans="2:14" x14ac:dyDescent="0.25">
      <c r="B26" s="39">
        <v>16</v>
      </c>
      <c r="C26" s="117"/>
      <c r="D26" s="117"/>
      <c r="E26" s="45" t="s">
        <v>184</v>
      </c>
      <c r="F26" s="27"/>
      <c r="G26" s="27"/>
      <c r="H26" s="27"/>
      <c r="I26" s="27"/>
    </row>
    <row r="27" spans="2:14" x14ac:dyDescent="0.25">
      <c r="B27" s="39">
        <v>17</v>
      </c>
      <c r="C27" s="112" t="s">
        <v>191</v>
      </c>
      <c r="D27" s="112"/>
      <c r="E27" s="112"/>
      <c r="F27" s="27">
        <f>+F16+F6</f>
        <v>1483</v>
      </c>
      <c r="G27" s="27">
        <f t="shared" ref="G27:I27" si="0">+G16+G6</f>
        <v>11267</v>
      </c>
      <c r="H27" s="27">
        <f t="shared" si="0"/>
        <v>0</v>
      </c>
      <c r="I27" s="27">
        <f t="shared" si="0"/>
        <v>68614</v>
      </c>
      <c r="N27" s="14">
        <f>SUM(F27:I27)</f>
        <v>81364</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49" fitToHeight="0" orientation="landscape" cellComments="asDisplayed" r:id="rId1"/>
  <headerFooter>
    <oddHeader>&amp;CEN
Annex XXXIII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D50FD-0B87-4C7D-A31E-86A89C71385D}">
  <sheetPr>
    <tabColor theme="8"/>
    <pageSetUpPr fitToPage="1"/>
  </sheetPr>
  <dimension ref="A1:G29"/>
  <sheetViews>
    <sheetView showGridLines="0" zoomScaleNormal="100" zoomScalePageLayoutView="90" workbookViewId="0">
      <selection activeCell="B13" sqref="B13:G13"/>
    </sheetView>
  </sheetViews>
  <sheetFormatPr baseColWidth="10" defaultColWidth="9.140625" defaultRowHeight="15" x14ac:dyDescent="0.25"/>
  <cols>
    <col min="1" max="1" width="5" style="18" customWidth="1"/>
    <col min="2" max="2" width="43" style="18" customWidth="1"/>
    <col min="3" max="3" width="75.28515625" style="18" customWidth="1"/>
    <col min="4" max="4" width="24.42578125" style="18" customWidth="1"/>
    <col min="5" max="5" width="23.28515625" style="18" customWidth="1"/>
    <col min="6" max="6" width="21" style="18" customWidth="1"/>
    <col min="7" max="7" width="25" style="18" customWidth="1"/>
    <col min="8" max="8" width="25.28515625" style="18" customWidth="1"/>
    <col min="9" max="9" width="23.140625" style="18" customWidth="1"/>
    <col min="10" max="10" width="29.7109375" style="18" customWidth="1"/>
    <col min="11" max="11" width="22" style="18" customWidth="1"/>
    <col min="12" max="12" width="16.42578125" style="18" customWidth="1"/>
    <col min="13" max="13" width="14.85546875" style="18" customWidth="1"/>
    <col min="14" max="14" width="14.5703125" style="18" customWidth="1"/>
    <col min="15" max="15" width="31.5703125" style="18" customWidth="1"/>
    <col min="16" max="16384" width="9.140625" style="18"/>
  </cols>
  <sheetData>
    <row r="1" spans="1:7" x14ac:dyDescent="0.25">
      <c r="B1" s="33" t="s">
        <v>192</v>
      </c>
    </row>
    <row r="4" spans="1:7" x14ac:dyDescent="0.25">
      <c r="B4" s="33"/>
      <c r="D4" s="39" t="s">
        <v>5</v>
      </c>
      <c r="E4" s="39" t="s">
        <v>107</v>
      </c>
      <c r="F4" s="39" t="s">
        <v>6</v>
      </c>
      <c r="G4" s="39" t="s">
        <v>167</v>
      </c>
    </row>
    <row r="5" spans="1:7" ht="60" x14ac:dyDescent="0.25">
      <c r="B5" s="121"/>
      <c r="C5" s="122"/>
      <c r="D5" s="16" t="s">
        <v>168</v>
      </c>
      <c r="E5" s="16" t="s">
        <v>169</v>
      </c>
      <c r="F5" s="16" t="s">
        <v>170</v>
      </c>
      <c r="G5" s="16" t="s">
        <v>193</v>
      </c>
    </row>
    <row r="6" spans="1:7" x14ac:dyDescent="0.25">
      <c r="A6" s="39"/>
      <c r="B6" s="118" t="s">
        <v>194</v>
      </c>
      <c r="C6" s="119"/>
      <c r="D6" s="119"/>
      <c r="E6" s="119"/>
      <c r="F6" s="119"/>
      <c r="G6" s="120"/>
    </row>
    <row r="7" spans="1:7" x14ac:dyDescent="0.25">
      <c r="A7" s="39">
        <v>1</v>
      </c>
      <c r="B7" s="123" t="s">
        <v>195</v>
      </c>
      <c r="C7" s="124"/>
      <c r="D7" s="27"/>
      <c r="E7" s="27"/>
      <c r="F7" s="27"/>
      <c r="G7" s="27"/>
    </row>
    <row r="8" spans="1:7" ht="15" customHeight="1" x14ac:dyDescent="0.25">
      <c r="A8" s="39">
        <v>2</v>
      </c>
      <c r="B8" s="123" t="s">
        <v>196</v>
      </c>
      <c r="C8" s="124"/>
      <c r="D8" s="27"/>
      <c r="E8" s="27"/>
      <c r="F8" s="27"/>
      <c r="G8" s="27"/>
    </row>
    <row r="9" spans="1:7" x14ac:dyDescent="0.25">
      <c r="A9" s="39">
        <v>3</v>
      </c>
      <c r="B9" s="125" t="s">
        <v>197</v>
      </c>
      <c r="C9" s="126"/>
      <c r="D9" s="46"/>
      <c r="E9" s="46"/>
      <c r="F9" s="46"/>
      <c r="G9" s="47"/>
    </row>
    <row r="10" spans="1:7" x14ac:dyDescent="0.25">
      <c r="A10" s="39"/>
      <c r="B10" s="118" t="s">
        <v>198</v>
      </c>
      <c r="C10" s="119"/>
      <c r="D10" s="119"/>
      <c r="E10" s="119"/>
      <c r="F10" s="119"/>
      <c r="G10" s="120"/>
    </row>
    <row r="11" spans="1:7" x14ac:dyDescent="0.25">
      <c r="A11" s="39">
        <v>4</v>
      </c>
      <c r="B11" s="123" t="s">
        <v>199</v>
      </c>
      <c r="C11" s="124"/>
      <c r="D11" s="27"/>
      <c r="E11" s="27"/>
      <c r="F11" s="27"/>
      <c r="G11" s="27"/>
    </row>
    <row r="12" spans="1:7" ht="15" customHeight="1" x14ac:dyDescent="0.25">
      <c r="A12" s="39">
        <v>5</v>
      </c>
      <c r="B12" s="123" t="s">
        <v>200</v>
      </c>
      <c r="C12" s="124"/>
      <c r="D12" s="27"/>
      <c r="E12" s="27"/>
      <c r="F12" s="27"/>
      <c r="G12" s="27"/>
    </row>
    <row r="13" spans="1:7" ht="15" customHeight="1" x14ac:dyDescent="0.25">
      <c r="A13" s="39"/>
      <c r="B13" s="118" t="s">
        <v>201</v>
      </c>
      <c r="C13" s="119"/>
      <c r="D13" s="119"/>
      <c r="E13" s="119"/>
      <c r="F13" s="119"/>
      <c r="G13" s="120"/>
    </row>
    <row r="14" spans="1:7" x14ac:dyDescent="0.25">
      <c r="A14" s="39">
        <v>6</v>
      </c>
      <c r="B14" s="123" t="s">
        <v>202</v>
      </c>
      <c r="C14" s="124"/>
      <c r="D14" s="27"/>
      <c r="E14" s="27"/>
      <c r="F14" s="27"/>
      <c r="G14" s="27"/>
    </row>
    <row r="15" spans="1:7" ht="15" customHeight="1" x14ac:dyDescent="0.25">
      <c r="A15" s="39">
        <v>7</v>
      </c>
      <c r="B15" s="123" t="s">
        <v>203</v>
      </c>
      <c r="C15" s="124"/>
      <c r="D15" s="27"/>
      <c r="E15" s="27"/>
      <c r="F15" s="27"/>
      <c r="G15" s="27"/>
    </row>
    <row r="16" spans="1:7" x14ac:dyDescent="0.25">
      <c r="A16" s="39">
        <v>8</v>
      </c>
      <c r="B16" s="125" t="s">
        <v>204</v>
      </c>
      <c r="C16" s="126"/>
      <c r="D16" s="27"/>
      <c r="E16" s="27"/>
      <c r="F16" s="27"/>
      <c r="G16" s="27"/>
    </row>
    <row r="17" spans="1:7" ht="15" customHeight="1" x14ac:dyDescent="0.25">
      <c r="A17" s="39">
        <v>9</v>
      </c>
      <c r="B17" s="125" t="s">
        <v>205</v>
      </c>
      <c r="C17" s="126"/>
      <c r="D17" s="27"/>
      <c r="E17" s="27"/>
      <c r="F17" s="27"/>
      <c r="G17" s="27"/>
    </row>
    <row r="18" spans="1:7" ht="15" customHeight="1" x14ac:dyDescent="0.25">
      <c r="A18" s="39">
        <v>10</v>
      </c>
      <c r="B18" s="125" t="s">
        <v>206</v>
      </c>
      <c r="C18" s="126"/>
      <c r="D18" s="27"/>
      <c r="E18" s="27"/>
      <c r="F18" s="27"/>
      <c r="G18" s="27"/>
    </row>
    <row r="19" spans="1:7" x14ac:dyDescent="0.25">
      <c r="A19" s="39">
        <v>11</v>
      </c>
      <c r="B19" s="125" t="s">
        <v>207</v>
      </c>
      <c r="C19" s="126"/>
      <c r="D19" s="27"/>
      <c r="E19" s="27"/>
      <c r="F19" s="27"/>
      <c r="G19" s="27"/>
    </row>
    <row r="22" spans="1:7" x14ac:dyDescent="0.25">
      <c r="B22" s="18" t="s">
        <v>208</v>
      </c>
    </row>
    <row r="25" spans="1:7" x14ac:dyDescent="0.25">
      <c r="B25" s="127"/>
      <c r="C25" s="127"/>
      <c r="D25" s="127"/>
      <c r="E25" s="127"/>
      <c r="F25" s="127"/>
      <c r="G25" s="127"/>
    </row>
    <row r="29" spans="1:7" ht="29.25" customHeight="1" x14ac:dyDescent="0.25"/>
  </sheetData>
  <mergeCells count="16">
    <mergeCell ref="B17:C17"/>
    <mergeCell ref="B18:C18"/>
    <mergeCell ref="B19:C19"/>
    <mergeCell ref="B25:G25"/>
    <mergeCell ref="B11:C11"/>
    <mergeCell ref="B12:C12"/>
    <mergeCell ref="B13:G13"/>
    <mergeCell ref="B14:C14"/>
    <mergeCell ref="B15:C15"/>
    <mergeCell ref="B16:C16"/>
    <mergeCell ref="B10:G10"/>
    <mergeCell ref="B5:C5"/>
    <mergeCell ref="B6:G6"/>
    <mergeCell ref="B7:C7"/>
    <mergeCell ref="B8:C8"/>
    <mergeCell ref="B9:C9"/>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0B38-EFD3-4C4B-BC07-0C03F1A31856}">
  <sheetPr>
    <tabColor theme="8"/>
    <pageSetUpPr fitToPage="1"/>
  </sheetPr>
  <dimension ref="A1:X30"/>
  <sheetViews>
    <sheetView showGridLines="0" zoomScaleNormal="100" zoomScalePageLayoutView="90" workbookViewId="0">
      <selection activeCell="D30" sqref="D30"/>
    </sheetView>
  </sheetViews>
  <sheetFormatPr baseColWidth="10" defaultColWidth="9.140625" defaultRowHeight="15" x14ac:dyDescent="0.25"/>
  <cols>
    <col min="1" max="1" width="9.140625" style="18"/>
    <col min="2" max="2" width="28.7109375" style="18" customWidth="1"/>
    <col min="3" max="7" width="20" style="18" customWidth="1"/>
    <col min="8" max="8" width="20" style="48" customWidth="1"/>
    <col min="9" max="9" width="20" style="18" customWidth="1"/>
    <col min="10" max="10" width="22.140625" style="18" customWidth="1"/>
    <col min="11" max="11" width="9.140625" style="18"/>
    <col min="12" max="12" width="255.7109375" style="18" bestFit="1" customWidth="1"/>
    <col min="13" max="16384" width="9.140625" style="18"/>
  </cols>
  <sheetData>
    <row r="1" spans="1:24" x14ac:dyDescent="0.25">
      <c r="B1" s="33" t="s">
        <v>209</v>
      </c>
    </row>
    <row r="2" spans="1:24" ht="14.25" customHeight="1" x14ac:dyDescent="0.25">
      <c r="B2" s="49"/>
      <c r="C2" s="49"/>
      <c r="D2" s="49"/>
      <c r="E2" s="49"/>
      <c r="F2" s="49"/>
      <c r="G2" s="49"/>
      <c r="H2" s="50"/>
      <c r="I2" s="49"/>
    </row>
    <row r="3" spans="1:24" x14ac:dyDescent="0.25">
      <c r="D3" s="49"/>
      <c r="E3" s="49"/>
      <c r="F3" s="49"/>
      <c r="G3" s="49"/>
      <c r="H3" s="50"/>
    </row>
    <row r="4" spans="1:24" x14ac:dyDescent="0.25">
      <c r="C4" s="39" t="s">
        <v>210</v>
      </c>
      <c r="D4" s="39" t="s">
        <v>107</v>
      </c>
      <c r="E4" s="39" t="s">
        <v>6</v>
      </c>
      <c r="F4" s="39" t="s">
        <v>167</v>
      </c>
      <c r="G4" s="39" t="s">
        <v>7</v>
      </c>
      <c r="H4" s="39" t="s">
        <v>211</v>
      </c>
      <c r="I4" s="39" t="s">
        <v>212</v>
      </c>
      <c r="J4" s="39" t="s">
        <v>213</v>
      </c>
    </row>
    <row r="5" spans="1:24" ht="186.75" customHeight="1" x14ac:dyDescent="0.25">
      <c r="B5" s="51" t="s">
        <v>214</v>
      </c>
      <c r="C5" s="52" t="s">
        <v>215</v>
      </c>
      <c r="D5" s="52" t="s">
        <v>216</v>
      </c>
      <c r="E5" s="52" t="s">
        <v>217</v>
      </c>
      <c r="F5" s="52" t="s">
        <v>218</v>
      </c>
      <c r="G5" s="52" t="s">
        <v>219</v>
      </c>
      <c r="H5" s="52" t="s">
        <v>220</v>
      </c>
      <c r="I5" s="52" t="s">
        <v>221</v>
      </c>
      <c r="J5" s="52" t="s">
        <v>222</v>
      </c>
      <c r="L5" s="53"/>
      <c r="M5" s="54"/>
      <c r="N5" s="54"/>
      <c r="O5" s="54"/>
      <c r="P5" s="54"/>
      <c r="Q5" s="54"/>
      <c r="R5" s="54"/>
      <c r="S5" s="54"/>
      <c r="T5" s="54"/>
      <c r="U5" s="54"/>
      <c r="V5" s="54"/>
      <c r="W5" s="54"/>
      <c r="X5" s="54"/>
    </row>
    <row r="6" spans="1:24" ht="45" x14ac:dyDescent="0.25">
      <c r="A6" s="39">
        <v>1</v>
      </c>
      <c r="B6" s="26" t="s">
        <v>168</v>
      </c>
      <c r="C6" s="27">
        <v>50</v>
      </c>
      <c r="D6" s="27">
        <f>+C6</f>
        <v>50</v>
      </c>
      <c r="E6" s="27"/>
      <c r="F6" s="27"/>
      <c r="G6" s="27"/>
      <c r="H6" s="55"/>
      <c r="I6" s="27"/>
      <c r="J6" s="27"/>
    </row>
    <row r="7" spans="1:24" x14ac:dyDescent="0.25">
      <c r="A7" s="39">
        <v>2</v>
      </c>
      <c r="B7" s="44" t="s">
        <v>223</v>
      </c>
      <c r="C7" s="27">
        <v>40</v>
      </c>
      <c r="D7" s="27">
        <f t="shared" ref="D7:D30" si="0">+C7</f>
        <v>40</v>
      </c>
      <c r="E7" s="27"/>
      <c r="F7" s="27"/>
      <c r="G7" s="27"/>
      <c r="H7" s="55"/>
      <c r="I7" s="27"/>
      <c r="J7" s="27"/>
    </row>
    <row r="8" spans="1:24" ht="30" x14ac:dyDescent="0.25">
      <c r="A8" s="39">
        <v>3</v>
      </c>
      <c r="B8" s="44" t="s">
        <v>224</v>
      </c>
      <c r="C8" s="27">
        <v>10</v>
      </c>
      <c r="D8" s="27">
        <f t="shared" si="0"/>
        <v>10</v>
      </c>
      <c r="E8" s="27"/>
      <c r="F8" s="27"/>
      <c r="G8" s="27"/>
      <c r="H8" s="55"/>
      <c r="I8" s="27"/>
      <c r="J8" s="27"/>
    </row>
    <row r="9" spans="1:24" ht="45" x14ac:dyDescent="0.25">
      <c r="A9" s="39">
        <v>4</v>
      </c>
      <c r="B9" s="44" t="s">
        <v>225</v>
      </c>
      <c r="C9" s="27"/>
      <c r="D9" s="27">
        <f t="shared" si="0"/>
        <v>0</v>
      </c>
      <c r="E9" s="27"/>
      <c r="F9" s="27"/>
      <c r="G9" s="27"/>
      <c r="H9" s="55"/>
      <c r="I9" s="27"/>
      <c r="J9" s="27"/>
    </row>
    <row r="10" spans="1:24" x14ac:dyDescent="0.25">
      <c r="A10" s="39">
        <v>5</v>
      </c>
      <c r="B10" s="44" t="s">
        <v>226</v>
      </c>
      <c r="C10" s="27"/>
      <c r="D10" s="27">
        <f t="shared" si="0"/>
        <v>0</v>
      </c>
      <c r="E10" s="27"/>
      <c r="F10" s="27"/>
      <c r="G10" s="27"/>
      <c r="H10" s="55"/>
      <c r="I10" s="27"/>
      <c r="J10" s="27"/>
    </row>
    <row r="11" spans="1:24" x14ac:dyDescent="0.25">
      <c r="A11" s="39">
        <v>6</v>
      </c>
      <c r="B11" s="44" t="s">
        <v>227</v>
      </c>
      <c r="C11" s="27"/>
      <c r="D11" s="27">
        <f t="shared" si="0"/>
        <v>0</v>
      </c>
      <c r="E11" s="27"/>
      <c r="F11" s="27"/>
      <c r="G11" s="27"/>
      <c r="H11" s="55"/>
      <c r="I11" s="27"/>
      <c r="J11" s="27"/>
    </row>
    <row r="12" spans="1:24" ht="30" x14ac:dyDescent="0.25">
      <c r="A12" s="56">
        <v>7</v>
      </c>
      <c r="B12" s="26" t="s">
        <v>169</v>
      </c>
      <c r="C12" s="27">
        <f>50*6</f>
        <v>300</v>
      </c>
      <c r="D12" s="27">
        <f t="shared" si="0"/>
        <v>300</v>
      </c>
      <c r="E12" s="27"/>
      <c r="F12" s="27"/>
      <c r="G12" s="27"/>
      <c r="H12" s="55"/>
      <c r="I12" s="27"/>
      <c r="J12" s="27"/>
    </row>
    <row r="13" spans="1:24" x14ac:dyDescent="0.25">
      <c r="A13" s="56">
        <v>8</v>
      </c>
      <c r="B13" s="44" t="s">
        <v>223</v>
      </c>
      <c r="C13" s="27">
        <v>240</v>
      </c>
      <c r="D13" s="27">
        <f t="shared" si="0"/>
        <v>240</v>
      </c>
      <c r="E13" s="27"/>
      <c r="F13" s="27"/>
      <c r="G13" s="27"/>
      <c r="H13" s="55"/>
      <c r="I13" s="27"/>
      <c r="J13" s="27"/>
    </row>
    <row r="14" spans="1:24" ht="30" x14ac:dyDescent="0.25">
      <c r="A14" s="56">
        <v>9</v>
      </c>
      <c r="B14" s="44" t="s">
        <v>224</v>
      </c>
      <c r="C14" s="27">
        <v>60</v>
      </c>
      <c r="D14" s="27">
        <f t="shared" si="0"/>
        <v>60</v>
      </c>
      <c r="E14" s="27"/>
      <c r="F14" s="27"/>
      <c r="G14" s="27"/>
      <c r="H14" s="55"/>
      <c r="I14" s="27"/>
      <c r="J14" s="27"/>
    </row>
    <row r="15" spans="1:24" ht="45" x14ac:dyDescent="0.25">
      <c r="A15" s="56">
        <v>10</v>
      </c>
      <c r="B15" s="44" t="s">
        <v>225</v>
      </c>
      <c r="C15" s="27"/>
      <c r="D15" s="27">
        <f t="shared" si="0"/>
        <v>0</v>
      </c>
      <c r="E15" s="27"/>
      <c r="F15" s="27"/>
      <c r="G15" s="27"/>
      <c r="H15" s="55"/>
      <c r="I15" s="27"/>
      <c r="J15" s="27"/>
    </row>
    <row r="16" spans="1:24" x14ac:dyDescent="0.25">
      <c r="A16" s="56">
        <v>11</v>
      </c>
      <c r="B16" s="44" t="s">
        <v>226</v>
      </c>
      <c r="C16" s="27"/>
      <c r="D16" s="27">
        <f t="shared" si="0"/>
        <v>0</v>
      </c>
      <c r="E16" s="27"/>
      <c r="F16" s="27"/>
      <c r="G16" s="27"/>
      <c r="H16" s="55"/>
      <c r="I16" s="27"/>
      <c r="J16" s="27"/>
    </row>
    <row r="17" spans="1:12" x14ac:dyDescent="0.25">
      <c r="A17" s="56">
        <v>12</v>
      </c>
      <c r="B17" s="44" t="s">
        <v>227</v>
      </c>
      <c r="C17" s="27"/>
      <c r="D17" s="27">
        <f t="shared" si="0"/>
        <v>0</v>
      </c>
      <c r="E17" s="27"/>
      <c r="F17" s="27"/>
      <c r="G17" s="27"/>
      <c r="H17" s="55"/>
      <c r="I17" s="27"/>
      <c r="J17" s="27"/>
    </row>
    <row r="18" spans="1:12" ht="30" x14ac:dyDescent="0.25">
      <c r="A18" s="56">
        <v>13</v>
      </c>
      <c r="B18" s="54" t="s">
        <v>170</v>
      </c>
      <c r="C18" s="27"/>
      <c r="D18" s="27">
        <f t="shared" si="0"/>
        <v>0</v>
      </c>
      <c r="E18" s="27"/>
      <c r="F18" s="27"/>
      <c r="G18" s="27"/>
      <c r="H18" s="55"/>
      <c r="I18" s="27"/>
      <c r="J18" s="27"/>
    </row>
    <row r="19" spans="1:12" x14ac:dyDescent="0.25">
      <c r="A19" s="56">
        <v>14</v>
      </c>
      <c r="B19" s="44" t="s">
        <v>223</v>
      </c>
      <c r="C19" s="27"/>
      <c r="D19" s="27">
        <f t="shared" si="0"/>
        <v>0</v>
      </c>
      <c r="E19" s="27"/>
      <c r="F19" s="27"/>
      <c r="G19" s="27"/>
      <c r="H19" s="55"/>
      <c r="I19" s="27"/>
      <c r="J19" s="27"/>
    </row>
    <row r="20" spans="1:12" ht="30" x14ac:dyDescent="0.25">
      <c r="A20" s="56">
        <v>15</v>
      </c>
      <c r="B20" s="44" t="s">
        <v>224</v>
      </c>
      <c r="C20" s="27"/>
      <c r="D20" s="27">
        <f t="shared" si="0"/>
        <v>0</v>
      </c>
      <c r="E20" s="27"/>
      <c r="F20" s="27"/>
      <c r="G20" s="27"/>
      <c r="H20" s="55"/>
      <c r="I20" s="27"/>
      <c r="J20" s="27"/>
    </row>
    <row r="21" spans="1:12" ht="45" x14ac:dyDescent="0.25">
      <c r="A21" s="56">
        <v>16</v>
      </c>
      <c r="B21" s="44" t="s">
        <v>225</v>
      </c>
      <c r="C21" s="27"/>
      <c r="D21" s="27">
        <f t="shared" si="0"/>
        <v>0</v>
      </c>
      <c r="E21" s="27"/>
      <c r="F21" s="27"/>
      <c r="G21" s="27"/>
      <c r="H21" s="55"/>
      <c r="I21" s="27"/>
      <c r="J21" s="27"/>
    </row>
    <row r="22" spans="1:12" x14ac:dyDescent="0.25">
      <c r="A22" s="56">
        <v>17</v>
      </c>
      <c r="B22" s="44" t="s">
        <v>226</v>
      </c>
      <c r="C22" s="27"/>
      <c r="D22" s="27">
        <f t="shared" si="0"/>
        <v>0</v>
      </c>
      <c r="E22" s="27"/>
      <c r="F22" s="27"/>
      <c r="G22" s="27"/>
      <c r="H22" s="55"/>
      <c r="I22" s="27"/>
      <c r="J22" s="27"/>
    </row>
    <row r="23" spans="1:12" x14ac:dyDescent="0.25">
      <c r="A23" s="56">
        <v>18</v>
      </c>
      <c r="B23" s="44" t="s">
        <v>227</v>
      </c>
      <c r="C23" s="27"/>
      <c r="D23" s="27">
        <f t="shared" si="0"/>
        <v>0</v>
      </c>
      <c r="E23" s="27"/>
      <c r="F23" s="27"/>
      <c r="G23" s="27"/>
      <c r="H23" s="55"/>
      <c r="I23" s="27"/>
      <c r="J23" s="27"/>
    </row>
    <row r="24" spans="1:12" x14ac:dyDescent="0.25">
      <c r="A24" s="56">
        <v>19</v>
      </c>
      <c r="B24" s="57" t="s">
        <v>193</v>
      </c>
      <c r="C24" s="27">
        <f>83*50</f>
        <v>4150</v>
      </c>
      <c r="D24" s="27">
        <f t="shared" si="0"/>
        <v>4150</v>
      </c>
      <c r="E24" s="27"/>
      <c r="F24" s="27"/>
      <c r="G24" s="27"/>
      <c r="H24" s="55"/>
      <c r="I24" s="27"/>
      <c r="J24" s="27"/>
    </row>
    <row r="25" spans="1:12" x14ac:dyDescent="0.25">
      <c r="A25" s="56">
        <v>20</v>
      </c>
      <c r="B25" s="44" t="s">
        <v>223</v>
      </c>
      <c r="C25" s="27">
        <f>83*40</f>
        <v>3320</v>
      </c>
      <c r="D25" s="27">
        <f t="shared" si="0"/>
        <v>3320</v>
      </c>
      <c r="E25" s="27"/>
      <c r="F25" s="27"/>
      <c r="G25" s="27"/>
      <c r="H25" s="55"/>
      <c r="I25" s="27"/>
      <c r="J25" s="27"/>
      <c r="L25" s="54"/>
    </row>
    <row r="26" spans="1:12" ht="30" x14ac:dyDescent="0.25">
      <c r="A26" s="56">
        <v>21</v>
      </c>
      <c r="B26" s="44" t="s">
        <v>224</v>
      </c>
      <c r="C26" s="27">
        <f>10*83</f>
        <v>830</v>
      </c>
      <c r="D26" s="27">
        <f t="shared" si="0"/>
        <v>830</v>
      </c>
      <c r="E26" s="27"/>
      <c r="F26" s="27"/>
      <c r="G26" s="27"/>
      <c r="H26" s="55"/>
      <c r="I26" s="27"/>
      <c r="J26" s="27"/>
    </row>
    <row r="27" spans="1:12" ht="45" x14ac:dyDescent="0.25">
      <c r="A27" s="56">
        <v>22</v>
      </c>
      <c r="B27" s="44" t="s">
        <v>225</v>
      </c>
      <c r="C27" s="27"/>
      <c r="D27" s="27">
        <f t="shared" si="0"/>
        <v>0</v>
      </c>
      <c r="E27" s="27"/>
      <c r="F27" s="27"/>
      <c r="G27" s="27"/>
      <c r="H27" s="55"/>
      <c r="I27" s="27"/>
      <c r="J27" s="27"/>
    </row>
    <row r="28" spans="1:12" x14ac:dyDescent="0.25">
      <c r="A28" s="56">
        <v>23</v>
      </c>
      <c r="B28" s="44" t="s">
        <v>226</v>
      </c>
      <c r="C28" s="27"/>
      <c r="D28" s="27">
        <f t="shared" si="0"/>
        <v>0</v>
      </c>
      <c r="E28" s="27"/>
      <c r="F28" s="27"/>
      <c r="G28" s="27"/>
      <c r="H28" s="55"/>
      <c r="I28" s="27"/>
      <c r="J28" s="27"/>
    </row>
    <row r="29" spans="1:12" x14ac:dyDescent="0.25">
      <c r="A29" s="56">
        <v>24</v>
      </c>
      <c r="B29" s="44" t="s">
        <v>227</v>
      </c>
      <c r="C29" s="27"/>
      <c r="D29" s="27">
        <f t="shared" si="0"/>
        <v>0</v>
      </c>
      <c r="E29" s="27"/>
      <c r="F29" s="27"/>
      <c r="G29" s="27"/>
      <c r="H29" s="55"/>
      <c r="I29" s="27"/>
      <c r="J29" s="27"/>
    </row>
    <row r="30" spans="1:12" x14ac:dyDescent="0.25">
      <c r="A30" s="56">
        <v>25</v>
      </c>
      <c r="B30" s="58" t="s">
        <v>228</v>
      </c>
      <c r="C30" s="27">
        <f>+C6+C12+C24</f>
        <v>4500</v>
      </c>
      <c r="D30" s="27">
        <f t="shared" si="0"/>
        <v>4500</v>
      </c>
      <c r="E30" s="27"/>
      <c r="F30" s="27"/>
      <c r="G30" s="27"/>
      <c r="H30" s="55"/>
      <c r="I30" s="27"/>
      <c r="J30" s="27"/>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C9DB2-15B7-4BD5-ADB6-A9F9E3016086}">
  <sheetPr>
    <tabColor theme="8"/>
  </sheetPr>
  <dimension ref="A1:C19"/>
  <sheetViews>
    <sheetView showGridLines="0" zoomScaleNormal="100" workbookViewId="0">
      <selection activeCell="A2" sqref="A2"/>
    </sheetView>
  </sheetViews>
  <sheetFormatPr baseColWidth="10"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59" t="s">
        <v>229</v>
      </c>
    </row>
    <row r="2" spans="1:3" ht="18" customHeight="1" x14ac:dyDescent="0.25">
      <c r="C2" s="56" t="s">
        <v>5</v>
      </c>
    </row>
    <row r="3" spans="1:3" ht="30" x14ac:dyDescent="0.25">
      <c r="B3" s="56" t="s">
        <v>230</v>
      </c>
      <c r="C3" s="60" t="s">
        <v>231</v>
      </c>
    </row>
    <row r="4" spans="1:3" x14ac:dyDescent="0.25">
      <c r="A4" s="56">
        <v>1</v>
      </c>
      <c r="B4" s="61" t="s">
        <v>232</v>
      </c>
      <c r="C4" s="4"/>
    </row>
    <row r="5" spans="1:3" x14ac:dyDescent="0.25">
      <c r="A5" s="56">
        <v>2</v>
      </c>
      <c r="B5" s="61" t="s">
        <v>233</v>
      </c>
      <c r="C5" s="4"/>
    </row>
    <row r="6" spans="1:3" x14ac:dyDescent="0.25">
      <c r="A6" s="56">
        <v>3</v>
      </c>
      <c r="B6" s="61" t="s">
        <v>234</v>
      </c>
      <c r="C6" s="4"/>
    </row>
    <row r="7" spans="1:3" x14ac:dyDescent="0.25">
      <c r="A7" s="56">
        <v>4</v>
      </c>
      <c r="B7" s="61" t="s">
        <v>235</v>
      </c>
      <c r="C7" s="4"/>
    </row>
    <row r="8" spans="1:3" x14ac:dyDescent="0.25">
      <c r="A8" s="56">
        <v>5</v>
      </c>
      <c r="B8" s="61" t="s">
        <v>236</v>
      </c>
      <c r="C8" s="4"/>
    </row>
    <row r="9" spans="1:3" x14ac:dyDescent="0.25">
      <c r="A9" s="56">
        <v>6</v>
      </c>
      <c r="B9" s="61" t="s">
        <v>237</v>
      </c>
      <c r="C9" s="4"/>
    </row>
    <row r="10" spans="1:3" x14ac:dyDescent="0.25">
      <c r="A10" s="56">
        <v>7</v>
      </c>
      <c r="B10" s="61" t="s">
        <v>238</v>
      </c>
      <c r="C10" s="4"/>
    </row>
    <row r="11" spans="1:3" x14ac:dyDescent="0.25">
      <c r="A11" s="56">
        <v>8</v>
      </c>
      <c r="B11" s="61" t="s">
        <v>239</v>
      </c>
      <c r="C11" s="4"/>
    </row>
    <row r="12" spans="1:3" x14ac:dyDescent="0.25">
      <c r="A12" s="56">
        <v>9</v>
      </c>
      <c r="B12" s="61" t="s">
        <v>240</v>
      </c>
      <c r="C12" s="4"/>
    </row>
    <row r="13" spans="1:3" x14ac:dyDescent="0.25">
      <c r="A13" s="56">
        <v>10</v>
      </c>
      <c r="B13" s="61" t="s">
        <v>241</v>
      </c>
      <c r="C13" s="4"/>
    </row>
    <row r="14" spans="1:3" x14ac:dyDescent="0.25">
      <c r="A14" s="56">
        <v>11</v>
      </c>
      <c r="B14" s="61" t="s">
        <v>242</v>
      </c>
      <c r="C14" s="4"/>
    </row>
    <row r="15" spans="1:3" ht="30" x14ac:dyDescent="0.25">
      <c r="A15" s="62" t="s">
        <v>243</v>
      </c>
      <c r="B15" s="57" t="s">
        <v>244</v>
      </c>
      <c r="C15" s="4"/>
    </row>
    <row r="19" spans="3:3" x14ac:dyDescent="0.25">
      <c r="C19" s="2"/>
    </row>
  </sheetData>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170B-B6B9-42BC-969D-A7DE9935235D}">
  <dimension ref="A1:I58"/>
  <sheetViews>
    <sheetView workbookViewId="0">
      <selection activeCell="D30" sqref="D30"/>
    </sheetView>
  </sheetViews>
  <sheetFormatPr baseColWidth="10" defaultColWidth="11.42578125" defaultRowHeight="12" x14ac:dyDescent="0.2"/>
  <cols>
    <col min="1" max="2" width="11.42578125" style="74"/>
    <col min="3" max="3" width="64.5703125" style="74" customWidth="1"/>
    <col min="4" max="5" width="25.7109375" style="74" bestFit="1" customWidth="1"/>
    <col min="6" max="6" width="25.7109375" style="74" customWidth="1"/>
    <col min="7" max="7" width="16.42578125" style="74" customWidth="1"/>
    <col min="8" max="8" width="0" style="74" hidden="1" customWidth="1"/>
    <col min="9" max="9" width="109.140625" style="75" hidden="1" customWidth="1"/>
    <col min="10" max="10" width="0" style="74" hidden="1" customWidth="1"/>
    <col min="11" max="16384" width="11.42578125" style="74"/>
  </cols>
  <sheetData>
    <row r="1" spans="1:9" x14ac:dyDescent="0.2">
      <c r="A1" s="73"/>
      <c r="B1" s="73"/>
      <c r="C1" s="73"/>
      <c r="D1" s="73"/>
      <c r="E1" s="73"/>
      <c r="F1" s="73"/>
      <c r="G1" s="73"/>
    </row>
    <row r="2" spans="1:9" x14ac:dyDescent="0.2">
      <c r="A2" s="73"/>
      <c r="B2" s="76" t="s">
        <v>245</v>
      </c>
      <c r="C2" s="76"/>
      <c r="D2" s="76"/>
      <c r="E2" s="76"/>
      <c r="F2" s="76"/>
      <c r="G2" s="76"/>
      <c r="H2" s="77" t="s">
        <v>246</v>
      </c>
    </row>
    <row r="3" spans="1:9" x14ac:dyDescent="0.2">
      <c r="A3" s="73"/>
      <c r="B3" s="73"/>
      <c r="C3" s="73"/>
      <c r="D3" s="73"/>
      <c r="E3" s="73"/>
      <c r="F3" s="73"/>
      <c r="G3" s="73"/>
    </row>
    <row r="4" spans="1:9" x14ac:dyDescent="0.2">
      <c r="A4" s="73"/>
      <c r="B4" s="73"/>
      <c r="C4" s="73"/>
      <c r="D4" s="73"/>
      <c r="E4" s="73"/>
      <c r="F4" s="73"/>
      <c r="G4" s="73"/>
      <c r="H4" s="77" t="s">
        <v>247</v>
      </c>
    </row>
    <row r="5" spans="1:9" x14ac:dyDescent="0.2">
      <c r="A5" s="73"/>
      <c r="B5" s="73"/>
      <c r="C5" s="73"/>
      <c r="D5" s="73"/>
      <c r="E5" s="73"/>
      <c r="F5" s="73"/>
      <c r="G5" s="73"/>
    </row>
    <row r="6" spans="1:9" x14ac:dyDescent="0.2">
      <c r="A6" s="73"/>
      <c r="B6" s="73"/>
      <c r="C6" s="73"/>
      <c r="D6" s="73"/>
      <c r="E6" s="73"/>
      <c r="F6" s="73"/>
      <c r="G6" s="73"/>
      <c r="H6" s="74" t="s">
        <v>248</v>
      </c>
    </row>
    <row r="7" spans="1:9" x14ac:dyDescent="0.2">
      <c r="A7" s="73"/>
      <c r="B7" s="73"/>
      <c r="C7" s="73"/>
      <c r="D7" s="73"/>
      <c r="E7" s="73"/>
      <c r="F7" s="73"/>
      <c r="G7" s="73"/>
      <c r="H7" s="74" t="s">
        <v>249</v>
      </c>
    </row>
    <row r="8" spans="1:9" x14ac:dyDescent="0.2">
      <c r="A8" s="73"/>
      <c r="B8" s="73"/>
      <c r="C8" s="73"/>
      <c r="D8" s="73"/>
      <c r="E8" s="73"/>
      <c r="F8" s="73"/>
      <c r="G8" s="73"/>
      <c r="H8" s="74" t="s">
        <v>250</v>
      </c>
    </row>
    <row r="9" spans="1:9" x14ac:dyDescent="0.2">
      <c r="A9" s="73"/>
      <c r="B9" s="73"/>
      <c r="C9" s="73"/>
      <c r="D9" s="73"/>
      <c r="E9" s="73"/>
      <c r="F9" s="73"/>
      <c r="G9" s="73"/>
    </row>
    <row r="10" spans="1:9" x14ac:dyDescent="0.2">
      <c r="A10" s="73"/>
      <c r="B10" s="73"/>
      <c r="C10" s="73"/>
      <c r="D10" s="73"/>
      <c r="E10" s="73"/>
      <c r="F10" s="73"/>
      <c r="G10" s="73"/>
    </row>
    <row r="11" spans="1:9" x14ac:dyDescent="0.2">
      <c r="A11" s="73"/>
      <c r="B11" s="128" t="s">
        <v>251</v>
      </c>
      <c r="C11" s="129"/>
      <c r="D11" s="129"/>
      <c r="E11" s="129"/>
      <c r="F11" s="130"/>
      <c r="H11" s="78" t="s">
        <v>252</v>
      </c>
      <c r="I11" s="79"/>
    </row>
    <row r="12" spans="1:9" x14ac:dyDescent="0.2">
      <c r="A12" s="73"/>
      <c r="B12" s="80">
        <v>1</v>
      </c>
      <c r="C12" s="81" t="s">
        <v>253</v>
      </c>
      <c r="D12" s="82" t="s">
        <v>254</v>
      </c>
      <c r="E12" s="82" t="s">
        <v>254</v>
      </c>
      <c r="F12" s="82" t="s">
        <v>254</v>
      </c>
      <c r="H12" s="83">
        <v>1</v>
      </c>
      <c r="I12" s="84" t="s">
        <v>255</v>
      </c>
    </row>
    <row r="13" spans="1:9" ht="24" x14ac:dyDescent="0.2">
      <c r="A13" s="73"/>
      <c r="B13" s="80">
        <v>2</v>
      </c>
      <c r="C13" s="81" t="s">
        <v>256</v>
      </c>
      <c r="D13" s="82" t="s">
        <v>257</v>
      </c>
      <c r="E13" s="82" t="s">
        <v>258</v>
      </c>
      <c r="F13" s="82" t="s">
        <v>259</v>
      </c>
      <c r="H13" s="83">
        <v>2</v>
      </c>
      <c r="I13" s="84" t="s">
        <v>260</v>
      </c>
    </row>
    <row r="14" spans="1:9" x14ac:dyDescent="0.2">
      <c r="A14" s="73"/>
      <c r="B14" s="80">
        <v>3</v>
      </c>
      <c r="C14" s="81" t="s">
        <v>261</v>
      </c>
      <c r="D14" s="82"/>
      <c r="E14" s="82"/>
      <c r="F14" s="82"/>
      <c r="H14" s="83">
        <v>3</v>
      </c>
      <c r="I14" s="84" t="s">
        <v>262</v>
      </c>
    </row>
    <row r="15" spans="1:9" x14ac:dyDescent="0.2">
      <c r="A15" s="73"/>
      <c r="B15" s="85"/>
      <c r="C15" s="86" t="s">
        <v>263</v>
      </c>
      <c r="D15" s="87"/>
      <c r="E15" s="87"/>
      <c r="F15" s="87"/>
      <c r="H15" s="83"/>
      <c r="I15" s="84"/>
    </row>
    <row r="16" spans="1:9" ht="36" x14ac:dyDescent="0.2">
      <c r="A16" s="73"/>
      <c r="B16" s="80">
        <v>4</v>
      </c>
      <c r="C16" s="81" t="s">
        <v>264</v>
      </c>
      <c r="D16" s="82" t="s">
        <v>265</v>
      </c>
      <c r="E16" s="82" t="s">
        <v>266</v>
      </c>
      <c r="F16" s="82" t="s">
        <v>266</v>
      </c>
      <c r="H16" s="83">
        <v>4</v>
      </c>
      <c r="I16" s="84" t="s">
        <v>267</v>
      </c>
    </row>
    <row r="17" spans="1:9" ht="24" x14ac:dyDescent="0.2">
      <c r="A17" s="73"/>
      <c r="B17" s="80">
        <v>5</v>
      </c>
      <c r="C17" s="81" t="s">
        <v>268</v>
      </c>
      <c r="D17" s="82"/>
      <c r="E17" s="82"/>
      <c r="F17" s="82"/>
      <c r="H17" s="83">
        <v>5</v>
      </c>
      <c r="I17" s="84" t="s">
        <v>269</v>
      </c>
    </row>
    <row r="18" spans="1:9" ht="24" x14ac:dyDescent="0.2">
      <c r="A18" s="73"/>
      <c r="B18" s="80">
        <v>6</v>
      </c>
      <c r="C18" s="81" t="s">
        <v>270</v>
      </c>
      <c r="D18" s="82" t="s">
        <v>271</v>
      </c>
      <c r="E18" s="82" t="s">
        <v>271</v>
      </c>
      <c r="F18" s="82" t="s">
        <v>271</v>
      </c>
      <c r="H18" s="83">
        <v>6</v>
      </c>
      <c r="I18" s="84" t="s">
        <v>272</v>
      </c>
    </row>
    <row r="19" spans="1:9" ht="36" x14ac:dyDescent="0.2">
      <c r="A19" s="73"/>
      <c r="B19" s="80">
        <v>7</v>
      </c>
      <c r="C19" s="81" t="s">
        <v>273</v>
      </c>
      <c r="D19" s="82" t="s">
        <v>274</v>
      </c>
      <c r="E19" s="82" t="s">
        <v>275</v>
      </c>
      <c r="F19" s="82" t="s">
        <v>275</v>
      </c>
      <c r="H19" s="83">
        <v>7</v>
      </c>
      <c r="I19" s="84" t="s">
        <v>276</v>
      </c>
    </row>
    <row r="20" spans="1:9" ht="24" x14ac:dyDescent="0.2">
      <c r="A20" s="73"/>
      <c r="B20" s="80">
        <v>8</v>
      </c>
      <c r="C20" s="81" t="s">
        <v>277</v>
      </c>
      <c r="D20" s="82">
        <v>125</v>
      </c>
      <c r="E20" s="82">
        <v>50</v>
      </c>
      <c r="F20" s="82">
        <v>150</v>
      </c>
      <c r="H20" s="83">
        <v>8</v>
      </c>
      <c r="I20" s="84" t="s">
        <v>278</v>
      </c>
    </row>
    <row r="21" spans="1:9" x14ac:dyDescent="0.2">
      <c r="A21" s="73"/>
      <c r="B21" s="80">
        <v>9</v>
      </c>
      <c r="C21" s="81" t="s">
        <v>279</v>
      </c>
      <c r="D21" s="82">
        <v>125</v>
      </c>
      <c r="E21" s="82">
        <v>50</v>
      </c>
      <c r="F21" s="82">
        <v>150</v>
      </c>
      <c r="H21" s="83">
        <v>9</v>
      </c>
      <c r="I21" s="84" t="s">
        <v>280</v>
      </c>
    </row>
    <row r="22" spans="1:9" x14ac:dyDescent="0.2">
      <c r="A22" s="73"/>
      <c r="B22" s="80" t="s">
        <v>281</v>
      </c>
      <c r="C22" s="81" t="s">
        <v>282</v>
      </c>
      <c r="D22" s="82">
        <v>100</v>
      </c>
      <c r="E22" s="82">
        <v>100</v>
      </c>
      <c r="F22" s="82">
        <v>100</v>
      </c>
      <c r="H22" s="83" t="s">
        <v>281</v>
      </c>
      <c r="I22" s="84" t="s">
        <v>283</v>
      </c>
    </row>
    <row r="23" spans="1:9" x14ac:dyDescent="0.2">
      <c r="A23" s="73"/>
      <c r="B23" s="80" t="s">
        <v>284</v>
      </c>
      <c r="C23" s="81" t="s">
        <v>285</v>
      </c>
      <c r="D23" s="82">
        <v>100</v>
      </c>
      <c r="E23" s="82">
        <v>100</v>
      </c>
      <c r="F23" s="82">
        <v>100</v>
      </c>
      <c r="H23" s="83" t="s">
        <v>284</v>
      </c>
      <c r="I23" s="84" t="s">
        <v>286</v>
      </c>
    </row>
    <row r="24" spans="1:9" ht="24" x14ac:dyDescent="0.2">
      <c r="A24" s="73"/>
      <c r="B24" s="80">
        <v>10</v>
      </c>
      <c r="C24" s="81" t="s">
        <v>287</v>
      </c>
      <c r="D24" s="82" t="s">
        <v>288</v>
      </c>
      <c r="E24" s="82" t="s">
        <v>289</v>
      </c>
      <c r="F24" s="82" t="s">
        <v>289</v>
      </c>
      <c r="H24" s="83">
        <v>10</v>
      </c>
      <c r="I24" s="84" t="s">
        <v>290</v>
      </c>
    </row>
    <row r="25" spans="1:9" x14ac:dyDescent="0.2">
      <c r="A25" s="73"/>
      <c r="B25" s="80">
        <v>11</v>
      </c>
      <c r="C25" s="81" t="s">
        <v>291</v>
      </c>
      <c r="D25" s="88">
        <v>43630</v>
      </c>
      <c r="E25" s="88">
        <v>42916</v>
      </c>
      <c r="F25" s="88">
        <v>43630</v>
      </c>
      <c r="H25" s="83">
        <v>11</v>
      </c>
      <c r="I25" s="84" t="s">
        <v>292</v>
      </c>
    </row>
    <row r="26" spans="1:9" ht="24" x14ac:dyDescent="0.2">
      <c r="A26" s="73"/>
      <c r="B26" s="80">
        <v>12</v>
      </c>
      <c r="C26" s="81" t="s">
        <v>293</v>
      </c>
      <c r="D26" s="82" t="s">
        <v>294</v>
      </c>
      <c r="E26" s="82" t="s">
        <v>295</v>
      </c>
      <c r="F26" s="82" t="s">
        <v>295</v>
      </c>
      <c r="H26" s="83">
        <v>12</v>
      </c>
      <c r="I26" s="84" t="s">
        <v>296</v>
      </c>
    </row>
    <row r="27" spans="1:9" ht="24" x14ac:dyDescent="0.2">
      <c r="A27" s="73"/>
      <c r="B27" s="80">
        <v>13</v>
      </c>
      <c r="C27" s="81" t="s">
        <v>297</v>
      </c>
      <c r="D27" s="82" t="s">
        <v>298</v>
      </c>
      <c r="E27" s="88">
        <v>46568</v>
      </c>
      <c r="F27" s="88">
        <v>45457</v>
      </c>
      <c r="H27" s="83">
        <v>13</v>
      </c>
      <c r="I27" s="84" t="s">
        <v>299</v>
      </c>
    </row>
    <row r="28" spans="1:9" x14ac:dyDescent="0.2">
      <c r="A28" s="73"/>
      <c r="B28" s="80">
        <v>14</v>
      </c>
      <c r="C28" s="81" t="s">
        <v>300</v>
      </c>
      <c r="D28" s="82" t="s">
        <v>301</v>
      </c>
      <c r="E28" s="88" t="s">
        <v>301</v>
      </c>
      <c r="F28" s="82" t="s">
        <v>301</v>
      </c>
      <c r="H28" s="83">
        <v>14</v>
      </c>
      <c r="I28" s="84" t="s">
        <v>302</v>
      </c>
    </row>
    <row r="29" spans="1:9" ht="24" x14ac:dyDescent="0.2">
      <c r="A29" s="73"/>
      <c r="B29" s="80">
        <v>15</v>
      </c>
      <c r="C29" s="81" t="s">
        <v>303</v>
      </c>
      <c r="D29" s="90">
        <v>45457</v>
      </c>
      <c r="E29" s="90">
        <v>46568</v>
      </c>
      <c r="F29" s="90">
        <v>45457</v>
      </c>
      <c r="H29" s="83">
        <v>15</v>
      </c>
      <c r="I29" s="84" t="s">
        <v>304</v>
      </c>
    </row>
    <row r="30" spans="1:9" x14ac:dyDescent="0.2">
      <c r="A30" s="73"/>
      <c r="B30" s="80">
        <v>16</v>
      </c>
      <c r="C30" s="81" t="s">
        <v>305</v>
      </c>
      <c r="D30" s="82" t="s">
        <v>306</v>
      </c>
      <c r="E30" s="82" t="s">
        <v>306</v>
      </c>
      <c r="F30" s="82" t="s">
        <v>306</v>
      </c>
      <c r="H30" s="83">
        <v>16</v>
      </c>
      <c r="I30" s="84" t="s">
        <v>307</v>
      </c>
    </row>
    <row r="31" spans="1:9" x14ac:dyDescent="0.2">
      <c r="A31" s="73"/>
      <c r="B31" s="85"/>
      <c r="C31" s="86" t="s">
        <v>308</v>
      </c>
      <c r="D31" s="87"/>
      <c r="E31" s="87"/>
      <c r="F31" s="87"/>
      <c r="H31" s="83"/>
      <c r="I31" s="84"/>
    </row>
    <row r="32" spans="1:9" ht="36" x14ac:dyDescent="0.2">
      <c r="A32" s="73"/>
      <c r="B32" s="80">
        <v>17</v>
      </c>
      <c r="C32" s="81" t="s">
        <v>309</v>
      </c>
      <c r="D32" s="82" t="s">
        <v>310</v>
      </c>
      <c r="E32" s="82" t="s">
        <v>310</v>
      </c>
      <c r="F32" s="82" t="s">
        <v>310</v>
      </c>
      <c r="H32" s="83">
        <v>17</v>
      </c>
      <c r="I32" s="84" t="s">
        <v>311</v>
      </c>
    </row>
    <row r="33" spans="1:9" x14ac:dyDescent="0.2">
      <c r="A33" s="73"/>
      <c r="B33" s="80">
        <v>18</v>
      </c>
      <c r="C33" s="81" t="s">
        <v>312</v>
      </c>
      <c r="D33" s="82" t="s">
        <v>313</v>
      </c>
      <c r="E33" s="82" t="s">
        <v>314</v>
      </c>
      <c r="F33" s="82" t="s">
        <v>315</v>
      </c>
      <c r="H33" s="83">
        <v>18</v>
      </c>
      <c r="I33" s="84" t="s">
        <v>316</v>
      </c>
    </row>
    <row r="34" spans="1:9" ht="36" x14ac:dyDescent="0.2">
      <c r="A34" s="73"/>
      <c r="B34" s="80">
        <v>19</v>
      </c>
      <c r="C34" s="81" t="s">
        <v>317</v>
      </c>
      <c r="D34" s="82" t="s">
        <v>318</v>
      </c>
      <c r="E34" s="82" t="s">
        <v>318</v>
      </c>
      <c r="F34" s="82" t="s">
        <v>318</v>
      </c>
      <c r="H34" s="83">
        <v>19</v>
      </c>
      <c r="I34" s="84" t="s">
        <v>319</v>
      </c>
    </row>
    <row r="35" spans="1:9" ht="84" x14ac:dyDescent="0.2">
      <c r="A35" s="73"/>
      <c r="B35" s="80" t="s">
        <v>320</v>
      </c>
      <c r="C35" s="81" t="s">
        <v>321</v>
      </c>
      <c r="D35" s="82" t="s">
        <v>322</v>
      </c>
      <c r="E35" s="82" t="s">
        <v>323</v>
      </c>
      <c r="F35" s="82" t="s">
        <v>323</v>
      </c>
      <c r="H35" s="83" t="s">
        <v>320</v>
      </c>
      <c r="I35" s="84" t="s">
        <v>324</v>
      </c>
    </row>
    <row r="36" spans="1:9" ht="24" x14ac:dyDescent="0.2">
      <c r="A36" s="73"/>
      <c r="B36" s="80" t="s">
        <v>325</v>
      </c>
      <c r="C36" s="81" t="s">
        <v>326</v>
      </c>
      <c r="D36" s="82" t="s">
        <v>322</v>
      </c>
      <c r="E36" s="82" t="s">
        <v>323</v>
      </c>
      <c r="F36" s="82" t="s">
        <v>323</v>
      </c>
      <c r="H36" s="83" t="s">
        <v>325</v>
      </c>
      <c r="I36" s="84" t="s">
        <v>327</v>
      </c>
    </row>
    <row r="37" spans="1:9" x14ac:dyDescent="0.2">
      <c r="A37" s="73"/>
      <c r="B37" s="80">
        <v>21</v>
      </c>
      <c r="C37" s="81" t="s">
        <v>328</v>
      </c>
      <c r="D37" s="82" t="s">
        <v>318</v>
      </c>
      <c r="E37" s="82" t="s">
        <v>318</v>
      </c>
      <c r="F37" s="82" t="s">
        <v>318</v>
      </c>
      <c r="H37" s="83">
        <v>21</v>
      </c>
      <c r="I37" s="84" t="s">
        <v>329</v>
      </c>
    </row>
    <row r="38" spans="1:9" x14ac:dyDescent="0.2">
      <c r="A38" s="73"/>
      <c r="B38" s="80">
        <v>22</v>
      </c>
      <c r="C38" s="81" t="s">
        <v>330</v>
      </c>
      <c r="D38" s="82" t="s">
        <v>331</v>
      </c>
      <c r="E38" s="82" t="s">
        <v>332</v>
      </c>
      <c r="F38" s="82" t="s">
        <v>332</v>
      </c>
      <c r="H38" s="83">
        <v>22</v>
      </c>
      <c r="I38" s="84" t="s">
        <v>333</v>
      </c>
    </row>
    <row r="39" spans="1:9" x14ac:dyDescent="0.2">
      <c r="A39" s="73"/>
      <c r="B39" s="85"/>
      <c r="C39" s="86" t="s">
        <v>334</v>
      </c>
      <c r="D39" s="87"/>
      <c r="E39" s="87"/>
      <c r="F39" s="87"/>
      <c r="H39" s="83"/>
      <c r="I39" s="84"/>
    </row>
    <row r="40" spans="1:9" x14ac:dyDescent="0.2">
      <c r="A40" s="73"/>
      <c r="B40" s="80">
        <v>23</v>
      </c>
      <c r="C40" s="81" t="s">
        <v>335</v>
      </c>
      <c r="D40" s="82" t="s">
        <v>318</v>
      </c>
      <c r="E40" s="82" t="s">
        <v>318</v>
      </c>
      <c r="F40" s="82" t="s">
        <v>318</v>
      </c>
      <c r="H40" s="83">
        <v>23</v>
      </c>
      <c r="I40" s="84" t="s">
        <v>336</v>
      </c>
    </row>
    <row r="41" spans="1:9" ht="36" hidden="1" x14ac:dyDescent="0.2">
      <c r="A41" s="73"/>
      <c r="B41" s="80">
        <v>24</v>
      </c>
      <c r="C41" s="81" t="s">
        <v>337</v>
      </c>
      <c r="D41" s="82"/>
      <c r="E41" s="82"/>
      <c r="F41" s="82"/>
      <c r="H41" s="83">
        <v>24</v>
      </c>
      <c r="I41" s="84" t="s">
        <v>338</v>
      </c>
    </row>
    <row r="42" spans="1:9" ht="24" hidden="1" x14ac:dyDescent="0.2">
      <c r="A42" s="73"/>
      <c r="B42" s="80">
        <v>25</v>
      </c>
      <c r="C42" s="81" t="s">
        <v>339</v>
      </c>
      <c r="D42" s="82"/>
      <c r="E42" s="82"/>
      <c r="F42" s="82"/>
      <c r="H42" s="83">
        <v>25</v>
      </c>
      <c r="I42" s="84" t="s">
        <v>340</v>
      </c>
    </row>
    <row r="43" spans="1:9" hidden="1" x14ac:dyDescent="0.2">
      <c r="A43" s="73"/>
      <c r="B43" s="80">
        <v>26</v>
      </c>
      <c r="C43" s="81" t="s">
        <v>341</v>
      </c>
      <c r="D43" s="82"/>
      <c r="E43" s="82"/>
      <c r="F43" s="82"/>
      <c r="H43" s="83">
        <v>26</v>
      </c>
      <c r="I43" s="84" t="s">
        <v>342</v>
      </c>
    </row>
    <row r="44" spans="1:9" ht="36" hidden="1" x14ac:dyDescent="0.2">
      <c r="A44" s="73"/>
      <c r="B44" s="80">
        <v>27</v>
      </c>
      <c r="C44" s="81" t="s">
        <v>343</v>
      </c>
      <c r="D44" s="82"/>
      <c r="E44" s="82"/>
      <c r="F44" s="82"/>
      <c r="H44" s="83">
        <v>27</v>
      </c>
      <c r="I44" s="84" t="s">
        <v>344</v>
      </c>
    </row>
    <row r="45" spans="1:9" ht="24" hidden="1" x14ac:dyDescent="0.2">
      <c r="A45" s="73"/>
      <c r="B45" s="80">
        <v>28</v>
      </c>
      <c r="C45" s="81" t="s">
        <v>345</v>
      </c>
      <c r="D45" s="82"/>
      <c r="E45" s="82"/>
      <c r="F45" s="82"/>
      <c r="H45" s="83">
        <v>28</v>
      </c>
      <c r="I45" s="84" t="s">
        <v>346</v>
      </c>
    </row>
    <row r="46" spans="1:9" hidden="1" x14ac:dyDescent="0.2">
      <c r="A46" s="73"/>
      <c r="B46" s="80">
        <v>29</v>
      </c>
      <c r="C46" s="81" t="s">
        <v>347</v>
      </c>
      <c r="D46" s="82"/>
      <c r="E46" s="82"/>
      <c r="F46" s="82"/>
      <c r="H46" s="83">
        <v>29</v>
      </c>
      <c r="I46" s="84" t="s">
        <v>348</v>
      </c>
    </row>
    <row r="47" spans="1:9" x14ac:dyDescent="0.2">
      <c r="A47" s="73"/>
      <c r="B47" s="80">
        <v>30</v>
      </c>
      <c r="C47" s="81" t="s">
        <v>349</v>
      </c>
      <c r="D47" s="82" t="s">
        <v>318</v>
      </c>
      <c r="E47" s="82" t="s">
        <v>318</v>
      </c>
      <c r="F47" s="82" t="s">
        <v>318</v>
      </c>
      <c r="H47" s="83">
        <v>30</v>
      </c>
      <c r="I47" s="84" t="s">
        <v>350</v>
      </c>
    </row>
    <row r="48" spans="1:9" ht="36" hidden="1" x14ac:dyDescent="0.2">
      <c r="A48" s="73"/>
      <c r="B48" s="80">
        <v>31</v>
      </c>
      <c r="C48" s="81" t="s">
        <v>351</v>
      </c>
      <c r="D48" s="82"/>
      <c r="E48" s="82"/>
      <c r="F48" s="82"/>
      <c r="H48" s="83">
        <v>31</v>
      </c>
      <c r="I48" s="84" t="s">
        <v>352</v>
      </c>
    </row>
    <row r="49" spans="1:9" ht="24" hidden="1" x14ac:dyDescent="0.2">
      <c r="A49" s="73"/>
      <c r="B49" s="80">
        <v>32</v>
      </c>
      <c r="C49" s="81" t="s">
        <v>353</v>
      </c>
      <c r="D49" s="82"/>
      <c r="E49" s="82"/>
      <c r="F49" s="82"/>
      <c r="H49" s="83">
        <v>32</v>
      </c>
      <c r="I49" s="84" t="s">
        <v>354</v>
      </c>
    </row>
    <row r="50" spans="1:9" ht="24" hidden="1" x14ac:dyDescent="0.2">
      <c r="A50" s="73"/>
      <c r="B50" s="80">
        <v>33</v>
      </c>
      <c r="C50" s="81" t="s">
        <v>355</v>
      </c>
      <c r="D50" s="82"/>
      <c r="E50" s="82"/>
      <c r="F50" s="82"/>
      <c r="H50" s="83">
        <v>33</v>
      </c>
      <c r="I50" s="84" t="s">
        <v>356</v>
      </c>
    </row>
    <row r="51" spans="1:9" hidden="1" x14ac:dyDescent="0.2">
      <c r="A51" s="73"/>
      <c r="B51" s="80">
        <v>34</v>
      </c>
      <c r="C51" s="81" t="s">
        <v>357</v>
      </c>
      <c r="D51" s="82"/>
      <c r="E51" s="82"/>
      <c r="F51" s="82"/>
      <c r="H51" s="83">
        <v>34</v>
      </c>
      <c r="I51" s="84" t="s">
        <v>358</v>
      </c>
    </row>
    <row r="52" spans="1:9" ht="24" hidden="1" x14ac:dyDescent="0.2">
      <c r="A52" s="73"/>
      <c r="B52" s="80">
        <v>35</v>
      </c>
      <c r="C52" s="81" t="s">
        <v>359</v>
      </c>
      <c r="D52" s="82"/>
      <c r="E52" s="82"/>
      <c r="F52" s="82"/>
      <c r="H52" s="83">
        <v>35</v>
      </c>
      <c r="I52" s="84" t="s">
        <v>360</v>
      </c>
    </row>
    <row r="53" spans="1:9" ht="24" hidden="1" x14ac:dyDescent="0.2">
      <c r="A53" s="73"/>
      <c r="B53" s="80">
        <v>36</v>
      </c>
      <c r="C53" s="81" t="s">
        <v>361</v>
      </c>
      <c r="D53" s="82"/>
      <c r="E53" s="82"/>
      <c r="F53" s="82"/>
      <c r="H53" s="83">
        <v>36</v>
      </c>
      <c r="I53" s="84" t="s">
        <v>362</v>
      </c>
    </row>
    <row r="54" spans="1:9" hidden="1" x14ac:dyDescent="0.2">
      <c r="A54" s="73"/>
      <c r="B54" s="80">
        <v>37</v>
      </c>
      <c r="C54" s="81" t="s">
        <v>363</v>
      </c>
      <c r="D54" s="82"/>
      <c r="E54" s="82"/>
      <c r="F54" s="82"/>
      <c r="H54" s="83">
        <v>37</v>
      </c>
      <c r="I54" s="84" t="s">
        <v>364</v>
      </c>
    </row>
    <row r="55" spans="1:9" hidden="1" x14ac:dyDescent="0.2">
      <c r="A55" s="73"/>
      <c r="B55" s="73"/>
      <c r="C55" s="76" t="s">
        <v>365</v>
      </c>
      <c r="D55" s="73"/>
      <c r="E55" s="73"/>
      <c r="F55" s="73"/>
      <c r="G55" s="73"/>
    </row>
    <row r="56" spans="1:9" x14ac:dyDescent="0.2">
      <c r="A56" s="73"/>
      <c r="B56" s="89"/>
      <c r="C56" s="73"/>
      <c r="D56" s="73"/>
      <c r="E56" s="73"/>
      <c r="F56" s="73"/>
      <c r="G56" s="73"/>
    </row>
    <row r="57" spans="1:9" x14ac:dyDescent="0.2">
      <c r="A57" s="73"/>
      <c r="B57" s="89"/>
      <c r="C57" s="73"/>
      <c r="D57" s="73"/>
      <c r="E57" s="73"/>
      <c r="F57" s="73"/>
      <c r="G57" s="73"/>
    </row>
    <row r="58" spans="1:9" x14ac:dyDescent="0.2">
      <c r="A58" s="73"/>
      <c r="B58" s="73"/>
      <c r="C58" s="73"/>
      <c r="D58" s="73"/>
      <c r="E58" s="73"/>
      <c r="F58" s="73"/>
      <c r="G58" s="73"/>
    </row>
  </sheetData>
  <mergeCells count="1">
    <mergeCell ref="B11:F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1bf4a2-3968-4be7-9da3-42eadb3ee517">
      <Terms xmlns="http://schemas.microsoft.com/office/infopath/2007/PartnerControls"/>
    </lcf76f155ced4ddcb4097134ff3c332f>
    <TaxCatchAll xmlns="fb01cd13-81db-4f45-a94a-b394074e628f" xsi:nil="true"/>
    <SharedWithUsers xmlns="fb01cd13-81db-4f45-a94a-b394074e628f">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296D38A24A0CC448FD3A4EE16A0CD60" ma:contentTypeVersion="15" ma:contentTypeDescription="Opprett et nytt dokument." ma:contentTypeScope="" ma:versionID="95dd0d5952ef6700661c8b72044ef92c">
  <xsd:schema xmlns:xsd="http://www.w3.org/2001/XMLSchema" xmlns:xs="http://www.w3.org/2001/XMLSchema" xmlns:p="http://schemas.microsoft.com/office/2006/metadata/properties" xmlns:ns2="fb01cd13-81db-4f45-a94a-b394074e628f" xmlns:ns3="f21bf4a2-3968-4be7-9da3-42eadb3ee517" targetNamespace="http://schemas.microsoft.com/office/2006/metadata/properties" ma:root="true" ma:fieldsID="08c3bd2ddadff3b74cdef13189e5c4e2" ns2:_="" ns3:_="">
    <xsd:import namespace="fb01cd13-81db-4f45-a94a-b394074e628f"/>
    <xsd:import namespace="f21bf4a2-3968-4be7-9da3-42eadb3ee5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1cd13-81db-4f45-a94a-b394074e628f"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element name="TaxCatchAll" ma:index="14" nillable="true" ma:displayName="Taxonomy Catch All Column" ma:hidden="true" ma:list="{04feca78-7598-42cf-b92a-db41d384243d}" ma:internalName="TaxCatchAll" ma:showField="CatchAllData" ma:web="fb01cd13-81db-4f45-a94a-b394074e6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1bf4a2-3968-4be7-9da3-42eadb3ee5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06604d7d-b179-40e3-9457-2227251b16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D04C3A-3FBD-40D0-8553-65A0A16E03C2}">
  <ds:schemaRefs>
    <ds:schemaRef ds:uri="http://schemas.microsoft.com/office/2006/documentManagement/types"/>
    <ds:schemaRef ds:uri="ecee1aa6-4e3b-42df-b7b1-bd0edf552158"/>
    <ds:schemaRef ds:uri="http://purl.org/dc/terms/"/>
    <ds:schemaRef ds:uri="http://purl.org/dc/elements/1.1/"/>
    <ds:schemaRef ds:uri="http://schemas.openxmlformats.org/package/2006/metadata/core-properties"/>
    <ds:schemaRef ds:uri="http://schemas.microsoft.com/office/infopath/2007/PartnerControls"/>
    <ds:schemaRef ds:uri="92870e26-19ff-47c4-90ac-a65f9857ee7e"/>
    <ds:schemaRef ds:uri="http://www.w3.org/XML/1998/namespace"/>
    <ds:schemaRef ds:uri="http://purl.org/dc/dcmitype/"/>
    <ds:schemaRef ds:uri="http://schemas.microsoft.com/office/2006/metadata/properties"/>
    <ds:schemaRef ds:uri="f21bf4a2-3968-4be7-9da3-42eadb3ee517"/>
    <ds:schemaRef ds:uri="fb01cd13-81db-4f45-a94a-b394074e628f"/>
  </ds:schemaRefs>
</ds:datastoreItem>
</file>

<file path=customXml/itemProps2.xml><?xml version="1.0" encoding="utf-8"?>
<ds:datastoreItem xmlns:ds="http://schemas.openxmlformats.org/officeDocument/2006/customXml" ds:itemID="{F12186A8-BADB-465D-8F56-FFA4D6044A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01cd13-81db-4f45-a94a-b394074e628f"/>
    <ds:schemaRef ds:uri="f21bf4a2-3968-4be7-9da3-42eadb3ee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708BDF-2EF1-4950-9584-63981A15BE40}">
  <ds:schemaRefs>
    <ds:schemaRef ds:uri="http://schemas.microsoft.com/sharepoint/v3/contenttype/forms"/>
  </ds:schemaRefs>
</ds:datastoreItem>
</file>

<file path=docMetadata/LabelInfo.xml><?xml version="1.0" encoding="utf-8"?>
<clbl:labelList xmlns:clbl="http://schemas.microsoft.com/office/2020/mipLabelMetadata">
  <clbl:label id="{210f7242-1640-41a4-9c4f-28b1303f2cda}" enabled="0" method="" siteId="{210f7242-1640-41a4-9c4f-28b1303f2cd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EU KM1</vt:lpstr>
      <vt:lpstr>EU OV1</vt:lpstr>
      <vt:lpstr>REM1</vt:lpstr>
      <vt:lpstr>REM2</vt:lpstr>
      <vt:lpstr>REM3</vt:lpstr>
      <vt:lpstr>REM4</vt:lpstr>
      <vt:lpstr>Oversikt ansvarlig kapital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2020-09-14T08:59:40Z</dcterms:created>
  <dcterms:modified xsi:type="dcterms:W3CDTF">2024-06-04T09:47:12Z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0x0101001296D38A24A0CC448FD3A4EE16A0CD60</vt:lpwstr>
  </property>
  <property fmtid="{D5CDD505-2E9C-101B-9397-08002B2CF9AE}" pid="3" name="MediaServiceImageTags">
    <vt:lpwstr/>
  </property>
  <property fmtid="{D5CDD505-2E9C-101B-9397-08002B2CF9AE}" pid="4" name="Order">
    <vt:r8>14200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