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M:\KM\6 Treasury\SRBOL\Presentasjoner\2021\12_Desember\"/>
    </mc:Choice>
  </mc:AlternateContent>
  <xr:revisionPtr revIDLastSave="0" documentId="13_ncr:1_{5DB4E99F-8C36-4308-A665-BB398B0DD84A}" xr6:coauthVersionLast="47" xr6:coauthVersionMax="47" xr10:uidLastSave="{00000000-0000-0000-0000-000000000000}"/>
  <bookViews>
    <workbookView xWindow="-120" yWindow="-120" windowWidth="29040" windowHeight="17640" tabRatio="776" activeTab="1" xr2:uid="{F6972A15-5DB0-4A85-94AC-0E93360722D9}"/>
  </bookViews>
  <sheets>
    <sheet name="Disclaimer" sheetId="1" r:id="rId1"/>
    <sheet name="Introduction" sheetId="2" r:id="rId2"/>
    <sheet name="Completion Instructions" sheetId="3" r:id="rId3"/>
    <sheet name="FAQ" sheetId="4" r:id="rId4"/>
    <sheet name="A. HTT General" sheetId="5" r:id="rId5"/>
    <sheet name="B1. HTT Mortgage Assets" sheetId="6" r:id="rId6"/>
    <sheet name="C. HTT Harmonised Glossary" sheetId="7" r:id="rId7"/>
    <sheet name="D. Insert Nat Trans Templ" sheetId="8" r:id="rId8"/>
    <sheet name="E. Optional ECB-ECAIs data" sheetId="9" r:id="rId9"/>
  </sheets>
  <externalReferences>
    <externalReference r:id="rId10"/>
    <externalReference r:id="rId11"/>
    <externalReference r:id="rId12"/>
    <externalReference r:id="rId13"/>
    <externalReference r:id="rId14"/>
    <externalReference r:id="rId15"/>
  </externalReferences>
  <definedNames>
    <definedName name="\M">#REF!</definedName>
    <definedName name="______bal2">#REF!</definedName>
    <definedName name="_____bal2">#REF!</definedName>
    <definedName name="____bal2">#REF!</definedName>
    <definedName name="___bal2">#REF!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bal2">#REF!</definedName>
    <definedName name="_bal2">#REF!</definedName>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AccountingRegime">""</definedName>
    <definedName name="AdjRange1">#REF!</definedName>
    <definedName name="AdjRange10">#REF!</definedName>
    <definedName name="AdjRange11">#REF!</definedName>
    <definedName name="AdjRange12">#REF!</definedName>
    <definedName name="AdjRange13">#REF!</definedName>
    <definedName name="AdjRange14">#REF!</definedName>
    <definedName name="AdjRange15">#REF!</definedName>
    <definedName name="AdjRange16">#REF!</definedName>
    <definedName name="AdjRange17">#REF!</definedName>
    <definedName name="AdjRange18">#REF!</definedName>
    <definedName name="AdjRange2">#REF!</definedName>
    <definedName name="AdjRange20">#REF!</definedName>
    <definedName name="AdjRange21">#REF!</definedName>
    <definedName name="AdjRange22">#REF!</definedName>
    <definedName name="AdjRange23">#REF!</definedName>
    <definedName name="AdjRange24">#REF!</definedName>
    <definedName name="AdjRange25">#REF!</definedName>
    <definedName name="AdjRange26">#REF!</definedName>
    <definedName name="AdjRange27">#REF!</definedName>
    <definedName name="AdjRange28">#REF!</definedName>
    <definedName name="AdjRange3">#REF!</definedName>
    <definedName name="AdjRange5">#REF!</definedName>
    <definedName name="AdjRange6">#REF!</definedName>
    <definedName name="AdjRange7">#REF!</definedName>
    <definedName name="AdjRange8">#REF!</definedName>
    <definedName name="AdjRange9">#REF!</definedName>
    <definedName name="AmortisingTypes">[1]Lists!$E$56:$E$58</definedName>
    <definedName name="AnsvKap">#REF!</definedName>
    <definedName name="AS2DocOpenMode" hidden="1">"AS2DocumentEdit"</definedName>
    <definedName name="Assets_Backing">[1]Lists!$G$32:$G$34</definedName>
    <definedName name="b">#REF!</definedName>
    <definedName name="Bal">#REF!</definedName>
    <definedName name="BankNameMoodysOrgNumConcat">"Bank Name: &lt;Moody's Org. Num.&gt;"</definedName>
    <definedName name="BCDSBSAccountsHeaderRowInterval">1</definedName>
    <definedName name="BCDSBSAccountsLastColumnBreadth">3</definedName>
    <definedName name="BCDSBSAccountsRowInterval">2</definedName>
    <definedName name="BCDSBSAccountsTemplateRowCount">2</definedName>
    <definedName name="BCDSBSAdjustmentsHeaderRowInterval">1</definedName>
    <definedName name="BCDSBSAdjustmentsLastColumnBreadth">1</definedName>
    <definedName name="BCDSBSAdjustmentsRowInterval">1</definedName>
    <definedName name="BCDSBSAdjustmentsTemplateRowCount">2</definedName>
    <definedName name="BCDSLetteringAdjustmentsRowInterval">1</definedName>
    <definedName name="Commercial_Types">[1]Lists!$A$123:$A$140</definedName>
    <definedName name="CommercialCollateralTypes">[1]Lists!$A$55:$A$66</definedName>
    <definedName name="Counterparty">'[2]Verdi swapper'!$C$13</definedName>
    <definedName name="CountriesEEA">[1]Lists!$A$193:$A$218</definedName>
    <definedName name="CountryList">[1]Lists!$E$194:$E$217</definedName>
    <definedName name="CreditRiskBSAccountsHeaderRowInterval">1</definedName>
    <definedName name="CreditRiskBSAccountsRowInterval">2</definedName>
    <definedName name="CreditRiskBSAccountsTemplateRowCount">2</definedName>
    <definedName name="CreditRiskBSAdjustmentsLastColumnBreadth">1</definedName>
    <definedName name="CreditRiskBSAdjustmentsRowInterval">1</definedName>
    <definedName name="CreditRiskBSAdjustmentsTemplateRowCount">1</definedName>
    <definedName name="CreditRiskISAccountsHeaderRowInterval">1</definedName>
    <definedName name="CreditRiskISAccountsRowInterval">2</definedName>
    <definedName name="CreditRiskISAccountsTemplateRowCount">2</definedName>
    <definedName name="CreditRiskISAdjustmentsLastColumnBreadth">1</definedName>
    <definedName name="CreditRiskISAdjustmentsRowInterval">1</definedName>
    <definedName name="CreditRiskISAdjustmentsTemplateRowCount">1</definedName>
    <definedName name="Currency">"Currency: "</definedName>
    <definedName name="CurrencyScale">"Currency"</definedName>
    <definedName name="CurrYr">0</definedName>
    <definedName name="CurveToggle">'[2]Verdi swapper'!$U$10</definedName>
    <definedName name="CutOffDate">#REF!</definedName>
    <definedName name="Debtor_Type">[1]Lists!$E$81:$E$85</definedName>
    <definedName name="DefinedBenefitPlanISAccountsHeaderRowInterval">1</definedName>
    <definedName name="DefinedBenefitPlanISAccountsRowInterval">2</definedName>
    <definedName name="DefinedBenefitPlanISAccountsTemplateRowCount">2</definedName>
    <definedName name="DefinedBenefitPlanISAdjustmentsLastColumnBreadth">1</definedName>
    <definedName name="DefinedBenefitPlanISAdjustmentsRowInterval">1</definedName>
    <definedName name="DefinedBenefitPlanISAdjustmentsTemplateRowCount">1</definedName>
    <definedName name="Eligible_Ineligible">[1]Lists!$I$51:$I$52</definedName>
    <definedName name="Eurokurs">[3]Kodeark!$E$8</definedName>
    <definedName name="ExportFinanceType">[4]Lists!$K$74:$K$82</definedName>
    <definedName name="FinancialStatementPeriodEnded">"Financial statement period ended:"</definedName>
    <definedName name="first">#REF!</definedName>
    <definedName name="Fixed_Floating">[1]Lists!$F$56:$F$57</definedName>
    <definedName name="Forside">#REF!</definedName>
    <definedName name="France_Region">[1]Lists!$I$6:$I$34</definedName>
    <definedName name="Frequency">[1]Lists!$E$41:$E$42</definedName>
    <definedName name="Frequency4">[1]Lists!$F$60:$F$64</definedName>
    <definedName name="Frequency5">[1]Lists!$E$60:$E$63,[1]Lists!$E$65</definedName>
    <definedName name="Frequency6">[1]Lists!$G$67:$G$71</definedName>
    <definedName name="Frequency7">[1]Lists!$E$60:$E$65</definedName>
    <definedName name="FX">[1]Lists!$B$6:$B$29</definedName>
    <definedName name="FX_2">[1]Lists!$B$6:$B$30</definedName>
    <definedName name="fyProjectName">#REF!</definedName>
    <definedName name="general_tc" localSheetId="0">Disclaimer!$A$61</definedName>
    <definedName name="Green_bond">[4]Lists!$F$69:$F$72</definedName>
    <definedName name="Hjemmelkoder">[3]Kodeark!$H$3:$H$14</definedName>
    <definedName name="IAS39BSAccountsHeaderRowInterval">4</definedName>
    <definedName name="IAS39BSAccountsRowInterval">2</definedName>
    <definedName name="IAS39BSAccountsTemplateRowCount">2</definedName>
    <definedName name="IAS39BSAdjustmentsLastColumnBreadth">1</definedName>
    <definedName name="IAS39BSAdjustmentsRowInterval">1</definedName>
    <definedName name="IAS39BSAdjustmentsTemplateRowCount">1</definedName>
    <definedName name="IAS39ISAccountsHeaderRowInterval">2</definedName>
    <definedName name="IAS39ISAccountsRowInterval">2</definedName>
    <definedName name="IAS39ISAccountsTemplateRowCount">2</definedName>
    <definedName name="IAS39ISAdjustmentsLastColumnBreadth">1</definedName>
    <definedName name="IAS39ISAdjustmentsRowInterval">1</definedName>
    <definedName name="IAS39ISAdjustmentsTemplateRowCount">1</definedName>
    <definedName name="IncrementalTaxRate">0.02</definedName>
    <definedName name="Innskudd">#REF!</definedName>
    <definedName name="Input_R_90dArrears">#REF!</definedName>
    <definedName name="Input_R_AvLoanBalance">#REF!</definedName>
    <definedName name="Input_R_AVMConfidenceLevelTotal_One">#REF!</definedName>
    <definedName name="Input_R_AVMConfidenceLevelTotal_Two">#REF!</definedName>
    <definedName name="Input_R_Country">#REF!</definedName>
    <definedName name="Input_R_CreditHistoryTotal">#REF!</definedName>
    <definedName name="Input_R_EmplLoans">#REF!</definedName>
    <definedName name="Input_R_EmploymentTypeTotal">#REF!</definedName>
    <definedName name="Input_R_GuaranteedLoansTotal">'[5]Residential LTV'!$D$369:$D$372</definedName>
    <definedName name="Input_R_IndexedLTVDistributionTotal">#REF!</definedName>
    <definedName name="Input_R_IndexedNumberBorrowers">#REF!</definedName>
    <definedName name="Input_R_InterestPaymentFrequencyTotal">#REF!</definedName>
    <definedName name="Input_R_InterestRateTypeTotal">#REF!</definedName>
    <definedName name="Input_R_LoanPurposeTotal">#REF!</definedName>
    <definedName name="Input_R_LoansInArrearsTotal">#REF!</definedName>
    <definedName name="Input_R_NoBorrowers">#REF!</definedName>
    <definedName name="Input_R_NoOfLoans">#REF!</definedName>
    <definedName name="Input_R_NoProperties">#REF!</definedName>
    <definedName name="Input_R_NumberBorrowers">#REF!</definedName>
    <definedName name="Input_R_OccupancyTypeTotal">#REF!</definedName>
    <definedName name="Input_R_PrincipalPaymentFrequencyTotal">#REF!</definedName>
    <definedName name="Input_R_PriorRanksTotal">#REF!</definedName>
    <definedName name="Input_R_PropertyTypeTotal">#REF!</definedName>
    <definedName name="Input_R_ProvisionedLoansTotal">#REF!</definedName>
    <definedName name="Input_R_RegionsTotal">#REF!</definedName>
    <definedName name="Input_R_SeasoningTotal">#REF!</definedName>
    <definedName name="Input_R_TotalLoanBalance">#REF!</definedName>
    <definedName name="Input_R_Transpose_AVMConfidenceLevelTotal_One">#REF!</definedName>
    <definedName name="Input_R_Transpose_AVMConfidenceLevelTotal_Two">#REF!</definedName>
    <definedName name="Input_R_Transpose_CreditHistoryBands">#REF!</definedName>
    <definedName name="Input_R_Transpose_EmploymentTypeBands">#REF!</definedName>
    <definedName name="Input_R_Transpose_InterestPaymentFrequencyBands">#REF!</definedName>
    <definedName name="Input_R_Transpose_InterestRateTypeBands">#REF!</definedName>
    <definedName name="Input_R_Transpose_LoanPurposeBands">#REF!</definedName>
    <definedName name="Input_R_Transpose_LoansInArrearsBands">#REF!</definedName>
    <definedName name="Input_R_Transpose_OccupancyTypeBands">#REF!</definedName>
    <definedName name="Input_R_Transpose_PrincipalPaymentFrequencyBands">#REF!</definedName>
    <definedName name="Input_R_Transpose_PriorRanks">#REF!,#REF!,#REF!,#REF!,#REF!,#REF!,#REF!,#REF!,#REF!,#REF!,#REF!</definedName>
    <definedName name="Input_R_Transpose_PropertyTypeBands">#REF!</definedName>
    <definedName name="Input_R_Transpose_ProvisionedLoansBands">#REF!</definedName>
    <definedName name="Input_R_Transpose_Regions">#REF!</definedName>
    <definedName name="Input_R_Transpose_SeasoningBands">#REF!</definedName>
    <definedName name="Input_R_UnindexedLTVDistributionTotal">#REF!</definedName>
    <definedName name="Input_R_VARmortgages">#REF!</definedName>
    <definedName name="Input_R_WAIRfixed">#REF!</definedName>
    <definedName name="Input_R_WAIRFloat">#REF!</definedName>
    <definedName name="Input_R_WAIRfloatLastQ">#REF!</definedName>
    <definedName name="Input_R_WALTV">#REF!</definedName>
    <definedName name="Input_R_WAmarginFixed">#REF!</definedName>
    <definedName name="Input_R_WAmarginFixedQ">#REF!</definedName>
    <definedName name="Input_R_WAmarginFloat">#REF!</definedName>
    <definedName name="Input_R_WARemTerm">#REF!</definedName>
    <definedName name="Input_R_WASeasoning">#REF!</definedName>
    <definedName name="IR_Type">[1]Lists!$G$37:$G$42</definedName>
    <definedName name="JaNei">[3]Kodeark!$K$22:$K$24</definedName>
    <definedName name="Kode3b">[3]Kodeark!#REF!</definedName>
    <definedName name="Kolonne13">[3]Engasjementer!$Q$5:$Q$252</definedName>
    <definedName name="Kolonne16">[3]Engasjementer!$U$5:$U$252</definedName>
    <definedName name="KVARTAL">#REF!</definedName>
    <definedName name="Lists_GOS">[1]Lists!$C$162:$C$164</definedName>
    <definedName name="Lists_Sector">[1]Lists!$A$162:$A$177</definedName>
    <definedName name="LocalCurrency">"Amounts in local currency"</definedName>
    <definedName name="MaturityType">[4]Lists!$G$76:$G$79</definedName>
    <definedName name="Moodys_Scale">[1]Lists!$A$99:$A$117</definedName>
    <definedName name="måned">[3]Kodeark!$K$4:$K$8</definedName>
    <definedName name="navn">#REF!</definedName>
    <definedName name="Nominal_NPV">[1]Lists!$I$48:$I$49</definedName>
    <definedName name="NonStdGroup0RowInterval">1</definedName>
    <definedName name="NonStdLastColumnBreadth">1</definedName>
    <definedName name="NonStdTemplateRowCount">2</definedName>
    <definedName name="NOTE1">#REF!</definedName>
    <definedName name="NOTE5">#REF!</definedName>
    <definedName name="NSGroupSection">#REF!</definedName>
    <definedName name="OBSGroupSection">#REF!</definedName>
    <definedName name="OffBalanceGroup0RowInterval">1</definedName>
    <definedName name="OffBalanceLastColumnBreadth">1</definedName>
    <definedName name="OffBalanceTemplateRowCount">2</definedName>
    <definedName name="Overview_Residential">#REF!</definedName>
    <definedName name="PbP_AmT_ER">#REF!</definedName>
    <definedName name="PbP_AmTypePR">#REF!</definedName>
    <definedName name="PbP_BorrowerGroupID">#REF!</definedName>
    <definedName name="PbP_BorrowerID">#REF!</definedName>
    <definedName name="PbP_CC">#REF!</definedName>
    <definedName name="PbP_CGrossRent">#REF!</definedName>
    <definedName name="PbP_CNetRent">#REF!</definedName>
    <definedName name="PbP_COccupancy">#REF!</definedName>
    <definedName name="PbP_ERdefault">#REF!</definedName>
    <definedName name="PbP_HotelsOwnOcc">#REF!</definedName>
    <definedName name="PbP_IR_ER">#REF!</definedName>
    <definedName name="PbP_IRD_ER">#REF!</definedName>
    <definedName name="PbP_IRDPR">#REF!</definedName>
    <definedName name="PbP_IRPR">#REF!</definedName>
    <definedName name="PbP_IRT_ER">#REF!</definedName>
    <definedName name="PbP_IRTPR">#REF!</definedName>
    <definedName name="PbP_JRs">#REF!</definedName>
    <definedName name="PbP_LargestTenant">#REF!</definedName>
    <definedName name="PbP_LargestTenant_FitchRating">#REF!</definedName>
    <definedName name="PbP_LargestTenant_MoodysRating">#REF!</definedName>
    <definedName name="PbP_LargestTenant_SPRating">#REF!</definedName>
    <definedName name="PbP_LargestTenantMethod">#REF!</definedName>
    <definedName name="PbP_LargestTenantPercent">#REF!</definedName>
    <definedName name="PbP_LB1">#REF!</definedName>
    <definedName name="PbP_LB2">#REF!</definedName>
    <definedName name="PbP_LeaseType">#REF!</definedName>
    <definedName name="PbP_LeaseTypeAll">#REF!</definedName>
    <definedName name="PbP_LendingValue">#REF!</definedName>
    <definedName name="PbP_LoanID">#REF!</definedName>
    <definedName name="PbP_Mat_ER">#REF!</definedName>
    <definedName name="PbP_MatPR">#REF!</definedName>
    <definedName name="PbP_NumberOfFlats">#REF!</definedName>
    <definedName name="PbP_NumberOfTenants">#REF!</definedName>
    <definedName name="PbP_OriginatorID">#REF!</definedName>
    <definedName name="PbP_PRdefault">#REF!</definedName>
    <definedName name="PbP_PropertyCountry">#REF!</definedName>
    <definedName name="PbP_PropertyID">#REF!</definedName>
    <definedName name="PbP_PropertyRegion">#REF!</definedName>
    <definedName name="PbP_PropertyType">#REF!</definedName>
    <definedName name="PbP_PropLocation_Score">#REF!</definedName>
    <definedName name="PbP_PropName">#REF!</definedName>
    <definedName name="PbP_PropQuality_Score">#REF!</definedName>
    <definedName name="PbP_PropQualityANDPropLocation_Score">#REF!</definedName>
    <definedName name="PbP_PropTown">#REF!</definedName>
    <definedName name="PbP_PropZIP">#REF!</definedName>
    <definedName name="PbP_PRs">#REF!</definedName>
    <definedName name="PbP_Ranking">#REF!</definedName>
    <definedName name="PbP_ServicerID">#REF!</definedName>
    <definedName name="PbP_TbTAvail">#REF!</definedName>
    <definedName name="PbP_TenancyLength">#REF!</definedName>
    <definedName name="PbP_TenantRating_Score">#REF!</definedName>
    <definedName name="PbP_TenantRatingLargest_Score">#REF!</definedName>
    <definedName name="PbP_TenLengthMethod">#REF!</definedName>
    <definedName name="PbP_UpdatedValuation">#REF!</definedName>
    <definedName name="PbP_Valuation1">#REF!</definedName>
    <definedName name="PbP_Valuation2">#REF!</definedName>
    <definedName name="PbP_ValuationDate">#REF!</definedName>
    <definedName name="PbP_VPV">#REF!</definedName>
    <definedName name="PbP_VPVDate">#REF!</definedName>
    <definedName name="PbP_WARatingTenants">#REF!</definedName>
    <definedName name="PbP_WARemTen">#REF!</definedName>
    <definedName name="PbP_Ybuild">#REF!</definedName>
    <definedName name="PbP_Yrenovated">#REF!</definedName>
    <definedName name="Performing2">[1]Lists!$E$70:$E$78</definedName>
    <definedName name="PeriodEndDate">TODAY()</definedName>
    <definedName name="Portefølje">[5]!Tabell13[#All]</definedName>
    <definedName name="Prepayment">[1]Lists!$I$45:$I$46</definedName>
    <definedName name="Principal_repayment_Patern">[1]Lists!$I$56:$I$63</definedName>
    <definedName name="PrincipalRepaymentSUbsAssets">[4]Lists!$K$62:$K$69</definedName>
    <definedName name="privacy_policy" localSheetId="0">Disclaimer!$A$136</definedName>
    <definedName name="PropertyValueLTV">[4]Lists!$G$56:$G$58</definedName>
    <definedName name="PRP">'[1]Commercial Stratified'!$B$224:$B$230</definedName>
    <definedName name="PublicSectorOptions">[1]Lists!$K$35:$K$44</definedName>
    <definedName name="RESBAL">#REF!</definedName>
    <definedName name="Resi_Alt1">#REF!</definedName>
    <definedName name="Resi_Alt2">#REF!</definedName>
    <definedName name="Resi_Alt3">#REF!</definedName>
    <definedName name="Risikovekt">[3]Kodeark!$H$3:$I$13</definedName>
    <definedName name="saldo">#REF!</definedName>
    <definedName name="sektor_base">[3]Kodeark!$B$3:$C$39</definedName>
    <definedName name="SektorTekst">[3]Kodeark!$B$3:$B$39</definedName>
    <definedName name="Selskapsnivå">[3]Kodeark!$K$18:$K$20</definedName>
    <definedName name="sikkerhets">[3]Kodeark!$E$3:$E$4</definedName>
    <definedName name="StatementType">"TYPE"</definedName>
    <definedName name="Static_Dynamic">[1]Lists!$I$41:$I$42</definedName>
    <definedName name="styre">#REF!</definedName>
    <definedName name="SubstituteCollateral_Type">[4]Lists!$K$48:$K$57</definedName>
    <definedName name="Swap_Profile">[1]Lists!$A$81:$A$83</definedName>
    <definedName name="SwapsCollateralPosting">[4]Lists!$I$71:$I$73</definedName>
    <definedName name="Tenant_Weighting">[1]Lists!$E$102:$E$105</definedName>
    <definedName name="Timeframe_DSCR">[1]Lists!$A$91:$A$95</definedName>
    <definedName name="UM_Asset1_Arrears_Option1_2OrLess">#REF!</definedName>
    <definedName name="UM_Asset1_Arrears_Option1_2To6">#REF!</definedName>
    <definedName name="UM_Asset1_Arrears_Option1_6Plus">#REF!</definedName>
    <definedName name="UM_Asset1_Arrears_Option2_3OrLess">#REF!</definedName>
    <definedName name="UM_Asset1_Arrears_Option2_3To6">#REF!</definedName>
    <definedName name="UM_Asset1_Arrears_Option2_6Plus">#REF!</definedName>
    <definedName name="UM_Asset10_Arrears_Option1_2OrLess">#REF!</definedName>
    <definedName name="UM_Asset10_Arrears_Option1_2To6">#REF!</definedName>
    <definedName name="UM_Asset10_Arrears_Option1_6Plus">#REF!</definedName>
    <definedName name="UM_Asset10_Arrears_Option2_3OrLess">#REF!</definedName>
    <definedName name="UM_Asset10_Arrears_Option2_3To6">#REF!</definedName>
    <definedName name="UM_Asset10_Arrears_Option2_6Plus">#REF!</definedName>
    <definedName name="UM_Asset10Balance">#REF!</definedName>
    <definedName name="UM_Asset10ExposureCountries">#REF!</definedName>
    <definedName name="UM_Asset10ExposureCountryOther">#REF!</definedName>
    <definedName name="UM_Asset10Fixed">#REF!</definedName>
    <definedName name="UM_Asset10Floating">#REF!</definedName>
    <definedName name="UM_Asset10Ltv0To40">#REF!</definedName>
    <definedName name="UM_Asset10Ltv100Plus">#REF!</definedName>
    <definedName name="UM_Asset10Ltv40To50">#REF!</definedName>
    <definedName name="UM_Asset10Ltv50To60">#REF!</definedName>
    <definedName name="UM_Asset10Ltv60To70">#REF!</definedName>
    <definedName name="UM_Asset10Ltv70To80">#REF!</definedName>
    <definedName name="UM_Asset10Ltv80To90">#REF!</definedName>
    <definedName name="UM_Asset10Ltv90To100">#REF!</definedName>
    <definedName name="UM_Asset10LTVType">#REF!</definedName>
    <definedName name="UM_Asset10NumberOfLoans">#REF!</definedName>
    <definedName name="UM_Asset10RegionOther">#REF!</definedName>
    <definedName name="UM_Asset10Regions">#REF!</definedName>
    <definedName name="UM_Asset1Balance">#REF!</definedName>
    <definedName name="UM_Asset1ExposureCountries">#REF!</definedName>
    <definedName name="UM_Asset1ExposureCountryOther">#REF!</definedName>
    <definedName name="UM_Asset1Fixed">#REF!</definedName>
    <definedName name="UM_Asset1Floating">#REF!</definedName>
    <definedName name="UM_Asset1Ltv0To40">#REF!</definedName>
    <definedName name="UM_Asset1Ltv100Plus">#REF!</definedName>
    <definedName name="UM_Asset1Ltv40To50">#REF!</definedName>
    <definedName name="UM_Asset1Ltv50To60">#REF!</definedName>
    <definedName name="UM_Asset1Ltv60To70">#REF!</definedName>
    <definedName name="UM_Asset1Ltv70To80">#REF!</definedName>
    <definedName name="UM_Asset1Ltv80To90">#REF!</definedName>
    <definedName name="UM_Asset1Ltv90To100">#REF!</definedName>
    <definedName name="UM_Asset1LTVType">#REF!</definedName>
    <definedName name="UM_Asset1NumberOfLoans">#REF!</definedName>
    <definedName name="UM_Asset1RegionOther">#REF!</definedName>
    <definedName name="UM_Asset1Regions">#REF!</definedName>
    <definedName name="UM_Asset2_Arrears_Option1_2OrLess">#REF!</definedName>
    <definedName name="UM_Asset2_Arrears_Option1_2To6">#REF!</definedName>
    <definedName name="UM_Asset2_Arrears_Option1_6Plus">#REF!</definedName>
    <definedName name="UM_Asset2_Arrears_Option2_3OrLess">#REF!</definedName>
    <definedName name="UM_Asset2_Arrears_Option2_3To6">#REF!</definedName>
    <definedName name="UM_Asset2_Arrears_Option2_6Plus">#REF!</definedName>
    <definedName name="UM_Asset2Balance">#REF!</definedName>
    <definedName name="UM_Asset2ExposureCountries">#REF!</definedName>
    <definedName name="UM_Asset2ExposureCountryOther">#REF!</definedName>
    <definedName name="UM_Asset2Fixed">#REF!</definedName>
    <definedName name="UM_Asset2Floating">#REF!</definedName>
    <definedName name="UM_Asset2Ltv0To40">#REF!</definedName>
    <definedName name="UM_Asset2Ltv100Plus">#REF!</definedName>
    <definedName name="UM_Asset2Ltv40To50">#REF!</definedName>
    <definedName name="UM_Asset2Ltv50To60">#REF!</definedName>
    <definedName name="UM_Asset2Ltv60To70">#REF!</definedName>
    <definedName name="UM_Asset2Ltv70To80">#REF!</definedName>
    <definedName name="UM_Asset2Ltv80To90">#REF!</definedName>
    <definedName name="UM_Asset2Ltv90To100">#REF!</definedName>
    <definedName name="UM_Asset2LTVType">#REF!</definedName>
    <definedName name="UM_Asset2NumberOfLoans">#REF!</definedName>
    <definedName name="UM_Asset2RegionOther">#REF!</definedName>
    <definedName name="UM_Asset2Regions">#REF!</definedName>
    <definedName name="UM_Asset3_Arrears_Option1_2OrLess">#REF!</definedName>
    <definedName name="UM_Asset3_Arrears_Option1_2To6">#REF!</definedName>
    <definedName name="UM_Asset3_Arrears_Option1_6Plus">#REF!</definedName>
    <definedName name="UM_Asset3_Arrears_Option2_3OrLess">#REF!</definedName>
    <definedName name="UM_Asset3_Arrears_Option2_3To6">#REF!</definedName>
    <definedName name="UM_Asset3_Arrears_Option2_6Plus">#REF!</definedName>
    <definedName name="UM_Asset3Balance">#REF!</definedName>
    <definedName name="UM_Asset3ExposureCountries">#REF!</definedName>
    <definedName name="UM_Asset3ExposureCountryOther">#REF!</definedName>
    <definedName name="UM_Asset3Fixed">#REF!</definedName>
    <definedName name="UM_Asset3Floating">#REF!</definedName>
    <definedName name="UM_Asset3Ltv0To40">#REF!</definedName>
    <definedName name="UM_Asset3Ltv100Plus">#REF!</definedName>
    <definedName name="UM_Asset3Ltv40To50">#REF!</definedName>
    <definedName name="UM_Asset3Ltv50To60">#REF!</definedName>
    <definedName name="UM_Asset3Ltv60To70">#REF!</definedName>
    <definedName name="UM_Asset3Ltv70To80">#REF!</definedName>
    <definedName name="UM_Asset3Ltv80To90">#REF!</definedName>
    <definedName name="UM_Asset3Ltv90To100">#REF!</definedName>
    <definedName name="UM_Asset3LTVType">#REF!</definedName>
    <definedName name="UM_Asset3NumberOfLoans">#REF!</definedName>
    <definedName name="UM_Asset3RegionOther">#REF!</definedName>
    <definedName name="UM_Asset3Regions">#REF!</definedName>
    <definedName name="UM_Asset4_Arrears_Option1_2OrLess">#REF!</definedName>
    <definedName name="UM_Asset4_Arrears_Option1_2To6">#REF!</definedName>
    <definedName name="UM_Asset4_Arrears_Option1_6Plus">#REF!</definedName>
    <definedName name="UM_Asset4_Arrears_Option2_3OrLess">#REF!</definedName>
    <definedName name="UM_Asset4_Arrears_Option2_3To6">#REF!</definedName>
    <definedName name="UM_Asset4_Arrears_Option2_6Plus">#REF!</definedName>
    <definedName name="UM_Asset4Balance">#REF!</definedName>
    <definedName name="UM_Asset4ExposureCountries">#REF!</definedName>
    <definedName name="UM_Asset4ExposureCountryOther">#REF!</definedName>
    <definedName name="UM_Asset4Fixed">#REF!</definedName>
    <definedName name="UM_Asset4Floating">#REF!</definedName>
    <definedName name="UM_Asset4Ltv0To40">#REF!</definedName>
    <definedName name="UM_Asset4Ltv100Plus">#REF!</definedName>
    <definedName name="UM_Asset4Ltv40To50">#REF!</definedName>
    <definedName name="UM_Asset4Ltv50To60">#REF!</definedName>
    <definedName name="UM_Asset4Ltv60To70">#REF!</definedName>
    <definedName name="UM_Asset4Ltv70To80">#REF!</definedName>
    <definedName name="UM_Asset4Ltv80To90">#REF!</definedName>
    <definedName name="UM_Asset4Ltv90To100">#REF!</definedName>
    <definedName name="UM_Asset4LTVType">#REF!</definedName>
    <definedName name="UM_Asset4NumberOfLoans">#REF!</definedName>
    <definedName name="UM_Asset4RegionOther">#REF!</definedName>
    <definedName name="UM_Asset4Regions">#REF!</definedName>
    <definedName name="UM_Asset5_Arrears_Option1_2OrLess">#REF!</definedName>
    <definedName name="UM_Asset5_Arrears_Option1_2To6">#REF!</definedName>
    <definedName name="UM_Asset5_Arrears_Option1_6Plus">#REF!</definedName>
    <definedName name="UM_Asset5_Arrears_Option2_3OrLess">#REF!</definedName>
    <definedName name="UM_Asset5_Arrears_Option2_3To6">#REF!</definedName>
    <definedName name="UM_Asset5_Arrears_Option2_6Plus">#REF!</definedName>
    <definedName name="UM_Asset5Balance">#REF!</definedName>
    <definedName name="UM_Asset5ExposureCountries">#REF!</definedName>
    <definedName name="UM_Asset5ExposureCountryOther">#REF!</definedName>
    <definedName name="UM_Asset5Fixed">#REF!</definedName>
    <definedName name="UM_Asset5Floating">#REF!</definedName>
    <definedName name="UM_Asset5Ltv0To40">#REF!</definedName>
    <definedName name="UM_Asset5Ltv100Plus">#REF!</definedName>
    <definedName name="UM_Asset5Ltv40To50">#REF!</definedName>
    <definedName name="UM_Asset5Ltv50To60">#REF!</definedName>
    <definedName name="UM_Asset5Ltv60To70">#REF!</definedName>
    <definedName name="UM_Asset5Ltv70To80">#REF!</definedName>
    <definedName name="UM_Asset5Ltv80To90">#REF!</definedName>
    <definedName name="UM_Asset5Ltv90To100">#REF!</definedName>
    <definedName name="UM_Asset5LTVType">#REF!</definedName>
    <definedName name="UM_Asset5NumberOfLoans">#REF!</definedName>
    <definedName name="UM_Asset5RegionOther">#REF!</definedName>
    <definedName name="UM_Asset5Regions">#REF!</definedName>
    <definedName name="UM_Asset6_Arrears_Option1_2OrLess">#REF!</definedName>
    <definedName name="UM_Asset6_Arrears_Option1_2To6">#REF!</definedName>
    <definedName name="UM_Asset6_Arrears_Option1_6Plus">#REF!</definedName>
    <definedName name="UM_Asset6_Arrears_Option2_3OrLess">#REF!</definedName>
    <definedName name="UM_Asset6_Arrears_Option2_3To6">#REF!</definedName>
    <definedName name="UM_Asset6_Arrears_Option2_6Plus">#REF!</definedName>
    <definedName name="UM_Asset6Balance">#REF!</definedName>
    <definedName name="UM_Asset6ExposureCountries">#REF!</definedName>
    <definedName name="UM_Asset6ExposureCountryOther">#REF!</definedName>
    <definedName name="UM_Asset6Fixed">#REF!</definedName>
    <definedName name="UM_Asset6Floating">#REF!</definedName>
    <definedName name="UM_Asset6Ltv0To40">#REF!</definedName>
    <definedName name="UM_Asset6Ltv100Plus">#REF!</definedName>
    <definedName name="UM_Asset6Ltv40To50">#REF!</definedName>
    <definedName name="UM_Asset6Ltv50To60">#REF!</definedName>
    <definedName name="UM_Asset6Ltv60To70">#REF!</definedName>
    <definedName name="UM_Asset6Ltv70To80">#REF!</definedName>
    <definedName name="UM_Asset6Ltv80To90">#REF!</definedName>
    <definedName name="UM_Asset6Ltv90To100">#REF!</definedName>
    <definedName name="UM_Asset6LTVType">#REF!</definedName>
    <definedName name="UM_Asset6NumberOfLoans">#REF!</definedName>
    <definedName name="UM_Asset6RegionOther">#REF!</definedName>
    <definedName name="UM_Asset6Regions">#REF!</definedName>
    <definedName name="UM_Asset7_Arrears_Option1_2OrLess">#REF!</definedName>
    <definedName name="UM_Asset7_Arrears_Option1_2To6">#REF!</definedName>
    <definedName name="UM_Asset7_Arrears_Option1_6Plus">#REF!</definedName>
    <definedName name="UM_Asset7_Arrears_Option2_3OrLess">#REF!</definedName>
    <definedName name="UM_Asset7_Arrears_Option2_3To6">#REF!</definedName>
    <definedName name="UM_Asset7_Arrears_Option2_6Plus">#REF!</definedName>
    <definedName name="UM_Asset7Balance">#REF!</definedName>
    <definedName name="UM_Asset7ExposureCountries">#REF!</definedName>
    <definedName name="UM_Asset7ExposureCountryOther">#REF!</definedName>
    <definedName name="UM_Asset7Fixed">#REF!</definedName>
    <definedName name="UM_Asset7Floating">#REF!</definedName>
    <definedName name="UM_Asset7Ltv0To40">#REF!</definedName>
    <definedName name="UM_Asset7Ltv100Plus">#REF!</definedName>
    <definedName name="UM_Asset7Ltv40To50">#REF!</definedName>
    <definedName name="UM_Asset7Ltv50To60">#REF!</definedName>
    <definedName name="UM_Asset7Ltv60To70">#REF!</definedName>
    <definedName name="UM_Asset7Ltv70To80">#REF!</definedName>
    <definedName name="UM_Asset7Ltv80To90">#REF!</definedName>
    <definedName name="UM_Asset7Ltv90To100">#REF!</definedName>
    <definedName name="UM_Asset7LTVType">#REF!</definedName>
    <definedName name="UM_Asset7NumberOfLoans">#REF!</definedName>
    <definedName name="UM_Asset7RegionOther">#REF!</definedName>
    <definedName name="UM_Asset7Regions">#REF!</definedName>
    <definedName name="UM_Asset8_Arrears_Option1_2OrLess">#REF!</definedName>
    <definedName name="UM_Asset8_Arrears_Option1_2To6">#REF!</definedName>
    <definedName name="UM_Asset8_Arrears_Option1_6Plus">#REF!</definedName>
    <definedName name="UM_Asset8_Arrears_Option2_3OrLess">#REF!</definedName>
    <definedName name="UM_Asset8_Arrears_Option2_3To6">#REF!</definedName>
    <definedName name="UM_Asset8_Arrears_Option2_6Plus">#REF!</definedName>
    <definedName name="UM_Asset8Balance">#REF!</definedName>
    <definedName name="UM_Asset8ExposureCountries">#REF!</definedName>
    <definedName name="UM_Asset8ExposureCountryOther">#REF!</definedName>
    <definedName name="UM_Asset8Fixed">#REF!</definedName>
    <definedName name="UM_Asset8Floating">#REF!</definedName>
    <definedName name="UM_Asset8Ltv0To40">#REF!</definedName>
    <definedName name="UM_Asset8Ltv100Plus">#REF!</definedName>
    <definedName name="UM_Asset8Ltv40To50">#REF!</definedName>
    <definedName name="UM_Asset8Ltv50To60">#REF!</definedName>
    <definedName name="UM_Asset8Ltv60To70">#REF!</definedName>
    <definedName name="UM_Asset8Ltv70To80">#REF!</definedName>
    <definedName name="UM_Asset8Ltv80To90">#REF!</definedName>
    <definedName name="UM_Asset8Ltv90To100">#REF!</definedName>
    <definedName name="UM_Asset8LTVType">#REF!</definedName>
    <definedName name="UM_Asset8NumberOfLoans">#REF!</definedName>
    <definedName name="UM_Asset8RegionOther">#REF!</definedName>
    <definedName name="UM_Asset8Regions">#REF!</definedName>
    <definedName name="UM_Asset9_Arrears_Option1_2OrLess">#REF!</definedName>
    <definedName name="UM_Asset9_Arrears_Option1_2To6">#REF!</definedName>
    <definedName name="UM_Asset9_Arrears_Option1_6Plus">#REF!</definedName>
    <definedName name="UM_Asset9_Arrears_Option2_3OrLess">#REF!</definedName>
    <definedName name="UM_Asset9_Arrears_Option2_3To6">#REF!</definedName>
    <definedName name="UM_Asset9_Arrears_Option2_6Plus">#REF!</definedName>
    <definedName name="UM_Asset9Balance">#REF!</definedName>
    <definedName name="UM_Asset9ExposureCountries">#REF!</definedName>
    <definedName name="UM_Asset9ExposureCountryOther">#REF!</definedName>
    <definedName name="UM_Asset9Fixed">#REF!</definedName>
    <definedName name="UM_Asset9Floating">#REF!</definedName>
    <definedName name="UM_Asset9Ltv0To40">#REF!</definedName>
    <definedName name="UM_Asset9Ltv100Plus">#REF!</definedName>
    <definedName name="UM_Asset9Ltv40To50">#REF!</definedName>
    <definedName name="UM_Asset9Ltv50To60">#REF!</definedName>
    <definedName name="UM_Asset9Ltv60To70">#REF!</definedName>
    <definedName name="UM_Asset9Ltv70To80">#REF!</definedName>
    <definedName name="UM_Asset9Ltv80To90">#REF!</definedName>
    <definedName name="UM_Asset9Ltv90To100">#REF!</definedName>
    <definedName name="UM_Asset9LTVType">#REF!</definedName>
    <definedName name="UM_Asset9NumberOfLoans">#REF!</definedName>
    <definedName name="UM_Asset9RegionOther">#REF!</definedName>
    <definedName name="UM_Asset9Regions">#REF!</definedName>
    <definedName name="UM_AssetTypes">#REF!</definedName>
    <definedName name="UM_CounterpartyAccountBank">#REF!</definedName>
    <definedName name="UM_CounterpartyAccountBankGuarantor">#REF!</definedName>
    <definedName name="UM_CounterpartyBackupCashManager">#REF!</definedName>
    <definedName name="UM_CounterpartyBackupServicer">#REF!</definedName>
    <definedName name="UM_CounterpartyBackupServicerFacilitator">#REF!</definedName>
    <definedName name="UM_CounterpartyCashManager">#REF!</definedName>
    <definedName name="UM_CounterpartyServicer">#REF!</definedName>
    <definedName name="UM_CounterpartySponsor">#REF!</definedName>
    <definedName name="UM_CounterpartyStandbyAccountBank">#REF!</definedName>
    <definedName name="UM_CoveredBondsBalance">#REF!</definedName>
    <definedName name="UM_CoveredBondsCurrencies">#REF!</definedName>
    <definedName name="UM_CoveredBondsCurrencyOther">#REF!</definedName>
    <definedName name="UM_CoveredBondsInterestRateFixed">#REF!</definedName>
    <definedName name="UM_CoveredBondsInterestRateFloating">#REF!</definedName>
    <definedName name="UM_CoveredBondsMaturity0To1">#REF!</definedName>
    <definedName name="UM_CoveredBondsMaturity1To2">#REF!</definedName>
    <definedName name="UM_CoveredBondsMaturity2To3">#REF!</definedName>
    <definedName name="UM_CoveredBondsMaturity3To4">#REF!</definedName>
    <definedName name="UM_CoveredBondsMaturity4To5">#REF!</definedName>
    <definedName name="UM_CoveredBondsMaturity5To10">#REF!</definedName>
    <definedName name="UM_CoveredBondsMaturityType">#REF!</definedName>
    <definedName name="UM_CoveredBondsWAL">#REF!</definedName>
    <definedName name="UM_CoverPoolBalance">#REF!</definedName>
    <definedName name="UM_CoverPoolCurrencies">#REF!</definedName>
    <definedName name="UM_CoverPoolCurrencyOther">#REF!</definedName>
    <definedName name="UM_CoverPoolInterestRateFixed">#REF!</definedName>
    <definedName name="UM_CoverPoolInterestRateFloating">#REF!</definedName>
    <definedName name="UM_CoverPoolMaturity0To1">#REF!</definedName>
    <definedName name="UM_CoverPoolMaturity1To2">#REF!</definedName>
    <definedName name="UM_CoverPoolMaturity2To3">#REF!</definedName>
    <definedName name="UM_CoverPoolMaturity3To4">#REF!</definedName>
    <definedName name="UM_CoverPoolMaturity4To5">#REF!</definedName>
    <definedName name="UM_CoverPoolMaturity5To10">#REF!</definedName>
    <definedName name="UM_CoverPoolSubstituteCollateral">#REF!</definedName>
    <definedName name="UM_CoverPoolWAL">#REF!</definedName>
    <definedName name="UM_CoverPoolWARemainingTerm">#REF!</definedName>
    <definedName name="UM_CoverPoolWASeasoning">#REF!</definedName>
    <definedName name="UM_CurrencyOfReporting">#REF!</definedName>
    <definedName name="UM_CutOffDate">#REF!</definedName>
    <definedName name="UM_LegalFramework">#REF!</definedName>
    <definedName name="UM_MainCollateralAssetType">#REF!</definedName>
    <definedName name="UM_OCCurrent">#REF!</definedName>
    <definedName name="UM_OCCurrentBasis">#REF!</definedName>
    <definedName name="UM_ProgrammeId">#REF!</definedName>
    <definedName name="UM_SwapCounterparties">#REF!</definedName>
    <definedName name="UnusualBSAccountsHeaderRowInterval">1</definedName>
    <definedName name="UnusualBSAccountsLastColumnBreadth">2</definedName>
    <definedName name="UnusualBSAccountsRowInterval">1</definedName>
    <definedName name="UnusualBSAccountsTemplateRowCount">1</definedName>
    <definedName name="UnusualGroup0HeaderRowInterval">5</definedName>
    <definedName name="UnusualGroup0RowInterval">2</definedName>
    <definedName name="UnusualISAccountsHeaderRowInterval">0</definedName>
    <definedName name="UnusualISAccountsLastColumnBreadth">2</definedName>
    <definedName name="UnusualISAccountsRowInterval">1</definedName>
    <definedName name="UnusualISAccountsTemplateRowCount">1</definedName>
    <definedName name="UnusualLastColumnBreadth">4</definedName>
    <definedName name="UnusualTemplateRowCount">1</definedName>
    <definedName name="_xlnm.Print_Area" localSheetId="4">'A. HTT General'!$A$1:$G$365</definedName>
    <definedName name="_xlnm.Print_Area" localSheetId="5">'B1. HTT Mortgage Assets'!$A$1:$G$512</definedName>
    <definedName name="_xlnm.Print_Area" localSheetId="6">'C. HTT Harmonised Glossary'!$A$1:$C$57</definedName>
    <definedName name="_xlnm.Print_Area" localSheetId="2">'Completion Instructions'!$B$2:$J$71</definedName>
    <definedName name="_xlnm.Print_Area" localSheetId="0">Disclaimer!$A$1:$A$170</definedName>
    <definedName name="_xlnm.Print_Area" localSheetId="8">'E. Optional ECB-ECAIs data'!$A$2:$G$72</definedName>
    <definedName name="_xlnm.Print_Area" localSheetId="3">FAQ!$A$1:$C$28</definedName>
    <definedName name="_xlnm.Print_Area" localSheetId="1">Introduction!$B$2:$J$39</definedName>
    <definedName name="_xlnm.Print_Area">[6]BALANSE!#REF!</definedName>
    <definedName name="_xlnm.Print_Titles" localSheetId="0">Disclaimer!$2:$2</definedName>
    <definedName name="_xlnm.Print_Titles" localSheetId="3">FAQ!$4:$4</definedName>
    <definedName name="Value_Type">[1]Lists!$A$87:$A$89</definedName>
    <definedName name="Value_Type2">[1]Lists!$A$87:$A$88</definedName>
    <definedName name="Valutakurser">#REF!</definedName>
    <definedName name="Version">#REF!</definedName>
    <definedName name="Versions">[1]Lists!$A$69:$A$75</definedName>
    <definedName name="Versjon">[3]Kodeark!$M$4:$M$12</definedName>
    <definedName name="Yes_No">[1]Lists!$E$37:$E$38</definedName>
    <definedName name="YNU">[1]Lists!$A$180:$A$182</definedName>
    <definedName name="år">[3]Kodeark!$L$4:$L$8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6" i="9" l="1"/>
  <c r="C85" i="9"/>
  <c r="G85" i="9" s="1"/>
  <c r="C84" i="9"/>
  <c r="G84" i="9" s="1"/>
  <c r="C83" i="9"/>
  <c r="G83" i="9" s="1"/>
  <c r="C82" i="9"/>
  <c r="G82" i="9" s="1"/>
  <c r="C76" i="9"/>
  <c r="C75" i="9"/>
  <c r="G598" i="6"/>
  <c r="D598" i="6"/>
  <c r="C598" i="6"/>
  <c r="F598" i="6" s="1"/>
  <c r="G597" i="6"/>
  <c r="G596" i="6"/>
  <c r="F596" i="6"/>
  <c r="G595" i="6"/>
  <c r="G594" i="6"/>
  <c r="F594" i="6"/>
  <c r="G593" i="6"/>
  <c r="G592" i="6"/>
  <c r="F592" i="6"/>
  <c r="G591" i="6"/>
  <c r="G590" i="6"/>
  <c r="F590" i="6"/>
  <c r="G589" i="6"/>
  <c r="G588" i="6"/>
  <c r="F588" i="6"/>
  <c r="G587" i="6"/>
  <c r="G586" i="6"/>
  <c r="F586" i="6"/>
  <c r="G585" i="6"/>
  <c r="G584" i="6"/>
  <c r="F584" i="6"/>
  <c r="G583" i="6"/>
  <c r="G582" i="6"/>
  <c r="F582" i="6"/>
  <c r="G581" i="6"/>
  <c r="G580" i="6"/>
  <c r="F580" i="6"/>
  <c r="D577" i="6"/>
  <c r="C577" i="6"/>
  <c r="F574" i="6" s="1"/>
  <c r="G576" i="6"/>
  <c r="G575" i="6"/>
  <c r="F575" i="6"/>
  <c r="G574" i="6"/>
  <c r="G577" i="6" s="1"/>
  <c r="G573" i="6"/>
  <c r="F573" i="6"/>
  <c r="D570" i="6"/>
  <c r="G568" i="6" s="1"/>
  <c r="C570" i="6"/>
  <c r="G569" i="6"/>
  <c r="G567" i="6"/>
  <c r="G566" i="6"/>
  <c r="G565" i="6"/>
  <c r="G563" i="6"/>
  <c r="G562" i="6"/>
  <c r="F562" i="6"/>
  <c r="G561" i="6"/>
  <c r="D555" i="6"/>
  <c r="G553" i="6" s="1"/>
  <c r="C555" i="6"/>
  <c r="G554" i="6"/>
  <c r="G552" i="6"/>
  <c r="G551" i="6"/>
  <c r="F551" i="6"/>
  <c r="G550" i="6"/>
  <c r="G548" i="6"/>
  <c r="G547" i="6"/>
  <c r="F547" i="6"/>
  <c r="G546" i="6"/>
  <c r="G544" i="6"/>
  <c r="G543" i="6"/>
  <c r="F543" i="6"/>
  <c r="G542" i="6"/>
  <c r="G540" i="6"/>
  <c r="G539" i="6"/>
  <c r="F539" i="6"/>
  <c r="G538" i="6"/>
  <c r="D532" i="6"/>
  <c r="G530" i="6" s="1"/>
  <c r="C532" i="6"/>
  <c r="G531" i="6"/>
  <c r="G529" i="6"/>
  <c r="G528" i="6"/>
  <c r="G527" i="6"/>
  <c r="G525" i="6"/>
  <c r="G524" i="6"/>
  <c r="F524" i="6"/>
  <c r="G523" i="6"/>
  <c r="G521" i="6"/>
  <c r="G520" i="6"/>
  <c r="G519" i="6"/>
  <c r="G517" i="6"/>
  <c r="G516" i="6"/>
  <c r="F516" i="6"/>
  <c r="G515" i="6"/>
  <c r="G481" i="6"/>
  <c r="G480" i="6"/>
  <c r="F480" i="6"/>
  <c r="G479" i="6"/>
  <c r="G477" i="6"/>
  <c r="G476" i="6"/>
  <c r="F476" i="6"/>
  <c r="D475" i="6"/>
  <c r="G478" i="6" s="1"/>
  <c r="C475" i="6"/>
  <c r="F479" i="6" s="1"/>
  <c r="G474" i="6"/>
  <c r="G473" i="6"/>
  <c r="F473" i="6"/>
  <c r="G472" i="6"/>
  <c r="G471" i="6"/>
  <c r="F471" i="6"/>
  <c r="G470" i="6"/>
  <c r="G469" i="6"/>
  <c r="F469" i="6"/>
  <c r="G468" i="6"/>
  <c r="G475" i="6" s="1"/>
  <c r="G467" i="6"/>
  <c r="F467" i="6"/>
  <c r="G459" i="6"/>
  <c r="G458" i="6"/>
  <c r="F458" i="6"/>
  <c r="G457" i="6"/>
  <c r="G455" i="6"/>
  <c r="G454" i="6"/>
  <c r="F454" i="6"/>
  <c r="D453" i="6"/>
  <c r="G456" i="6" s="1"/>
  <c r="C453" i="6"/>
  <c r="F457" i="6" s="1"/>
  <c r="G452" i="6"/>
  <c r="G451" i="6"/>
  <c r="F451" i="6"/>
  <c r="G450" i="6"/>
  <c r="G449" i="6"/>
  <c r="F449" i="6"/>
  <c r="G448" i="6"/>
  <c r="G447" i="6"/>
  <c r="F447" i="6"/>
  <c r="G446" i="6"/>
  <c r="G453" i="6" s="1"/>
  <c r="G445" i="6"/>
  <c r="F445" i="6"/>
  <c r="D440" i="6"/>
  <c r="G438" i="6" s="1"/>
  <c r="C440" i="6"/>
  <c r="G439" i="6"/>
  <c r="G437" i="6"/>
  <c r="G436" i="6"/>
  <c r="G435" i="6"/>
  <c r="G433" i="6"/>
  <c r="G432" i="6"/>
  <c r="F432" i="6"/>
  <c r="G431" i="6"/>
  <c r="G429" i="6"/>
  <c r="G428" i="6"/>
  <c r="G427" i="6"/>
  <c r="G425" i="6"/>
  <c r="G424" i="6"/>
  <c r="F424" i="6"/>
  <c r="G423" i="6"/>
  <c r="G421" i="6"/>
  <c r="G420" i="6"/>
  <c r="G419" i="6"/>
  <c r="G417" i="6"/>
  <c r="G416" i="6"/>
  <c r="F416" i="6"/>
  <c r="G381" i="6"/>
  <c r="D381" i="6"/>
  <c r="C381" i="6"/>
  <c r="F381" i="6" s="1"/>
  <c r="G380" i="6"/>
  <c r="G379" i="6"/>
  <c r="F379" i="6"/>
  <c r="G378" i="6"/>
  <c r="G377" i="6"/>
  <c r="F377" i="6"/>
  <c r="G376" i="6"/>
  <c r="G375" i="6"/>
  <c r="F375" i="6"/>
  <c r="G374" i="6"/>
  <c r="G373" i="6"/>
  <c r="F373" i="6"/>
  <c r="G372" i="6"/>
  <c r="G371" i="6"/>
  <c r="F371" i="6"/>
  <c r="G370" i="6"/>
  <c r="G369" i="6"/>
  <c r="F369" i="6"/>
  <c r="G368" i="6"/>
  <c r="G367" i="6"/>
  <c r="F367" i="6"/>
  <c r="G366" i="6"/>
  <c r="G365" i="6"/>
  <c r="F365" i="6"/>
  <c r="G364" i="6"/>
  <c r="G363" i="6"/>
  <c r="F363" i="6"/>
  <c r="D360" i="6"/>
  <c r="C360" i="6"/>
  <c r="F357" i="6" s="1"/>
  <c r="G359" i="6"/>
  <c r="G358" i="6"/>
  <c r="F358" i="6"/>
  <c r="G357" i="6"/>
  <c r="G360" i="6" s="1"/>
  <c r="G356" i="6"/>
  <c r="F356" i="6"/>
  <c r="D353" i="6"/>
  <c r="G346" i="6" s="1"/>
  <c r="C353" i="6"/>
  <c r="D343" i="6"/>
  <c r="G341" i="6" s="1"/>
  <c r="C343" i="6"/>
  <c r="G342" i="6"/>
  <c r="G340" i="6"/>
  <c r="G339" i="6"/>
  <c r="G338" i="6"/>
  <c r="G336" i="6"/>
  <c r="G335" i="6"/>
  <c r="F335" i="6"/>
  <c r="G334" i="6"/>
  <c r="G328" i="6"/>
  <c r="D328" i="6"/>
  <c r="C328" i="6"/>
  <c r="F310" i="6" s="1"/>
  <c r="F328" i="6" s="1"/>
  <c r="G310" i="6"/>
  <c r="D305" i="6"/>
  <c r="G297" i="6" s="1"/>
  <c r="C305" i="6"/>
  <c r="F303" i="6" s="1"/>
  <c r="F304" i="6"/>
  <c r="F302" i="6"/>
  <c r="G301" i="6"/>
  <c r="F301" i="6"/>
  <c r="F300" i="6"/>
  <c r="G299" i="6"/>
  <c r="F298" i="6"/>
  <c r="F297" i="6"/>
  <c r="F296" i="6"/>
  <c r="G295" i="6"/>
  <c r="F294" i="6"/>
  <c r="F293" i="6"/>
  <c r="F292" i="6"/>
  <c r="G291" i="6"/>
  <c r="F290" i="6"/>
  <c r="G289" i="6"/>
  <c r="F289" i="6"/>
  <c r="F288" i="6"/>
  <c r="F245" i="6"/>
  <c r="D249" i="6"/>
  <c r="C249" i="6"/>
  <c r="F243" i="6" s="1"/>
  <c r="D227" i="6"/>
  <c r="G231" i="6" s="1"/>
  <c r="C227" i="6"/>
  <c r="F231" i="6" s="1"/>
  <c r="D214" i="6"/>
  <c r="G209" i="6" s="1"/>
  <c r="C214" i="6"/>
  <c r="G190" i="6"/>
  <c r="D187" i="6"/>
  <c r="F173" i="6"/>
  <c r="F172" i="6"/>
  <c r="F171" i="6"/>
  <c r="F170" i="6"/>
  <c r="F162" i="6"/>
  <c r="F161" i="6"/>
  <c r="F160" i="6"/>
  <c r="F152" i="6"/>
  <c r="F151" i="6"/>
  <c r="F150" i="6"/>
  <c r="B111" i="6"/>
  <c r="B110" i="6"/>
  <c r="F109" i="6"/>
  <c r="B109" i="6"/>
  <c r="B108" i="6"/>
  <c r="B107" i="6"/>
  <c r="B106" i="6"/>
  <c r="B105" i="6"/>
  <c r="F104" i="6"/>
  <c r="B104" i="6"/>
  <c r="B103" i="6"/>
  <c r="F102" i="6"/>
  <c r="B102" i="6"/>
  <c r="F101" i="6"/>
  <c r="B101" i="6"/>
  <c r="B100" i="6"/>
  <c r="B99" i="6"/>
  <c r="F76" i="6"/>
  <c r="D76" i="6"/>
  <c r="C76" i="6"/>
  <c r="F72" i="6"/>
  <c r="D72" i="6"/>
  <c r="C72" i="6"/>
  <c r="F44" i="6"/>
  <c r="D44" i="6"/>
  <c r="C44" i="6"/>
  <c r="F29" i="6"/>
  <c r="F28" i="6"/>
  <c r="F110" i="6"/>
  <c r="C299" i="5"/>
  <c r="C298" i="5"/>
  <c r="C297" i="5"/>
  <c r="C296" i="5"/>
  <c r="C295" i="5"/>
  <c r="C294" i="5"/>
  <c r="C291" i="5"/>
  <c r="C289" i="5"/>
  <c r="C288" i="5"/>
  <c r="C231" i="5"/>
  <c r="C312" i="5" s="1"/>
  <c r="F222" i="5"/>
  <c r="C220" i="5"/>
  <c r="F218" i="5"/>
  <c r="D167" i="5"/>
  <c r="G166" i="5"/>
  <c r="G165" i="5"/>
  <c r="G164" i="5"/>
  <c r="G167" i="5" s="1"/>
  <c r="D155" i="5"/>
  <c r="C155" i="5"/>
  <c r="G135" i="5"/>
  <c r="G133" i="5"/>
  <c r="G131" i="5"/>
  <c r="D129" i="5"/>
  <c r="G134" i="5" s="1"/>
  <c r="G128" i="5"/>
  <c r="G126" i="5"/>
  <c r="G125" i="5"/>
  <c r="G124" i="5"/>
  <c r="G122" i="5"/>
  <c r="G121" i="5"/>
  <c r="G120" i="5"/>
  <c r="G118" i="5"/>
  <c r="G117" i="5"/>
  <c r="G116" i="5"/>
  <c r="G114" i="5"/>
  <c r="G113" i="5"/>
  <c r="G112" i="5"/>
  <c r="D100" i="5"/>
  <c r="C100" i="5"/>
  <c r="D77" i="5"/>
  <c r="G86" i="5" s="1"/>
  <c r="C77" i="5"/>
  <c r="F71" i="5" s="1"/>
  <c r="G71" i="5"/>
  <c r="C58" i="5"/>
  <c r="G225" i="5"/>
  <c r="F224" i="5"/>
  <c r="F292" i="5"/>
  <c r="D290" i="5"/>
  <c r="D300" i="5"/>
  <c r="C300" i="5"/>
  <c r="C293" i="5"/>
  <c r="D293" i="5"/>
  <c r="C292" i="5"/>
  <c r="C290" i="5"/>
  <c r="D292" i="5"/>
  <c r="G352" i="6" l="1"/>
  <c r="F247" i="6"/>
  <c r="F241" i="6"/>
  <c r="F225" i="6"/>
  <c r="G225" i="6"/>
  <c r="G195" i="6"/>
  <c r="G197" i="6"/>
  <c r="G207" i="6"/>
  <c r="F74" i="5"/>
  <c r="F213" i="6"/>
  <c r="F209" i="6"/>
  <c r="F205" i="6"/>
  <c r="F201" i="6"/>
  <c r="F197" i="6"/>
  <c r="F194" i="6"/>
  <c r="F192" i="6"/>
  <c r="F190" i="6"/>
  <c r="F212" i="6"/>
  <c r="F208" i="6"/>
  <c r="F204" i="6"/>
  <c r="F200" i="6"/>
  <c r="F196" i="6"/>
  <c r="F211" i="6"/>
  <c r="F207" i="6"/>
  <c r="F203" i="6"/>
  <c r="F199" i="6"/>
  <c r="F195" i="6"/>
  <c r="F193" i="6"/>
  <c r="F191" i="6"/>
  <c r="F202" i="6"/>
  <c r="F210" i="6"/>
  <c r="F198" i="6"/>
  <c r="F206" i="6"/>
  <c r="G159" i="5"/>
  <c r="G153" i="5"/>
  <c r="G158" i="5"/>
  <c r="G152" i="5"/>
  <c r="G150" i="5"/>
  <c r="G148" i="5"/>
  <c r="G146" i="5"/>
  <c r="G144" i="5"/>
  <c r="G142" i="5"/>
  <c r="G140" i="5"/>
  <c r="G138" i="5"/>
  <c r="G162" i="5"/>
  <c r="G154" i="5"/>
  <c r="G157" i="5"/>
  <c r="G161" i="5"/>
  <c r="G156" i="5"/>
  <c r="G151" i="5"/>
  <c r="G149" i="5"/>
  <c r="G147" i="5"/>
  <c r="G145" i="5"/>
  <c r="G143" i="5"/>
  <c r="G141" i="5"/>
  <c r="G139" i="5"/>
  <c r="G160" i="5"/>
  <c r="G255" i="6"/>
  <c r="G251" i="6"/>
  <c r="G248" i="6"/>
  <c r="G246" i="6"/>
  <c r="G244" i="6"/>
  <c r="G242" i="6"/>
  <c r="G253" i="6"/>
  <c r="G247" i="6"/>
  <c r="G245" i="6"/>
  <c r="G243" i="6"/>
  <c r="G241" i="6"/>
  <c r="G254" i="6"/>
  <c r="G252" i="6"/>
  <c r="G250" i="6"/>
  <c r="F103" i="5"/>
  <c r="F102" i="5"/>
  <c r="F99" i="5"/>
  <c r="F97" i="5"/>
  <c r="F95" i="5"/>
  <c r="F93" i="5"/>
  <c r="F105" i="5"/>
  <c r="F101" i="5"/>
  <c r="F104" i="5"/>
  <c r="F98" i="5"/>
  <c r="F96" i="5"/>
  <c r="F94" i="5"/>
  <c r="G102" i="5"/>
  <c r="G99" i="5"/>
  <c r="G97" i="5"/>
  <c r="G95" i="5"/>
  <c r="G93" i="5"/>
  <c r="G104" i="5"/>
  <c r="G96" i="5"/>
  <c r="G105" i="5"/>
  <c r="G101" i="5"/>
  <c r="G98" i="5"/>
  <c r="G94" i="5"/>
  <c r="G103" i="5"/>
  <c r="F160" i="5"/>
  <c r="F159" i="5"/>
  <c r="F158" i="5"/>
  <c r="F152" i="5"/>
  <c r="F150" i="5"/>
  <c r="F148" i="5"/>
  <c r="F146" i="5"/>
  <c r="F144" i="5"/>
  <c r="F142" i="5"/>
  <c r="F140" i="5"/>
  <c r="F138" i="5"/>
  <c r="F162" i="5"/>
  <c r="F154" i="5"/>
  <c r="F157" i="5"/>
  <c r="F161" i="5"/>
  <c r="F156" i="5"/>
  <c r="F153" i="5"/>
  <c r="F151" i="5"/>
  <c r="F149" i="5"/>
  <c r="F147" i="5"/>
  <c r="F145" i="5"/>
  <c r="F143" i="5"/>
  <c r="F141" i="5"/>
  <c r="F139" i="5"/>
  <c r="F62" i="5"/>
  <c r="F64" i="5"/>
  <c r="F57" i="5"/>
  <c r="F61" i="5"/>
  <c r="F55" i="5"/>
  <c r="F60" i="5"/>
  <c r="F54" i="5"/>
  <c r="F59" i="5"/>
  <c r="F53" i="5"/>
  <c r="F56" i="5"/>
  <c r="F63" i="5"/>
  <c r="F352" i="6"/>
  <c r="F349" i="6"/>
  <c r="F346" i="6"/>
  <c r="F348" i="6"/>
  <c r="F351" i="6"/>
  <c r="F347" i="6"/>
  <c r="F350" i="6"/>
  <c r="F80" i="5"/>
  <c r="F87" i="5"/>
  <c r="G221" i="5"/>
  <c r="G227" i="5"/>
  <c r="D45" i="5"/>
  <c r="F72" i="5"/>
  <c r="F81" i="5"/>
  <c r="G132" i="5"/>
  <c r="G136" i="5"/>
  <c r="F230" i="6"/>
  <c r="F232" i="6"/>
  <c r="F228" i="6"/>
  <c r="F223" i="6"/>
  <c r="G72" i="5"/>
  <c r="F75" i="5"/>
  <c r="G81" i="5"/>
  <c r="C179" i="5"/>
  <c r="F217" i="5"/>
  <c r="G222" i="5"/>
  <c r="G193" i="6"/>
  <c r="G230" i="6"/>
  <c r="G233" i="6"/>
  <c r="G229" i="6"/>
  <c r="G226" i="6"/>
  <c r="G224" i="6"/>
  <c r="G222" i="6"/>
  <c r="G220" i="6"/>
  <c r="G232" i="6"/>
  <c r="G228" i="6"/>
  <c r="F221" i="6"/>
  <c r="G223" i="6"/>
  <c r="F233" i="6"/>
  <c r="G303" i="6"/>
  <c r="G348" i="6"/>
  <c r="G350" i="6"/>
  <c r="F70" i="5"/>
  <c r="C129" i="5"/>
  <c r="G212" i="6"/>
  <c r="G208" i="6"/>
  <c r="G204" i="6"/>
  <c r="G200" i="6"/>
  <c r="G196" i="6"/>
  <c r="G210" i="6"/>
  <c r="G206" i="6"/>
  <c r="G202" i="6"/>
  <c r="G198" i="6"/>
  <c r="G199" i="6"/>
  <c r="F219" i="6"/>
  <c r="G221" i="6"/>
  <c r="F342" i="6"/>
  <c r="F338" i="6"/>
  <c r="F334" i="6"/>
  <c r="F341" i="6"/>
  <c r="F337" i="6"/>
  <c r="F333" i="6"/>
  <c r="F340" i="6"/>
  <c r="F336" i="6"/>
  <c r="G347" i="6"/>
  <c r="G353" i="6" s="1"/>
  <c r="F439" i="6"/>
  <c r="F435" i="6"/>
  <c r="F431" i="6"/>
  <c r="F427" i="6"/>
  <c r="F423" i="6"/>
  <c r="F419" i="6"/>
  <c r="F438" i="6"/>
  <c r="F434" i="6"/>
  <c r="F430" i="6"/>
  <c r="F426" i="6"/>
  <c r="F422" i="6"/>
  <c r="F418" i="6"/>
  <c r="F437" i="6"/>
  <c r="F433" i="6"/>
  <c r="F429" i="6"/>
  <c r="F425" i="6"/>
  <c r="F440" i="6" s="1"/>
  <c r="F421" i="6"/>
  <c r="F417" i="6"/>
  <c r="F531" i="6"/>
  <c r="F527" i="6"/>
  <c r="F523" i="6"/>
  <c r="F519" i="6"/>
  <c r="F515" i="6"/>
  <c r="F530" i="6"/>
  <c r="F526" i="6"/>
  <c r="F522" i="6"/>
  <c r="F518" i="6"/>
  <c r="F514" i="6"/>
  <c r="F529" i="6"/>
  <c r="F525" i="6"/>
  <c r="F521" i="6"/>
  <c r="F517" i="6"/>
  <c r="F569" i="6"/>
  <c r="F565" i="6"/>
  <c r="F561" i="6"/>
  <c r="F568" i="6"/>
  <c r="F564" i="6"/>
  <c r="F560" i="6"/>
  <c r="F567" i="6"/>
  <c r="F563" i="6"/>
  <c r="G74" i="5"/>
  <c r="G87" i="5"/>
  <c r="G75" i="5"/>
  <c r="F78" i="5"/>
  <c r="F82" i="5"/>
  <c r="G223" i="5"/>
  <c r="G70" i="5"/>
  <c r="F73" i="5"/>
  <c r="G78" i="5"/>
  <c r="G82" i="5"/>
  <c r="G115" i="5"/>
  <c r="G129" i="5" s="1"/>
  <c r="G119" i="5"/>
  <c r="G218" i="5"/>
  <c r="F174" i="6"/>
  <c r="G191" i="6"/>
  <c r="G201" i="6"/>
  <c r="G211" i="6"/>
  <c r="G219" i="6"/>
  <c r="F226" i="6"/>
  <c r="F252" i="6"/>
  <c r="F255" i="6"/>
  <c r="F251" i="6"/>
  <c r="F248" i="6"/>
  <c r="F246" i="6"/>
  <c r="F244" i="6"/>
  <c r="F242" i="6"/>
  <c r="F254" i="6"/>
  <c r="F250" i="6"/>
  <c r="F253" i="6"/>
  <c r="G349" i="6"/>
  <c r="F475" i="6"/>
  <c r="F225" i="5"/>
  <c r="F221" i="5"/>
  <c r="F227" i="5"/>
  <c r="F223" i="5"/>
  <c r="G73" i="5"/>
  <c r="F76" i="5"/>
  <c r="F79" i="5"/>
  <c r="F86" i="5"/>
  <c r="G123" i="5"/>
  <c r="G127" i="5"/>
  <c r="G130" i="5"/>
  <c r="C167" i="5"/>
  <c r="F219" i="5"/>
  <c r="F106" i="6"/>
  <c r="G194" i="6"/>
  <c r="G213" i="6"/>
  <c r="F224" i="6"/>
  <c r="G302" i="6"/>
  <c r="G298" i="6"/>
  <c r="G294" i="6"/>
  <c r="G290" i="6"/>
  <c r="G304" i="6"/>
  <c r="G300" i="6"/>
  <c r="G296" i="6"/>
  <c r="G292" i="6"/>
  <c r="G288" i="6"/>
  <c r="G80" i="5"/>
  <c r="G224" i="5"/>
  <c r="G217" i="5"/>
  <c r="G219" i="5"/>
  <c r="G76" i="5"/>
  <c r="G79" i="5"/>
  <c r="F226" i="5"/>
  <c r="G203" i="6"/>
  <c r="F222" i="6"/>
  <c r="G287" i="6"/>
  <c r="G293" i="6"/>
  <c r="G351" i="6"/>
  <c r="G226" i="5"/>
  <c r="F111" i="6"/>
  <c r="F103" i="6"/>
  <c r="F108" i="6"/>
  <c r="F100" i="6"/>
  <c r="F105" i="6"/>
  <c r="C15" i="6"/>
  <c r="F107" i="6"/>
  <c r="F99" i="6"/>
  <c r="G192" i="6"/>
  <c r="G205" i="6"/>
  <c r="F220" i="6"/>
  <c r="F229" i="6"/>
  <c r="F339" i="6"/>
  <c r="F420" i="6"/>
  <c r="F428" i="6"/>
  <c r="F436" i="6"/>
  <c r="F520" i="6"/>
  <c r="F528" i="6"/>
  <c r="F554" i="6"/>
  <c r="F550" i="6"/>
  <c r="F546" i="6"/>
  <c r="F542" i="6"/>
  <c r="F538" i="6"/>
  <c r="F553" i="6"/>
  <c r="F549" i="6"/>
  <c r="F545" i="6"/>
  <c r="F541" i="6"/>
  <c r="F537" i="6"/>
  <c r="F552" i="6"/>
  <c r="F548" i="6"/>
  <c r="F544" i="6"/>
  <c r="F540" i="6"/>
  <c r="F566" i="6"/>
  <c r="F359" i="6"/>
  <c r="F360" i="6" s="1"/>
  <c r="F364" i="6"/>
  <c r="F368" i="6"/>
  <c r="F372" i="6"/>
  <c r="F376" i="6"/>
  <c r="F380" i="6"/>
  <c r="F448" i="6"/>
  <c r="F452" i="6"/>
  <c r="F455" i="6"/>
  <c r="F459" i="6"/>
  <c r="F470" i="6"/>
  <c r="F474" i="6"/>
  <c r="F477" i="6"/>
  <c r="F481" i="6"/>
  <c r="F576" i="6"/>
  <c r="F577" i="6" s="1"/>
  <c r="F581" i="6"/>
  <c r="F585" i="6"/>
  <c r="F589" i="6"/>
  <c r="F593" i="6"/>
  <c r="F597" i="6"/>
  <c r="F456" i="6"/>
  <c r="F478" i="6"/>
  <c r="G333" i="6"/>
  <c r="G343" i="6" s="1"/>
  <c r="G337" i="6"/>
  <c r="G418" i="6"/>
  <c r="G440" i="6" s="1"/>
  <c r="G422" i="6"/>
  <c r="G426" i="6"/>
  <c r="G430" i="6"/>
  <c r="G434" i="6"/>
  <c r="G514" i="6"/>
  <c r="G518" i="6"/>
  <c r="G522" i="6"/>
  <c r="G526" i="6"/>
  <c r="G537" i="6"/>
  <c r="G541" i="6"/>
  <c r="G545" i="6"/>
  <c r="G549" i="6"/>
  <c r="G560" i="6"/>
  <c r="G564" i="6"/>
  <c r="F287" i="6"/>
  <c r="F291" i="6"/>
  <c r="F295" i="6"/>
  <c r="F299" i="6"/>
  <c r="F366" i="6"/>
  <c r="F370" i="6"/>
  <c r="F374" i="6"/>
  <c r="F378" i="6"/>
  <c r="F446" i="6"/>
  <c r="F453" i="6" s="1"/>
  <c r="F450" i="6"/>
  <c r="F468" i="6"/>
  <c r="F472" i="6"/>
  <c r="F583" i="6"/>
  <c r="F587" i="6"/>
  <c r="F591" i="6"/>
  <c r="F595" i="6"/>
  <c r="F353" i="6" l="1"/>
  <c r="G214" i="6"/>
  <c r="F100" i="5"/>
  <c r="F58" i="5"/>
  <c r="G532" i="6"/>
  <c r="F36" i="6"/>
  <c r="F23" i="6"/>
  <c r="F22" i="6"/>
  <c r="F21" i="6"/>
  <c r="F19" i="6"/>
  <c r="F13" i="6"/>
  <c r="F24" i="6"/>
  <c r="F20" i="6"/>
  <c r="F18" i="6"/>
  <c r="F17" i="6"/>
  <c r="F16" i="6"/>
  <c r="F26" i="6"/>
  <c r="F14" i="6"/>
  <c r="F25" i="6"/>
  <c r="F12" i="6"/>
  <c r="F15" i="6" s="1"/>
  <c r="G77" i="5"/>
  <c r="F220" i="5"/>
  <c r="G570" i="6"/>
  <c r="F570" i="6"/>
  <c r="F185" i="5"/>
  <c r="F178" i="5"/>
  <c r="F184" i="5"/>
  <c r="F177" i="5"/>
  <c r="F181" i="5"/>
  <c r="F174" i="5"/>
  <c r="F186" i="5"/>
  <c r="F183" i="5"/>
  <c r="F182" i="5"/>
  <c r="F180" i="5"/>
  <c r="F187" i="5"/>
  <c r="F175" i="5"/>
  <c r="F555" i="6"/>
  <c r="G220" i="5"/>
  <c r="F227" i="6"/>
  <c r="G249" i="6"/>
  <c r="G155" i="5"/>
  <c r="G555" i="6"/>
  <c r="G305" i="6"/>
  <c r="F164" i="5"/>
  <c r="F166" i="5"/>
  <c r="F165" i="5"/>
  <c r="F532" i="6"/>
  <c r="F343" i="6"/>
  <c r="F155" i="5"/>
  <c r="F305" i="6"/>
  <c r="F249" i="6"/>
  <c r="G227" i="6"/>
  <c r="F121" i="5"/>
  <c r="F117" i="5"/>
  <c r="F113" i="5"/>
  <c r="F135" i="5"/>
  <c r="F131" i="5"/>
  <c r="F128" i="5"/>
  <c r="F124" i="5"/>
  <c r="F120" i="5"/>
  <c r="F116" i="5"/>
  <c r="F112" i="5"/>
  <c r="F126" i="5"/>
  <c r="F134" i="5"/>
  <c r="F130" i="5"/>
  <c r="F127" i="5"/>
  <c r="F123" i="5"/>
  <c r="F119" i="5"/>
  <c r="F115" i="5"/>
  <c r="F133" i="5"/>
  <c r="F122" i="5"/>
  <c r="F118" i="5"/>
  <c r="F114" i="5"/>
  <c r="F136" i="5"/>
  <c r="F132" i="5"/>
  <c r="F125" i="5"/>
  <c r="F77" i="5"/>
  <c r="G100" i="5"/>
  <c r="F214" i="6"/>
  <c r="C208" i="5" l="1"/>
  <c r="F129" i="5"/>
  <c r="F179" i="5"/>
  <c r="F167" i="5"/>
  <c r="F211" i="5" l="1"/>
  <c r="F204" i="5"/>
  <c r="F196" i="5"/>
  <c r="F210" i="5"/>
  <c r="F203" i="5"/>
  <c r="F195" i="5"/>
  <c r="F215" i="5"/>
  <c r="F200" i="5"/>
  <c r="F193" i="5"/>
  <c r="F213" i="5"/>
  <c r="F201" i="5"/>
  <c r="F212" i="5"/>
  <c r="F199" i="5"/>
  <c r="F209" i="5"/>
  <c r="F198" i="5"/>
  <c r="F197" i="5"/>
  <c r="F194" i="5"/>
  <c r="F206" i="5"/>
  <c r="F205" i="5"/>
  <c r="F214" i="5"/>
  <c r="F202" i="5"/>
  <c r="F208" i="5" l="1"/>
</calcChain>
</file>

<file path=xl/sharedStrings.xml><?xml version="1.0" encoding="utf-8"?>
<sst xmlns="http://schemas.openxmlformats.org/spreadsheetml/2006/main" count="2971" uniqueCount="1735">
  <si>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</si>
  <si>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</si>
  <si>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</si>
  <si>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</si>
  <si>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</si>
  <si>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</si>
  <si>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</si>
  <si>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</si>
  <si>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</si>
  <si>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</si>
  <si>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</si>
  <si>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</si>
  <si>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</si>
  <si>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</si>
  <si>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</si>
  <si>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</si>
  <si>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</si>
  <si>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</si>
  <si>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</si>
  <si>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</si>
  <si>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</si>
  <si>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</si>
  <si>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</si>
  <si>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</si>
  <si>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</si>
  <si>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</si>
  <si>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</si>
  <si>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</si>
  <si>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</si>
  <si>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</si>
  <si>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</si>
  <si>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</si>
  <si>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</si>
  <si>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</si>
  <si>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</si>
  <si>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</si>
  <si>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</si>
  <si>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</si>
  <si>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</si>
  <si>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</si>
  <si>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</si>
  <si>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</si>
  <si>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</si>
  <si>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</si>
  <si>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</si>
  <si>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</si>
  <si>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</si>
  <si>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</si>
  <si>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</si>
  <si>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</si>
  <si>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</si>
  <si>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</si>
  <si>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</si>
  <si>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</si>
  <si>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</si>
  <si>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</si>
  <si>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</si>
  <si>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</si>
  <si>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</si>
  <si>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</si>
  <si>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</si>
  <si>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</si>
  <si>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</si>
  <si>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</si>
  <si>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</si>
  <si>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</si>
  <si>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</si>
  <si>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</si>
  <si>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</si>
  <si>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</si>
  <si>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</si>
  <si>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</si>
  <si>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</si>
  <si>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</si>
  <si>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</si>
  <si>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</si>
  <si>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</si>
  <si>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</si>
  <si>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</si>
  <si>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</si>
  <si>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</si>
  <si>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</si>
  <si>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</si>
  <si>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</si>
  <si>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</si>
  <si>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</si>
  <si>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</si>
  <si>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</si>
  <si>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</si>
  <si>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</si>
  <si>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</si>
  <si>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</si>
  <si>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</si>
  <si>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</si>
  <si>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</si>
  <si>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</si>
  <si>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</si>
  <si>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</si>
  <si>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</si>
  <si>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</si>
  <si>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</si>
  <si>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</si>
  <si>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</si>
  <si>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</si>
  <si>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</si>
  <si>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</si>
  <si>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</si>
  <si>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</si>
  <si>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</si>
  <si>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</si>
  <si>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</si>
  <si>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</si>
  <si>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</si>
  <si>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</si>
  <si>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</si>
  <si>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</si>
  <si>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</si>
  <si>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</si>
  <si>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</si>
  <si>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</si>
  <si>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</si>
  <si>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</si>
  <si>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</si>
  <si>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</si>
  <si>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</si>
  <si>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</si>
  <si>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</si>
  <si>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</si>
  <si>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</si>
  <si>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</si>
  <si>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</si>
  <si>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</si>
  <si>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</si>
  <si>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</si>
  <si>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</si>
  <si>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</si>
  <si>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</si>
  <si>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</si>
  <si>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</si>
  <si>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</si>
  <si>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</si>
  <si>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</si>
  <si>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</si>
  <si>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</si>
  <si>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</si>
  <si>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</si>
  <si>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</si>
  <si>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</si>
  <si>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</si>
  <si>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</si>
  <si>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</si>
  <si>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</si>
  <si>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</si>
  <si>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</si>
  <si>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</si>
  <si>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</si>
  <si>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</si>
  <si>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</si>
  <si>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</si>
  <si>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</si>
  <si>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</si>
  <si>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</si>
  <si>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2022 Version</t>
  </si>
  <si>
    <t>Norway</t>
  </si>
  <si>
    <t>SR-Boligkreditt</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</si>
  <si>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</si>
  <si>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</si>
  <si>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</si>
  <si>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</si>
  <si>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</si>
  <si>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</si>
  <si>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</si>
  <si>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Worksheet E: Optional ECB-ECAIs data</t>
  </si>
  <si>
    <t>Worksheet F1: Optional Sustainable M data</t>
  </si>
  <si>
    <t>Temp. Optional COVID 19 impact</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</si>
  <si>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</si>
  <si>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</si>
  <si>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</si>
  <si>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</si>
  <si>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</si>
  <si>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</si>
  <si>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</si>
  <si>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</si>
  <si>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</si>
  <si>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</si>
  <si>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</si>
  <si>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</si>
  <si>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</si>
  <si>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</si>
  <si>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</si>
  <si>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</si>
  <si>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</si>
  <si>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</si>
  <si>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</si>
  <si>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</si>
  <si>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</si>
  <si>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</si>
  <si>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</si>
  <si>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</si>
  <si>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</si>
  <si>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</si>
  <si>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</si>
  <si>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</si>
  <si>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</si>
  <si>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</si>
  <si>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</si>
  <si>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2022</t>
  </si>
  <si>
    <t>Here below the list of updates of HTT 2022 with respect to HTT 2021 agreed and implemented in accordance to the Label Committee Meeting decision of 13 September 2021</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</si>
  <si>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</si>
  <si>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</si>
  <si>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</si>
  <si>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</si>
  <si>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</si>
  <si>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</si>
  <si>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</si>
  <si>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</si>
  <si>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</si>
  <si>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</si>
  <si>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</si>
  <si>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</si>
  <si>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</si>
  <si>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</si>
  <si>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</si>
  <si>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</si>
  <si>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</si>
  <si>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</si>
  <si>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</si>
  <si>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</si>
  <si>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</si>
  <si>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</si>
  <si>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</si>
  <si>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</si>
  <si>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</si>
  <si>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</si>
  <si>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</si>
  <si>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</si>
  <si>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</si>
  <si>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</si>
  <si>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</si>
  <si>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</si>
  <si>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</si>
  <si>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</si>
  <si>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</si>
  <si>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</si>
  <si>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</si>
  <si>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</si>
  <si>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</si>
  <si>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</si>
  <si>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</si>
  <si>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</si>
  <si>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</si>
  <si>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</si>
  <si>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</si>
  <si>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</si>
  <si>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</si>
  <si>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</si>
  <si>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</si>
  <si>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</si>
  <si>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</si>
  <si>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</si>
  <si>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</si>
  <si>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</si>
  <si>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</si>
  <si>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</si>
  <si>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 xml:space="preserve">A. Harmonised Transparency Template - General Information </t>
  </si>
  <si>
    <t>HTT 2022</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</si>
  <si>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</si>
  <si>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</si>
  <si>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</si>
  <si>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</si>
  <si>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</si>
  <si>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</si>
  <si>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</si>
  <si>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</si>
  <si>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</si>
  <si>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</si>
  <si>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</si>
  <si>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</si>
  <si>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</si>
  <si>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</si>
  <si>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</si>
  <si>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</si>
  <si>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</si>
  <si>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 xml:space="preserve">https://www.sparebank1.no/en/sr-bank/about-us/investor/financial-info/sr-boligkreditt.html </t>
  </si>
  <si>
    <t>G.1.1.4</t>
  </si>
  <si>
    <t>Cut-off date</t>
  </si>
  <si>
    <t>31/12/2021</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</si>
  <si>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</si>
  <si>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</si>
  <si>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</si>
  <si>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</si>
  <si>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</si>
  <si>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</si>
  <si>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</si>
  <si>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</si>
  <si>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</si>
  <si>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</si>
  <si>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</si>
  <si>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</si>
  <si>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</si>
  <si>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</si>
  <si>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</si>
  <si>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</si>
  <si>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</si>
  <si>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https://coveredbondlabel.com/issuer/132/</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</si>
  <si>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</si>
  <si>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</si>
  <si>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</si>
  <si>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</si>
  <si>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</si>
  <si>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</si>
  <si>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</si>
  <si>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</si>
  <si>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</si>
  <si>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</si>
  <si>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</si>
  <si>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</si>
  <si>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</si>
  <si>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</si>
  <si>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</si>
  <si>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</si>
  <si>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</si>
  <si>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</si>
  <si>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</si>
  <si>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</si>
  <si>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</si>
  <si>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</si>
  <si>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</si>
  <si>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</si>
  <si>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</si>
  <si>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LCR eligibility</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</si>
  <si>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</si>
  <si>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</si>
  <si>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</si>
  <si>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</si>
  <si>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</si>
  <si>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</si>
  <si>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</si>
  <si>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</si>
  <si>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</si>
  <si>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</si>
  <si>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</si>
  <si>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</si>
  <si>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</si>
  <si>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</si>
  <si>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</si>
  <si>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</si>
  <si>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</si>
  <si>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</si>
  <si>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</si>
  <si>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</si>
  <si>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</si>
  <si>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</si>
  <si>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</si>
  <si>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</si>
  <si>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</si>
  <si>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</si>
  <si>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</si>
  <si>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</si>
  <si>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</si>
  <si>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</si>
  <si>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</si>
  <si>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</si>
  <si>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</si>
  <si>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</si>
  <si>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</si>
  <si>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</si>
  <si>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</si>
  <si>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</si>
  <si>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</si>
  <si>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</si>
  <si>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</si>
  <si>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</si>
  <si>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</si>
  <si>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</si>
  <si>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</si>
  <si>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</si>
  <si>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</si>
  <si>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</si>
  <si>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</si>
  <si>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</si>
  <si>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</si>
  <si>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</si>
  <si>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</si>
  <si>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</si>
  <si>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</si>
  <si>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</si>
  <si>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</si>
  <si>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</si>
  <si>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</si>
  <si>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</si>
  <si>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</si>
  <si>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</si>
  <si>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</si>
  <si>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</si>
  <si>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</si>
  <si>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</si>
  <si>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</si>
  <si>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</si>
  <si>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</si>
  <si>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</si>
  <si>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</si>
  <si>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</si>
  <si>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</si>
  <si>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</si>
  <si>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</si>
  <si>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</si>
  <si>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</si>
  <si>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</si>
  <si>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</si>
  <si>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</si>
  <si>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</si>
  <si>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</si>
  <si>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</si>
  <si>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</si>
  <si>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</si>
  <si>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</si>
  <si>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</si>
  <si>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</si>
  <si>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</si>
  <si>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</si>
  <si>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</si>
  <si>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</si>
  <si>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</si>
  <si>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</si>
  <si>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</si>
  <si>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</si>
  <si>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</si>
  <si>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</si>
  <si>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</si>
  <si>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</si>
  <si>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</si>
  <si>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</si>
  <si>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</si>
  <si>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</si>
  <si>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</si>
  <si>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</si>
  <si>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</si>
  <si>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</si>
  <si>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</si>
  <si>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</si>
  <si>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</si>
  <si>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</si>
  <si>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</si>
  <si>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</si>
  <si>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</si>
  <si>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</si>
  <si>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</si>
  <si>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</si>
  <si>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</si>
  <si>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</si>
  <si>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</si>
  <si>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</si>
  <si>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</si>
  <si>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</si>
  <si>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</si>
  <si>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</si>
  <si>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</si>
  <si>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</si>
  <si>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</si>
  <si>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</si>
  <si>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</si>
  <si>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</si>
  <si>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</si>
  <si>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</si>
  <si>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</si>
  <si>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</si>
  <si>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</si>
  <si>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</si>
  <si>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</si>
  <si>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</si>
  <si>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</si>
  <si>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</si>
  <si>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</si>
  <si>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</si>
  <si>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</si>
  <si>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</si>
  <si>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</si>
  <si>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</si>
  <si>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</si>
  <si>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</si>
  <si>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</si>
  <si>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</si>
  <si>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</si>
  <si>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</si>
  <si>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</si>
  <si>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</si>
  <si>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</si>
  <si>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</si>
  <si>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</si>
  <si>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</si>
  <si>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</si>
  <si>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</si>
  <si>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</si>
  <si>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</si>
  <si>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</si>
  <si>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</si>
  <si>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</si>
  <si>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</si>
  <si>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</si>
  <si>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</si>
  <si>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</si>
  <si>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</si>
  <si>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</si>
  <si>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</si>
  <si>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</si>
  <si>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</si>
  <si>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</si>
  <si>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</si>
  <si>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</si>
  <si>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</si>
  <si>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</si>
  <si>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</si>
  <si>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</si>
  <si>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</si>
  <si>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</si>
  <si>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</si>
  <si>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</si>
  <si>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</si>
  <si>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</si>
  <si>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</si>
  <si>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</si>
  <si>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</si>
  <si>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</si>
  <si>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</si>
  <si>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</si>
  <si>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</si>
  <si>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</si>
  <si>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</si>
  <si>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</si>
  <si>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</si>
  <si>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</si>
  <si>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</si>
  <si>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</si>
  <si>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</si>
  <si>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</si>
  <si>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</si>
  <si>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</si>
  <si>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</si>
  <si>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</si>
  <si>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</si>
  <si>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</si>
  <si>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</si>
  <si>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</si>
  <si>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</si>
  <si>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</si>
  <si>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</si>
  <si>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</si>
  <si>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</si>
  <si>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</si>
  <si>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</si>
  <si>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</si>
  <si>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</si>
  <si>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</si>
  <si>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</si>
  <si>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</si>
  <si>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</si>
  <si>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</si>
  <si>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</si>
  <si>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</si>
  <si>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</si>
  <si>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</si>
  <si>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</si>
  <si>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</si>
  <si>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</si>
  <si>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</si>
  <si>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</si>
  <si>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</si>
  <si>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</si>
  <si>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</si>
  <si>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</si>
  <si>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</si>
  <si>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</si>
  <si>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</si>
  <si>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</si>
  <si>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</si>
  <si>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</si>
  <si>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</si>
  <si>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</si>
  <si>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</si>
  <si>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</si>
  <si>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</si>
  <si>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</si>
  <si>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</si>
  <si>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</si>
  <si>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</si>
  <si>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</si>
  <si>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</si>
  <si>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</si>
  <si>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</si>
  <si>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</si>
  <si>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</si>
  <si>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</si>
  <si>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</si>
  <si>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</si>
  <si>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</si>
  <si>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</si>
  <si>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</si>
  <si>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</si>
  <si>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</si>
  <si>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</si>
  <si>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</si>
  <si>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</si>
  <si>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</si>
  <si>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</si>
  <si>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</si>
  <si>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</si>
  <si>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</si>
  <si>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</si>
  <si>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</si>
  <si>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</si>
  <si>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</si>
  <si>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</si>
  <si>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</si>
  <si>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</si>
  <si>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</si>
  <si>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</si>
  <si>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</si>
  <si>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[For completion]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</si>
  <si>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</si>
  <si>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</si>
  <si>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</si>
  <si>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</si>
  <si>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</si>
  <si>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</si>
  <si>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</si>
  <si>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</si>
  <si>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</si>
  <si>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</si>
  <si>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</si>
  <si>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</si>
  <si>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</si>
  <si>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</si>
  <si>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</si>
  <si>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</si>
  <si>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</si>
  <si>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</si>
  <si>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</si>
  <si>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</si>
  <si>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</si>
  <si>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</si>
  <si>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</si>
  <si>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</si>
  <si>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</si>
  <si>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</si>
  <si>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</si>
  <si>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</si>
  <si>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</si>
  <si>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</si>
  <si>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</si>
  <si>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</si>
  <si>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</si>
  <si>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</si>
  <si>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</si>
  <si>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</si>
  <si>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</si>
  <si>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</si>
  <si>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</si>
  <si>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</si>
  <si>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</si>
  <si>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</si>
  <si>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</si>
  <si>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</si>
  <si>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</si>
  <si>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</si>
  <si>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</si>
  <si>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</si>
  <si>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</si>
  <si>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</si>
  <si>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</si>
  <si>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</si>
  <si>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</si>
  <si>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</si>
  <si>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</si>
  <si>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</si>
  <si>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</si>
  <si>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</si>
  <si>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</si>
  <si>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</si>
  <si>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</si>
  <si>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</si>
  <si>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</si>
  <si>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</si>
  <si>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</si>
  <si>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</si>
  <si>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</si>
  <si>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</si>
  <si>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</si>
  <si>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</si>
  <si>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</si>
  <si>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</si>
  <si>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</si>
  <si>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</si>
  <si>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</si>
  <si>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</si>
  <si>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</si>
  <si>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</si>
  <si>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</si>
  <si>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</si>
  <si>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</si>
  <si>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</si>
  <si>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</si>
  <si>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</si>
  <si>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</si>
  <si>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</si>
  <si>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</si>
  <si>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</si>
  <si>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</si>
  <si>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</si>
  <si>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</si>
  <si>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</si>
  <si>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</si>
  <si>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</si>
  <si>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</si>
  <si>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</si>
  <si>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</si>
  <si>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</si>
  <si>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</si>
  <si>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</si>
  <si>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Passed</t>
  </si>
  <si>
    <t>OG.6.1.2</t>
  </si>
  <si>
    <t>Interest Covereage Test (passe/failed)</t>
  </si>
  <si>
    <t>OG.6.1.3</t>
  </si>
  <si>
    <t xml:space="preserve">Cash Manager </t>
  </si>
  <si>
    <t>SpareBank 1 SR-Bank</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</si>
  <si>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</si>
  <si>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</si>
  <si>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</si>
  <si>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</si>
  <si>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</si>
  <si>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</si>
  <si>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</si>
  <si>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</si>
  <si>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</si>
  <si>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</si>
  <si>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</si>
  <si>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</si>
  <si>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</si>
  <si>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</si>
  <si>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</si>
  <si>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</si>
  <si>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</si>
  <si>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</si>
  <si>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</si>
  <si>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</si>
  <si>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</si>
  <si>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</si>
  <si>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</si>
  <si>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</si>
  <si>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</si>
  <si>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</si>
  <si>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</si>
  <si>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</si>
  <si>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</si>
  <si>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</si>
  <si>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</si>
  <si>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</si>
  <si>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</si>
  <si>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</si>
  <si>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</si>
  <si>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</si>
  <si>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</si>
  <si>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</si>
  <si>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</si>
  <si>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</si>
  <si>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</si>
  <si>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</si>
  <si>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</si>
  <si>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</si>
  <si>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</si>
  <si>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</si>
  <si>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</si>
  <si>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</si>
  <si>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</si>
  <si>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</si>
  <si>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</si>
  <si>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</si>
  <si>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</si>
  <si>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</si>
  <si>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</si>
  <si>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</si>
  <si>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</si>
  <si>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</si>
  <si>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</si>
  <si>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</si>
  <si>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</si>
  <si>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</si>
  <si>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</si>
  <si>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</si>
  <si>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</si>
  <si>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</si>
  <si>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</si>
  <si>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</si>
  <si>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</si>
  <si>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</si>
  <si>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</si>
  <si>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</si>
  <si>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</si>
  <si>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</si>
  <si>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</si>
  <si>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</si>
  <si>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</si>
  <si>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</si>
  <si>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</si>
  <si>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</si>
  <si>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</si>
  <si>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</si>
  <si>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</si>
  <si>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</si>
  <si>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</si>
  <si>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</si>
  <si>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</si>
  <si>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</si>
  <si>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</si>
  <si>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</si>
  <si>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</si>
  <si>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</si>
  <si>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</si>
  <si>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</si>
  <si>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</si>
  <si>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</si>
  <si>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</si>
  <si>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</si>
  <si>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</si>
  <si>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</si>
  <si>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</si>
  <si>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</si>
  <si>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</si>
  <si>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</si>
  <si>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</si>
  <si>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</si>
  <si>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</si>
  <si>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</si>
  <si>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</si>
  <si>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</si>
  <si>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</si>
  <si>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</si>
  <si>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</si>
  <si>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</si>
  <si>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</si>
  <si>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</si>
  <si>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</si>
  <si>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</si>
  <si>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</si>
  <si>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</si>
  <si>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</si>
  <si>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</si>
  <si>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</si>
  <si>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</si>
  <si>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</si>
  <si>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</si>
  <si>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</si>
  <si>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</si>
  <si>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</si>
  <si>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</si>
  <si>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</si>
  <si>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</si>
  <si>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</si>
  <si>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</si>
  <si>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</si>
  <si>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</si>
  <si>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</si>
  <si>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</si>
  <si>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</si>
  <si>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</si>
  <si>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</si>
  <si>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</si>
  <si>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</si>
  <si>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</si>
  <si>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</si>
  <si>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</si>
  <si>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</si>
  <si>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</si>
  <si>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</si>
  <si>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</si>
  <si>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</si>
  <si>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</si>
  <si>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</si>
  <si>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</si>
  <si>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</si>
  <si>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</si>
  <si>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</si>
  <si>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</si>
  <si>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</si>
  <si>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</si>
  <si>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</si>
  <si>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</si>
  <si>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</si>
  <si>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</si>
  <si>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</si>
  <si>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</si>
  <si>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</si>
  <si>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</si>
  <si>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</si>
  <si>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</si>
  <si>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</si>
  <si>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</si>
  <si>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</si>
  <si>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</si>
  <si>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</si>
  <si>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</si>
  <si>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</si>
  <si>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</si>
  <si>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</si>
  <si>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</si>
  <si>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</si>
  <si>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</si>
  <si>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</si>
  <si>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</si>
  <si>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</si>
  <si>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</si>
  <si>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</si>
  <si>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</si>
  <si>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</si>
  <si>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</si>
  <si>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</si>
  <si>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</si>
  <si>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</si>
  <si>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</si>
  <si>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</si>
  <si>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</si>
  <si>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</si>
  <si>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</si>
  <si>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</si>
  <si>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</si>
  <si>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</si>
  <si>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TBC at a country level</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</si>
  <si>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</si>
  <si>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</si>
  <si>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</si>
  <si>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</si>
  <si>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</si>
  <si>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</si>
  <si>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</si>
  <si>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</si>
  <si>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</si>
  <si>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</si>
  <si>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</si>
  <si>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</si>
  <si>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</si>
  <si>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</si>
  <si>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</si>
  <si>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</si>
  <si>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</si>
  <si>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</si>
  <si>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</si>
  <si>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</si>
  <si>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</si>
  <si>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</si>
  <si>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</si>
  <si>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</si>
  <si>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</si>
  <si>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</si>
  <si>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</si>
  <si>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</si>
  <si>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</si>
  <si>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</si>
  <si>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</si>
  <si>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</si>
  <si>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</si>
  <si>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</si>
  <si>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</si>
  <si>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</si>
  <si>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</si>
  <si>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</si>
  <si>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</si>
  <si>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</si>
  <si>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</si>
  <si>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</si>
  <si>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</si>
  <si>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</si>
  <si>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</si>
  <si>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</si>
  <si>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</si>
  <si>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</si>
  <si>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</si>
  <si>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</si>
  <si>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</si>
  <si>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</si>
  <si>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</si>
  <si>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</si>
  <si>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</si>
  <si>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</si>
  <si>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</si>
  <si>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</si>
  <si>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</si>
  <si>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</si>
  <si>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</si>
  <si>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</si>
  <si>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</si>
  <si>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</si>
  <si>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</si>
  <si>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</si>
  <si>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</si>
  <si>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</si>
  <si>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</si>
  <si>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</si>
  <si>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</si>
  <si>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</si>
  <si>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</si>
  <si>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</si>
  <si>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</si>
  <si>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</si>
  <si>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</si>
  <si>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</si>
  <si>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</si>
  <si>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</si>
  <si>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</si>
  <si>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</si>
  <si>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</si>
  <si>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</si>
  <si>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</si>
  <si>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</si>
  <si>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</si>
  <si>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</si>
  <si>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</si>
  <si>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</si>
  <si>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 xml:space="preserve"> ≤ 1,000,000</t>
  </si>
  <si>
    <t>M.7A.10.3</t>
  </si>
  <si>
    <t xml:space="preserve"> &gt; 1,000,000 ≤ 2,000,000</t>
  </si>
  <si>
    <t>M.7A.10.4</t>
  </si>
  <si>
    <t xml:space="preserve"> &gt; 2,000,000 ≤ 3,000,000</t>
  </si>
  <si>
    <t>M.7A.10.5</t>
  </si>
  <si>
    <t xml:space="preserve"> &gt; 3,000,000 ≤ 5,000,000</t>
  </si>
  <si>
    <t>M.7A.10.6</t>
  </si>
  <si>
    <t xml:space="preserve"> &gt; 5,000,000 ≤ 12,000,000</t>
  </si>
  <si>
    <t>M.7A.10.7</t>
  </si>
  <si>
    <t>x &gt; 12 000 000</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</si>
  <si>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</si>
  <si>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</si>
  <si>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</si>
  <si>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</si>
  <si>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</si>
  <si>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</si>
  <si>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</si>
  <si>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</si>
  <si>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</si>
  <si>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</si>
  <si>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</si>
  <si>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</si>
  <si>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</si>
  <si>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</si>
  <si>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</si>
  <si>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</si>
  <si>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</si>
  <si>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</si>
  <si>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</si>
  <si>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</si>
  <si>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</si>
  <si>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</si>
  <si>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</si>
  <si>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</si>
  <si>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</si>
  <si>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</si>
  <si>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</si>
  <si>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</si>
  <si>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</si>
  <si>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</si>
  <si>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</si>
  <si>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</si>
  <si>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</si>
  <si>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</si>
  <si>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</si>
  <si>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</si>
  <si>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</si>
  <si>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</si>
  <si>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</si>
  <si>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</si>
  <si>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</si>
  <si>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</si>
  <si>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</si>
  <si>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</si>
  <si>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</si>
  <si>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</si>
  <si>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</si>
  <si>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</si>
  <si>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</si>
  <si>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</si>
  <si>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</si>
  <si>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</si>
  <si>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</si>
  <si>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</si>
  <si>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</si>
  <si>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</si>
  <si>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</si>
  <si>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</si>
  <si>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</si>
  <si>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</si>
  <si>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</si>
  <si>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</si>
  <si>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</si>
  <si>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</si>
  <si>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</si>
  <si>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</si>
  <si>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</si>
  <si>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</si>
  <si>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</si>
  <si>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</si>
  <si>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</si>
  <si>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</si>
  <si>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</si>
  <si>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</si>
  <si>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</si>
  <si>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</si>
  <si>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</si>
  <si>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</si>
  <si>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</si>
  <si>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</si>
  <si>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</si>
  <si>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</si>
  <si>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</si>
  <si>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</si>
  <si>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</si>
  <si>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</si>
  <si>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</si>
  <si>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</si>
  <si>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</si>
  <si>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</si>
  <si>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</si>
  <si>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</si>
  <si>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</si>
  <si>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</si>
  <si>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</si>
  <si>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</si>
  <si>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</si>
  <si>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</si>
  <si>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</si>
  <si>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</si>
  <si>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</si>
  <si>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</si>
  <si>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</si>
  <si>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</si>
  <si>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</si>
  <si>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</si>
  <si>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</si>
  <si>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</si>
  <si>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</si>
  <si>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</si>
  <si>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</si>
  <si>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</si>
  <si>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</si>
  <si>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</si>
  <si>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</si>
  <si>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</si>
  <si>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</si>
  <si>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</si>
  <si>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</si>
  <si>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</si>
  <si>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</si>
  <si>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</si>
  <si>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</si>
  <si>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</si>
  <si>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</si>
  <si>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</si>
  <si>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</si>
  <si>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</si>
  <si>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</si>
  <si>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</si>
  <si>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</si>
  <si>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</si>
  <si>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</si>
  <si>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</si>
  <si>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</si>
  <si>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</si>
  <si>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</si>
  <si>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</si>
  <si>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</si>
  <si>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</si>
  <si>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</si>
  <si>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</si>
  <si>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</si>
  <si>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</si>
  <si>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</si>
  <si>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</si>
  <si>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</si>
  <si>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</si>
  <si>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</si>
  <si>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</si>
  <si>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</si>
  <si>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</si>
  <si>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</si>
  <si>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</si>
  <si>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</si>
  <si>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</si>
  <si>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</si>
  <si>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</si>
  <si>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</si>
  <si>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</si>
  <si>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</si>
  <si>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</si>
  <si>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</si>
  <si>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</si>
  <si>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</si>
  <si>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</si>
  <si>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</si>
  <si>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</si>
  <si>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</si>
  <si>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</si>
  <si>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</si>
  <si>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</si>
  <si>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</si>
  <si>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</si>
  <si>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</si>
  <si>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</si>
  <si>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</si>
  <si>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</si>
  <si>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</si>
  <si>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</si>
  <si>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</si>
  <si>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</si>
  <si>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</si>
  <si>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</si>
  <si>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</si>
  <si>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</si>
  <si>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</si>
  <si>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</si>
  <si>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</si>
  <si>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</si>
  <si>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</si>
  <si>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</si>
  <si>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</si>
  <si>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</si>
  <si>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</si>
  <si>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</si>
  <si>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</si>
  <si>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</si>
  <si>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</si>
  <si>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</si>
  <si>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</si>
  <si>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</si>
  <si>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</si>
  <si>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</si>
  <si>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</si>
  <si>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</si>
  <si>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</si>
  <si>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</si>
  <si>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</si>
  <si>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</si>
  <si>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</si>
  <si>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</si>
  <si>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</si>
  <si>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</si>
  <si>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</si>
  <si>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</si>
  <si>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</si>
  <si>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</si>
  <si>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</si>
  <si>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</si>
  <si>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</si>
  <si>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</si>
  <si>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</si>
  <si>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</si>
  <si>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</si>
  <si>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</si>
  <si>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</si>
  <si>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</si>
  <si>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</si>
  <si>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</si>
  <si>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</si>
  <si>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</si>
  <si>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</si>
  <si>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</si>
  <si>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</si>
  <si>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</si>
  <si>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</si>
  <si>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</si>
  <si>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</si>
  <si>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</si>
  <si>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</si>
  <si>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</si>
  <si>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</si>
  <si>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</si>
  <si>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</si>
  <si>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</si>
  <si>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</si>
  <si>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</si>
  <si>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</si>
  <si>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</si>
  <si>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</si>
  <si>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</si>
  <si>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</si>
  <si>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</si>
  <si>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</si>
  <si>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</si>
  <si>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</si>
  <si>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</si>
  <si>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</si>
  <si>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</si>
  <si>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</si>
  <si>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</si>
  <si>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</si>
  <si>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</si>
  <si>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</si>
  <si>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</si>
  <si>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</si>
  <si>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</si>
  <si>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</si>
  <si>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</si>
  <si>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</si>
  <si>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</si>
  <si>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</si>
  <si>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</si>
  <si>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</si>
  <si>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</si>
  <si>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</si>
  <si>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</si>
  <si>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</si>
  <si>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</si>
  <si>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</si>
  <si>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</si>
  <si>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</si>
  <si>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</si>
  <si>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</si>
  <si>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</si>
  <si>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</si>
  <si>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</si>
  <si>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</si>
  <si>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</si>
  <si>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</si>
  <si>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</si>
  <si>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</si>
  <si>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</si>
  <si>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</si>
  <si>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</si>
  <si>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</si>
  <si>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</si>
  <si>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</si>
  <si>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</si>
  <si>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</si>
  <si>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</si>
  <si>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</si>
  <si>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</si>
  <si>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</si>
  <si>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</si>
  <si>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</si>
  <si>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</si>
  <si>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</si>
  <si>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</si>
  <si>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</si>
  <si>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</si>
  <si>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</si>
  <si>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</si>
  <si>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</si>
  <si>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</si>
  <si>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</si>
  <si>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</si>
  <si>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</si>
  <si>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</si>
  <si>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</si>
  <si>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</si>
  <si>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</si>
  <si>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</si>
  <si>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</si>
  <si>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</si>
  <si>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</si>
  <si>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</si>
  <si>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</si>
  <si>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</si>
  <si>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</si>
  <si>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</si>
  <si>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</si>
  <si>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</si>
  <si>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</si>
  <si>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</si>
  <si>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</si>
  <si>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</si>
  <si>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</si>
  <si>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</si>
  <si>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</si>
  <si>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</si>
  <si>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</si>
  <si>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</si>
  <si>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</si>
  <si>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</si>
  <si>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</si>
  <si>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</si>
  <si>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</si>
  <si>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</si>
  <si>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</si>
  <si>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</si>
  <si>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</si>
  <si>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</si>
  <si>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</si>
  <si>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</si>
  <si>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</si>
  <si>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</si>
  <si>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</si>
  <si>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</si>
  <si>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</si>
  <si>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</si>
  <si>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</si>
  <si>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</si>
  <si>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</si>
  <si>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</si>
  <si>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</si>
  <si>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</si>
  <si>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</si>
  <si>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</si>
  <si>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</si>
  <si>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</si>
  <si>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</si>
  <si>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</si>
  <si>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</si>
  <si>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</si>
  <si>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</si>
  <si>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</si>
  <si>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</si>
  <si>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</si>
  <si>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</si>
  <si>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</si>
  <si>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</si>
  <si>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</si>
  <si>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</si>
  <si>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</si>
  <si>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</si>
  <si>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</si>
  <si>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</si>
  <si>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</si>
  <si>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</si>
  <si>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</si>
  <si>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</si>
  <si>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</si>
  <si>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</si>
  <si>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</si>
  <si>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</si>
  <si>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</si>
  <si>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</si>
  <si>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</si>
  <si>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</si>
  <si>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</si>
  <si>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</si>
  <si>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</si>
  <si>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</si>
  <si>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</si>
  <si>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</si>
  <si>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</si>
  <si>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</si>
  <si>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</si>
  <si>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</si>
  <si>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</si>
  <si>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</si>
  <si>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</si>
  <si>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</si>
  <si>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</si>
  <si>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</si>
  <si>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</si>
  <si>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</si>
  <si>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</si>
  <si>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</si>
  <si>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</si>
  <si>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</si>
  <si>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</si>
  <si>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</si>
  <si>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</si>
  <si>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</si>
  <si>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</si>
  <si>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</si>
  <si>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</si>
  <si>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</si>
  <si>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</si>
  <si>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</si>
  <si>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</si>
  <si>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</si>
  <si>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</si>
  <si>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</si>
  <si>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</si>
  <si>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</si>
  <si>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</si>
  <si>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</si>
  <si>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</si>
  <si>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</si>
  <si>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</si>
  <si>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</si>
  <si>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</si>
  <si>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</si>
  <si>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</si>
  <si>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</si>
  <si>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</si>
  <si>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</si>
  <si>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</si>
  <si>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</si>
  <si>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</si>
  <si>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</si>
  <si>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</si>
  <si>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</si>
  <si>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</si>
  <si>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</si>
  <si>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</si>
  <si>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</si>
  <si>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</si>
  <si>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</si>
  <si>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</si>
  <si>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</si>
  <si>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</si>
  <si>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</si>
  <si>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</si>
  <si>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</si>
  <si>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</si>
  <si>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See HG.1.2</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</si>
  <si>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</si>
  <si>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</si>
  <si>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</si>
  <si>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</si>
  <si>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</si>
  <si>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Only contractual maturity reported.</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</si>
  <si>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</si>
  <si>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</si>
  <si>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</si>
  <si>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</si>
  <si>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</si>
  <si>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</si>
  <si>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</si>
  <si>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</si>
  <si>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t xml:space="preserve"> LO + HP    
    V
LO = Loan balance or facility
HP = Higher priority pledge
V= Value of the property</t>
  </si>
  <si>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</si>
  <si>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</si>
  <si>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</si>
  <si>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</si>
  <si>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</si>
  <si>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indexed LTV).</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</si>
  <si>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</si>
  <si>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</si>
  <si>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</si>
  <si>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</si>
  <si>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All issuances of covered bonds in foreign currency are swapped to NOK to eliminate FX-risk entirely.
Fixed interest rate exposures in the form of fixed rate covered bonds and fixed rate mortgages are swapped to 3 month NIBOR.</t>
  </si>
  <si>
    <t>HG.1.13</t>
  </si>
  <si>
    <t>Non-performing loans</t>
  </si>
  <si>
    <t>Non performing loans over 90 days after due date.</t>
  </si>
  <si>
    <t>OHG.1.1</t>
  </si>
  <si>
    <t>NPV assumptions (when stated)</t>
  </si>
  <si>
    <t>OHG.1.2</t>
  </si>
  <si>
    <t>OHG.1.3</t>
  </si>
  <si>
    <t>OHG.1.4</t>
  </si>
  <si>
    <t>OHG.1.5</t>
  </si>
  <si>
    <t>OHG.1.6</t>
  </si>
  <si>
    <t>OHG.1.7</t>
  </si>
  <si>
    <t>OHG.1.8</t>
  </si>
  <si>
    <t>OHG.1.9</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</si>
  <si>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</si>
  <si>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</si>
  <si>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</si>
  <si>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</si>
  <si>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</si>
  <si>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</si>
  <si>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</si>
  <si>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</si>
  <si>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</si>
  <si>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</si>
  <si>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</si>
  <si>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</si>
  <si>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</si>
  <si>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</si>
  <si>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</si>
  <si>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</si>
  <si>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</si>
  <si>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</si>
  <si>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</si>
  <si>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</si>
  <si>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</si>
  <si>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</si>
  <si>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</si>
  <si>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</si>
  <si>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</si>
  <si>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</si>
  <si>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</si>
  <si>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</si>
  <si>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ND3</t>
  </si>
  <si>
    <t>OHG.3.1</t>
  </si>
  <si>
    <t>OHG.3.2</t>
  </si>
  <si>
    <t>OHG.3.3</t>
  </si>
  <si>
    <t>4. Glossary - Extra national and/or Issuer Items</t>
  </si>
  <si>
    <t>HG.4.1</t>
  </si>
  <si>
    <t>Other definitions deemed relevant</t>
  </si>
  <si>
    <t>OHG.4.1</t>
  </si>
  <si>
    <t>OHG.4.2</t>
  </si>
  <si>
    <t>OHG.4.3</t>
  </si>
  <si>
    <t>OHG.4.4</t>
  </si>
  <si>
    <t>OHG.4.5</t>
  </si>
  <si>
    <t>Norwegian Transparency Template</t>
  </si>
  <si>
    <t>Additional information from Norwegian Issuers using HTT</t>
  </si>
  <si>
    <t>Stresstest - House price decline</t>
  </si>
  <si>
    <t>House price decline</t>
  </si>
  <si>
    <t>Current</t>
  </si>
  <si>
    <t>Total cover pool balance (NOKbn)</t>
  </si>
  <si>
    <t>WA indexed LTV (%)</t>
  </si>
  <si>
    <t>Eligible cover pool balance (NOKbn)</t>
  </si>
  <si>
    <t>Total outstanding covered bonds (NOKbn)</t>
  </si>
  <si>
    <t>Eligible overcollateralization</t>
  </si>
  <si>
    <t>Additional comments</t>
  </si>
  <si>
    <t>Stresstest is based on nominal values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</si>
  <si>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</si>
  <si>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</si>
  <si>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</si>
  <si>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</si>
  <si>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</si>
  <si>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</si>
  <si>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</si>
  <si>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</si>
  <si>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</si>
  <si>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</si>
  <si>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</si>
  <si>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</si>
  <si>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</si>
  <si>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</si>
  <si>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</si>
  <si>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</si>
  <si>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</si>
  <si>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 xml:space="preserve">SpareBank 1 SR-Bank </t>
  </si>
  <si>
    <t>549300Q3OIWRHQUQM052</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</si>
  <si>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</si>
  <si>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</si>
  <si>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</si>
  <si>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</si>
  <si>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</si>
  <si>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</si>
  <si>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</si>
  <si>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</si>
  <si>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</si>
  <si>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</si>
  <si>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</si>
  <si>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</si>
  <si>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</si>
  <si>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</si>
  <si>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</si>
  <si>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</si>
  <si>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</si>
  <si>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Nordic Trustee</t>
  </si>
  <si>
    <t>E.1.1.11</t>
  </si>
  <si>
    <t>Cover Pool Monitor</t>
  </si>
  <si>
    <t>PricewaterhouseCoopers AS</t>
  </si>
  <si>
    <t>OE.1.1.1</t>
  </si>
  <si>
    <t>where applicable - paying agent</t>
  </si>
  <si>
    <t>OE.1.1.2</t>
  </si>
  <si>
    <t>OE.1.1.3</t>
  </si>
  <si>
    <t>OE.1.1.4</t>
  </si>
  <si>
    <t>OE.1.1.5</t>
  </si>
  <si>
    <t>OE.1.1.6</t>
  </si>
  <si>
    <t>OE.1.1.7</t>
  </si>
  <si>
    <t>OE.1.1.8</t>
  </si>
  <si>
    <t>Swap Counterparties</t>
  </si>
  <si>
    <t>Guarantor (if applicable)</t>
  </si>
  <si>
    <t>Type of Swap</t>
  </si>
  <si>
    <t>E.2.1.1</t>
  </si>
  <si>
    <t>FX</t>
  </si>
  <si>
    <t>E.2.1.2</t>
  </si>
  <si>
    <t>IRS</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</si>
  <si>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</si>
  <si>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</si>
  <si>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</si>
  <si>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</si>
  <si>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</si>
  <si>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</si>
  <si>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</si>
  <si>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</si>
  <si>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</si>
  <si>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</si>
  <si>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</si>
  <si>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</si>
  <si>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</si>
  <si>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</si>
  <si>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</si>
  <si>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</si>
  <si>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</si>
  <si>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</si>
  <si>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</si>
  <si>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</si>
  <si>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</si>
  <si>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</si>
  <si>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</si>
  <si>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</si>
  <si>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</si>
  <si>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</si>
  <si>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</si>
  <si>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</si>
  <si>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</si>
  <si>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</si>
  <si>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</si>
  <si>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</si>
  <si>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</si>
  <si>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</si>
  <si>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</si>
  <si>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</si>
  <si>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</si>
  <si>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</si>
  <si>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</si>
  <si>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</si>
  <si>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</si>
  <si>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</si>
  <si>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</si>
  <si>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</si>
  <si>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</si>
  <si>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</si>
  <si>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</si>
  <si>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</si>
  <si>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</si>
  <si>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</si>
  <si>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</si>
  <si>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</si>
  <si>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</si>
  <si>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</si>
  <si>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</si>
  <si>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</si>
  <si>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</si>
  <si>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</si>
  <si>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</si>
  <si>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</si>
  <si>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</si>
  <si>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</si>
  <si>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</si>
  <si>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</si>
  <si>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</si>
  <si>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</si>
  <si>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</si>
  <si>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</si>
  <si>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</si>
  <si>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</si>
  <si>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</si>
  <si>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</si>
  <si>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</si>
  <si>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</si>
  <si>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</si>
  <si>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</si>
  <si>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</si>
  <si>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</si>
  <si>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</si>
  <si>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</si>
  <si>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</si>
  <si>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</si>
  <si>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</si>
  <si>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</si>
  <si>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</si>
  <si>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</si>
  <si>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</si>
  <si>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Reporting Date: 08/02/22</t>
  </si>
  <si>
    <t>Cut-off Date: 31/12/21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</si>
</sst>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_(* #,##0.00_);_(* \(#,##0.00\);_(* &quot;-&quot;??_);_(@_)"/>
    <numFmt numFmtId="168" formatCode="#,##0_ ;\-#,##0\ "/>
    <numFmt numFmtId="169" formatCode="0.0\ %"/>
  </numFmts>
  <fonts count="54"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sz val="11"/>
      <color rgb="FF000000"/>
      <name val="Calibri"/>
      <family val="2"/>
      <scheme val="minor"/>
    </font>
    <font>
      <sz val="14"/>
      <color theme="1"/>
      <name val="Calibri"/>
      <family val="2"/>
      <scheme val="minor"/>
    </font>
    <font>
      <b/>
      <sz val="9"/>
      <color theme="1"/>
      <name val="Verdana"/>
      <family val="2"/>
    </font>
    <font>
      <sz val="9"/>
      <color theme="1"/>
      <name val="Verdana"/>
      <family val="2"/>
    </font>
    <font>
      <u/>
      <sz val="9"/>
      <color theme="1"/>
      <name val="Verdana"/>
      <family val="2"/>
    </font>
    <font>
      <sz val="24"/>
      <color theme="1"/>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sz val="11"/>
      <color rgb="FF0070C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style="thin">
        <color indexed="64"/>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4">
    <xf numFmtId="0" fontId="0" fillId="0" borderId="0"/>
    <xf numFmtId="167"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cellStyleXfs>
  <cellXfs count="215">
    <xf numFmtId="0" fontId="0" fillId="0" borderId="0" xfId="0"/>
    <xf numFmtId="0" fontId="6"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wrapText="1"/>
    </xf>
    <xf numFmtId="0" fontId="8" fillId="0" borderId="0" xfId="0" applyFont="1" applyAlignment="1">
      <alignment horizontal="left" vertical="center" wrapText="1"/>
    </xf>
    <xf numFmtId="0" fontId="12"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wrapText="1"/>
    </xf>
    <xf numFmtId="0" fontId="10" fillId="0" borderId="0" xfId="0" applyFont="1" applyAlignment="1">
      <alignment vertical="center" wrapText="1"/>
    </xf>
    <xf numFmtId="0" fontId="14" fillId="0" borderId="0" xfId="0" applyFont="1" applyAlignment="1">
      <alignment vertical="center" wrapText="1"/>
    </xf>
    <xf numFmtId="0" fontId="13" fillId="0" borderId="0" xfId="0" applyFont="1" applyAlignment="1">
      <alignment vertical="center" wrapText="1"/>
    </xf>
    <xf numFmtId="0" fontId="17" fillId="0" borderId="1" xfId="0" applyFont="1" applyBorder="1"/>
    <xf numFmtId="0" fontId="17" fillId="0" borderId="2" xfId="0" applyFont="1" applyBorder="1"/>
    <xf numFmtId="0" fontId="17" fillId="0" borderId="3" xfId="0" applyFont="1" applyBorder="1"/>
    <xf numFmtId="0" fontId="17" fillId="0" borderId="4" xfId="0" applyFont="1" applyBorder="1"/>
    <xf numFmtId="0" fontId="17" fillId="0" borderId="0" xfId="0" applyFont="1"/>
    <xf numFmtId="0" fontId="17" fillId="0" borderId="5" xfId="0" applyFont="1" applyBorder="1"/>
    <xf numFmtId="0" fontId="18" fillId="0" borderId="0" xfId="0" applyFont="1" applyAlignment="1">
      <alignment horizontal="center"/>
    </xf>
    <xf numFmtId="0" fontId="6"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xf>
    <xf numFmtId="0" fontId="23" fillId="0" borderId="0" xfId="0" applyFont="1"/>
    <xf numFmtId="0" fontId="5" fillId="0" borderId="0" xfId="3" applyFont="1" applyAlignment="1"/>
    <xf numFmtId="0" fontId="17" fillId="0" borderId="6" xfId="0" applyFont="1" applyBorder="1"/>
    <xf numFmtId="0" fontId="17" fillId="0" borderId="7" xfId="0" applyFont="1" applyBorder="1"/>
    <xf numFmtId="0" fontId="17" fillId="0" borderId="8" xfId="0" applyFont="1" applyBorder="1"/>
    <xf numFmtId="0" fontId="0" fillId="4" borderId="0" xfId="0" applyFill="1"/>
    <xf numFmtId="17" fontId="22" fillId="0" borderId="0" xfId="0" applyNumberFormat="1" applyFont="1" applyAlignment="1">
      <alignment horizontal="center"/>
    </xf>
    <xf numFmtId="0" fontId="0" fillId="0" borderId="4" xfId="0" applyBorder="1"/>
    <xf numFmtId="0" fontId="0" fillId="0" borderId="5" xfId="0" applyBorder="1"/>
    <xf numFmtId="0" fontId="0" fillId="0" borderId="7" xfId="0" applyBorder="1"/>
    <xf numFmtId="0" fontId="4" fillId="0" borderId="0" xfId="0" applyFont="1"/>
    <xf numFmtId="0" fontId="17" fillId="0" borderId="0" xfId="0" quotePrefix="1" applyFont="1" applyAlignment="1">
      <alignment horizontal="right"/>
    </xf>
    <xf numFmtId="0" fontId="22" fillId="0" borderId="7" xfId="0" applyFont="1" applyBorder="1" applyAlignment="1">
      <alignment horizontal="center"/>
    </xf>
    <xf numFmtId="0" fontId="0" fillId="0" borderId="1" xfId="0" applyBorder="1"/>
    <xf numFmtId="0" fontId="0" fillId="0" borderId="2" xfId="0" applyBorder="1"/>
    <xf numFmtId="0" fontId="0" fillId="0" borderId="3" xfId="0" applyBorder="1"/>
    <xf numFmtId="0" fontId="18" fillId="0" borderId="0" xfId="0" applyFont="1"/>
    <xf numFmtId="0" fontId="25" fillId="0" borderId="0" xfId="0" applyFont="1"/>
    <xf numFmtId="0" fontId="26" fillId="0" borderId="0" xfId="0" applyFont="1" applyAlignment="1">
      <alignment horizontal="left" vertical="center" indent="1"/>
    </xf>
    <xf numFmtId="0" fontId="0" fillId="0" borderId="6" xfId="0" applyBorder="1"/>
    <xf numFmtId="0" fontId="0" fillId="0" borderId="8" xfId="0" applyBorder="1"/>
    <xf numFmtId="0" fontId="27" fillId="0" borderId="0" xfId="0" applyFont="1"/>
    <xf numFmtId="0" fontId="20" fillId="0" borderId="0" xfId="0" applyFont="1" applyAlignment="1">
      <alignment horizontal="left" vertical="center"/>
    </xf>
    <xf numFmtId="0" fontId="29" fillId="0" borderId="0" xfId="0" applyFont="1" applyAlignment="1">
      <alignment horizontal="left"/>
    </xf>
    <xf numFmtId="0" fontId="27" fillId="0" borderId="0" xfId="0" applyFont="1" applyAlignment="1">
      <alignment horizontal="center" vertical="center"/>
    </xf>
    <xf numFmtId="0" fontId="27" fillId="0" borderId="0" xfId="0" applyFont="1" applyAlignment="1">
      <alignment vertical="center" wrapText="1"/>
    </xf>
    <xf numFmtId="0" fontId="26" fillId="0" borderId="9" xfId="0" applyFont="1" applyBorder="1" applyAlignment="1">
      <alignment horizontal="center" vertical="center" wrapText="1"/>
    </xf>
    <xf numFmtId="0" fontId="30" fillId="2" borderId="10"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26" fillId="0" borderId="0" xfId="0" applyFont="1"/>
    <xf numFmtId="0" fontId="31" fillId="5" borderId="10" xfId="0" quotePrefix="1" applyFont="1" applyFill="1" applyBorder="1" applyAlignment="1">
      <alignment horizontal="left" vertical="center"/>
    </xf>
    <xf numFmtId="0" fontId="31" fillId="5" borderId="12" xfId="0" quotePrefix="1" applyFont="1" applyFill="1" applyBorder="1" applyAlignment="1">
      <alignment horizontal="center" vertical="center" wrapText="1"/>
    </xf>
    <xf numFmtId="0" fontId="31" fillId="5" borderId="11" xfId="0" quotePrefix="1" applyFont="1" applyFill="1" applyBorder="1" applyAlignment="1">
      <alignment horizontal="center" vertical="center" wrapText="1"/>
    </xf>
    <xf numFmtId="0" fontId="32" fillId="6" borderId="10" xfId="0" quotePrefix="1" applyFont="1" applyFill="1" applyBorder="1" applyAlignment="1">
      <alignment horizontal="left" vertical="center"/>
    </xf>
    <xf numFmtId="0" fontId="32" fillId="6" borderId="13" xfId="0" quotePrefix="1" applyFont="1" applyFill="1" applyBorder="1" applyAlignment="1">
      <alignment horizontal="left" vertical="center"/>
    </xf>
    <xf numFmtId="0" fontId="27" fillId="0" borderId="13" xfId="0" applyFont="1" applyBorder="1" applyAlignment="1">
      <alignment horizontal="center" vertical="center" wrapText="1"/>
    </xf>
    <xf numFmtId="0" fontId="3" fillId="2" borderId="10" xfId="0" applyFont="1" applyFill="1" applyBorder="1" applyAlignment="1">
      <alignment horizontal="center" vertical="center" wrapText="1"/>
    </xf>
    <xf numFmtId="0" fontId="0" fillId="0" borderId="13" xfId="0" applyBorder="1" applyAlignment="1">
      <alignment vertical="center" wrapText="1"/>
    </xf>
    <xf numFmtId="0" fontId="27" fillId="0" borderId="13" xfId="0" applyFont="1" applyBorder="1" applyAlignment="1">
      <alignment horizontal="center" vertical="center"/>
    </xf>
    <xf numFmtId="0" fontId="33" fillId="0" borderId="13" xfId="0" applyFont="1" applyBorder="1" applyAlignment="1">
      <alignment vertical="center" wrapText="1"/>
    </xf>
    <xf numFmtId="0" fontId="34" fillId="5" borderId="11" xfId="0" quotePrefix="1" applyFont="1" applyFill="1" applyBorder="1" applyAlignment="1">
      <alignment horizontal="center" vertical="center" wrapText="1"/>
    </xf>
    <xf numFmtId="0" fontId="27" fillId="0" borderId="0" xfId="0" applyFont="1" applyAlignment="1">
      <alignment horizontal="center" vertical="center" wrapText="1"/>
    </xf>
    <xf numFmtId="0" fontId="0" fillId="0" borderId="0" xfId="0" applyAlignment="1">
      <alignment horizontal="center" vertical="center" wrapText="1"/>
    </xf>
    <xf numFmtId="0" fontId="19" fillId="0" borderId="0" xfId="0" applyFont="1" applyAlignment="1">
      <alignment horizontal="center" vertical="center"/>
    </xf>
    <xf numFmtId="0" fontId="0" fillId="0" borderId="14" xfId="0" applyBorder="1" applyAlignment="1">
      <alignment horizontal="center" vertical="center" wrapText="1"/>
    </xf>
    <xf numFmtId="0" fontId="33" fillId="0" borderId="0" xfId="0" applyFont="1" applyAlignment="1">
      <alignment horizontal="center" vertical="center" wrapText="1"/>
    </xf>
    <xf numFmtId="0" fontId="30" fillId="0" borderId="0" xfId="0" applyFont="1" applyAlignment="1">
      <alignment vertical="center" wrapText="1"/>
    </xf>
    <xf numFmtId="0" fontId="30" fillId="3" borderId="0" xfId="0" applyFont="1" applyFill="1" applyAlignment="1">
      <alignment horizontal="center" vertical="center" wrapText="1"/>
    </xf>
    <xf numFmtId="0" fontId="33" fillId="0" borderId="15" xfId="0" applyFont="1" applyBorder="1" applyAlignment="1">
      <alignment horizontal="center" vertical="center" wrapText="1"/>
    </xf>
    <xf numFmtId="0" fontId="30" fillId="0" borderId="0" xfId="0" applyFont="1" applyAlignment="1">
      <alignment horizontal="center" vertical="center" wrapText="1"/>
    </xf>
    <xf numFmtId="0" fontId="30" fillId="2" borderId="16" xfId="0" applyFont="1" applyFill="1" applyBorder="1" applyAlignment="1">
      <alignment horizontal="center" vertical="center" wrapText="1"/>
    </xf>
    <xf numFmtId="0" fontId="35" fillId="0" borderId="0" xfId="0" applyFont="1" applyAlignment="1">
      <alignment horizontal="center" vertical="center" wrapText="1"/>
    </xf>
    <xf numFmtId="0" fontId="16" fillId="0" borderId="17" xfId="3" quotePrefix="1" applyFill="1" applyBorder="1" applyAlignment="1">
      <alignment horizontal="center" vertical="center" wrapText="1"/>
    </xf>
    <xf numFmtId="0" fontId="16" fillId="0" borderId="17" xfId="3" applyFill="1" applyBorder="1" applyAlignment="1">
      <alignment horizontal="center" vertical="center" wrapText="1"/>
    </xf>
    <xf numFmtId="0" fontId="16" fillId="0" borderId="18" xfId="3" quotePrefix="1" applyFill="1" applyBorder="1" applyAlignment="1">
      <alignment horizontal="center" vertical="center" wrapText="1"/>
    </xf>
    <xf numFmtId="0" fontId="16" fillId="0" borderId="0" xfId="3" quotePrefix="1" applyFill="1" applyBorder="1" applyAlignment="1">
      <alignment horizontal="center" vertical="center" wrapText="1"/>
    </xf>
    <xf numFmtId="0" fontId="30" fillId="2" borderId="0" xfId="0" applyFont="1" applyFill="1" applyAlignment="1">
      <alignment horizontal="center" vertical="center" wrapText="1"/>
    </xf>
    <xf numFmtId="0" fontId="35" fillId="2" borderId="0" xfId="0" applyFont="1" applyFill="1" applyAlignment="1">
      <alignment horizontal="center" vertical="center" wrapText="1"/>
    </xf>
    <xf numFmtId="0" fontId="0" fillId="2" borderId="0" xfId="0" applyFill="1" applyAlignment="1">
      <alignment horizontal="center" vertical="center" wrapText="1"/>
    </xf>
    <xf numFmtId="0" fontId="36" fillId="0" borderId="0" xfId="0" applyFont="1" applyAlignment="1">
      <alignment horizontal="center" vertical="center" wrapText="1"/>
    </xf>
    <xf numFmtId="14" fontId="33" fillId="0" borderId="0" xfId="0" quotePrefix="1" applyNumberFormat="1" applyFont="1" applyAlignment="1">
      <alignment horizontal="center" vertical="center" wrapText="1"/>
    </xf>
    <xf numFmtId="0" fontId="37" fillId="0" borderId="0" xfId="0" applyFont="1" applyAlignment="1">
      <alignment horizontal="center" vertical="center" wrapText="1"/>
    </xf>
    <xf numFmtId="0" fontId="38" fillId="0" borderId="0" xfId="3" quotePrefix="1" applyFont="1" applyFill="1" applyBorder="1" applyAlignment="1">
      <alignment horizontal="center" vertical="center" wrapText="1"/>
    </xf>
    <xf numFmtId="0" fontId="33" fillId="0" borderId="0" xfId="0" quotePrefix="1" applyFont="1" applyAlignment="1">
      <alignment horizontal="center" vertical="center" wrapText="1"/>
    </xf>
    <xf numFmtId="0" fontId="39" fillId="0" borderId="0" xfId="0" applyFont="1" applyAlignment="1">
      <alignment horizontal="center" vertical="center" wrapText="1"/>
    </xf>
    <xf numFmtId="0" fontId="36" fillId="0" borderId="0" xfId="0" quotePrefix="1" applyFont="1" applyAlignment="1">
      <alignment horizontal="center" vertical="center" wrapText="1"/>
    </xf>
    <xf numFmtId="0" fontId="36" fillId="6" borderId="0" xfId="0" applyFont="1" applyFill="1" applyAlignment="1">
      <alignment horizontal="center" vertical="center" wrapText="1"/>
    </xf>
    <xf numFmtId="0" fontId="32" fillId="6" borderId="0" xfId="0" quotePrefix="1" applyFont="1" applyFill="1" applyAlignment="1">
      <alignment horizontal="center" vertical="center" wrapText="1"/>
    </xf>
    <xf numFmtId="0" fontId="35" fillId="6" borderId="0" xfId="0" applyFont="1" applyFill="1" applyAlignment="1">
      <alignment horizontal="center" vertical="center" wrapText="1"/>
    </xf>
    <xf numFmtId="0" fontId="4" fillId="6" borderId="0" xfId="0" applyFont="1" applyFill="1" applyAlignment="1">
      <alignment horizontal="center" vertical="center" wrapText="1"/>
    </xf>
    <xf numFmtId="164" fontId="33" fillId="0" borderId="0" xfId="0" quotePrefix="1" applyNumberFormat="1" applyFont="1" applyAlignment="1">
      <alignment horizontal="center" vertical="center" wrapText="1"/>
    </xf>
    <xf numFmtId="0" fontId="37" fillId="0" borderId="0" xfId="0" quotePrefix="1" applyFont="1" applyAlignment="1">
      <alignment horizontal="center" vertical="center" wrapText="1"/>
    </xf>
    <xf numFmtId="164" fontId="33" fillId="0" borderId="0" xfId="0" applyNumberFormat="1" applyFont="1" applyAlignment="1">
      <alignment horizontal="center" vertical="center" wrapText="1"/>
    </xf>
    <xf numFmtId="0" fontId="36" fillId="6" borderId="0" xfId="0" quotePrefix="1" applyFont="1" applyFill="1" applyAlignment="1">
      <alignment horizontal="center" vertical="center" wrapText="1"/>
    </xf>
    <xf numFmtId="165" fontId="33" fillId="0" borderId="0" xfId="2" applyNumberFormat="1" applyFont="1" applyFill="1" applyBorder="1" applyAlignment="1">
      <alignment horizontal="center" vertical="center" wrapText="1"/>
    </xf>
    <xf numFmtId="9" fontId="33" fillId="0" borderId="0" xfId="2" applyFont="1" applyFill="1" applyBorder="1" applyAlignment="1">
      <alignment horizontal="center" vertical="center" wrapText="1"/>
    </xf>
    <xf numFmtId="3" fontId="33" fillId="0" borderId="0" xfId="0" quotePrefix="1" applyNumberFormat="1" applyFont="1" applyAlignment="1">
      <alignment horizontal="center" vertical="center" wrapText="1"/>
    </xf>
    <xf numFmtId="165" fontId="33" fillId="0" borderId="0" xfId="0" quotePrefix="1" applyNumberFormat="1" applyFont="1" applyAlignment="1">
      <alignment horizontal="center" vertical="center" wrapText="1"/>
    </xf>
    <xf numFmtId="10" fontId="33" fillId="0" borderId="0" xfId="0" quotePrefix="1" applyNumberFormat="1" applyFont="1" applyAlignment="1">
      <alignment horizontal="center" vertical="center" wrapText="1"/>
    </xf>
    <xf numFmtId="0" fontId="33" fillId="0" borderId="0" xfId="0" quotePrefix="1" applyFont="1" applyAlignment="1">
      <alignment horizontal="right" vertical="center" wrapText="1"/>
    </xf>
    <xf numFmtId="165" fontId="33" fillId="0" borderId="0" xfId="2" quotePrefix="1" applyNumberFormat="1" applyFont="1" applyFill="1" applyBorder="1" applyAlignment="1">
      <alignment horizontal="center" vertical="center" wrapText="1"/>
    </xf>
    <xf numFmtId="0" fontId="37" fillId="0" borderId="0" xfId="0" applyFont="1" applyAlignment="1">
      <alignment horizontal="right" vertical="center" wrapText="1"/>
    </xf>
    <xf numFmtId="164" fontId="39" fillId="0" borderId="0" xfId="0" applyNumberFormat="1" applyFont="1" applyAlignment="1">
      <alignment horizontal="center" vertical="center" wrapText="1"/>
    </xf>
    <xf numFmtId="9" fontId="33" fillId="0" borderId="0" xfId="2" quotePrefix="1" applyFont="1" applyFill="1" applyBorder="1" applyAlignment="1">
      <alignment horizontal="center" vertical="center" wrapText="1"/>
    </xf>
    <xf numFmtId="0" fontId="40" fillId="6" borderId="0" xfId="0" applyFont="1" applyFill="1" applyAlignment="1">
      <alignment horizontal="center" vertical="center" wrapText="1"/>
    </xf>
    <xf numFmtId="166" fontId="33" fillId="0" borderId="0" xfId="0" applyNumberFormat="1" applyFont="1" applyAlignment="1">
      <alignment horizontal="center" vertical="center" wrapText="1"/>
    </xf>
    <xf numFmtId="0" fontId="4" fillId="0" borderId="0" xfId="0" quotePrefix="1" applyFont="1" applyAlignment="1">
      <alignment horizontal="center" vertical="center" wrapText="1"/>
    </xf>
    <xf numFmtId="0" fontId="4" fillId="0" borderId="0" xfId="0" applyFont="1" applyAlignment="1">
      <alignment horizontal="center" vertical="center" wrapText="1"/>
    </xf>
    <xf numFmtId="0" fontId="0" fillId="0" borderId="0" xfId="0" quotePrefix="1" applyAlignment="1">
      <alignment horizontal="center" vertical="center" wrapText="1"/>
    </xf>
    <xf numFmtId="0" fontId="0" fillId="0" borderId="0" xfId="0" quotePrefix="1" applyAlignment="1">
      <alignment horizontal="right" vertical="center" wrapText="1"/>
    </xf>
    <xf numFmtId="0" fontId="41" fillId="0" borderId="0" xfId="0" quotePrefix="1" applyFont="1" applyAlignment="1">
      <alignment horizontal="right" vertical="center" wrapText="1"/>
    </xf>
    <xf numFmtId="165" fontId="4" fillId="0" borderId="0" xfId="0" quotePrefix="1" applyNumberFormat="1" applyFont="1" applyAlignment="1">
      <alignment horizontal="center" vertical="center" wrapText="1"/>
    </xf>
    <xf numFmtId="165" fontId="4" fillId="0" borderId="0" xfId="0" applyNumberFormat="1" applyFont="1" applyAlignment="1">
      <alignment horizontal="center" vertical="center" wrapText="1"/>
    </xf>
    <xf numFmtId="166" fontId="36" fillId="0" borderId="0" xfId="0" applyNumberFormat="1" applyFont="1" applyAlignment="1">
      <alignment horizontal="center" vertical="center" wrapText="1"/>
    </xf>
    <xf numFmtId="0" fontId="32" fillId="6" borderId="0" xfId="0" applyFont="1" applyFill="1" applyAlignment="1">
      <alignment horizontal="center" vertical="center" wrapText="1"/>
    </xf>
    <xf numFmtId="0" fontId="42" fillId="0" borderId="0" xfId="0" applyFont="1" applyAlignment="1">
      <alignment horizontal="center" vertical="center" wrapText="1"/>
    </xf>
    <xf numFmtId="9" fontId="0" fillId="0" borderId="0" xfId="2" quotePrefix="1" applyFont="1" applyFill="1" applyBorder="1" applyAlignment="1">
      <alignment horizontal="center" vertical="center" wrapText="1"/>
    </xf>
    <xf numFmtId="0" fontId="0" fillId="0" borderId="0" xfId="0" applyAlignment="1">
      <alignment horizontal="right" vertical="center" wrapText="1"/>
    </xf>
    <xf numFmtId="164" fontId="0" fillId="0" borderId="0" xfId="0" applyNumberFormat="1" applyAlignment="1">
      <alignment horizontal="center" vertical="center" wrapText="1"/>
    </xf>
    <xf numFmtId="165" fontId="0" fillId="0" borderId="0" xfId="2" quotePrefix="1" applyNumberFormat="1" applyFont="1" applyFill="1" applyBorder="1" applyAlignment="1">
      <alignment horizontal="center" vertical="center" wrapText="1"/>
    </xf>
    <xf numFmtId="0" fontId="37" fillId="0" borderId="0" xfId="0" quotePrefix="1" applyFont="1" applyAlignment="1">
      <alignment horizontal="right" vertical="center" wrapText="1"/>
    </xf>
    <xf numFmtId="164" fontId="37" fillId="0" borderId="0" xfId="0" quotePrefix="1" applyNumberFormat="1" applyFont="1" applyAlignment="1">
      <alignment horizontal="right" vertical="center" wrapText="1"/>
    </xf>
    <xf numFmtId="0" fontId="0" fillId="0" borderId="0" xfId="0" applyAlignment="1">
      <alignment horizontal="center"/>
    </xf>
    <xf numFmtId="0" fontId="33" fillId="0" borderId="0" xfId="0" applyFont="1" applyAlignment="1" applyProtection="1">
      <alignment horizontal="center" vertical="center" wrapText="1"/>
      <protection locked="0"/>
    </xf>
    <xf numFmtId="0" fontId="43" fillId="0" borderId="0" xfId="0" applyFont="1" applyAlignment="1">
      <alignment horizontal="left" vertical="center"/>
    </xf>
    <xf numFmtId="0" fontId="43" fillId="0" borderId="0" xfId="0" applyFont="1" applyAlignment="1">
      <alignment horizontal="center" vertical="center" wrapText="1"/>
    </xf>
    <xf numFmtId="0" fontId="44" fillId="0" borderId="0" xfId="0" applyFont="1" applyAlignment="1">
      <alignment horizontal="center" vertical="center" wrapText="1"/>
    </xf>
    <xf numFmtId="0" fontId="16" fillId="0" borderId="0" xfId="3" applyFill="1" applyBorder="1" applyAlignment="1">
      <alignment horizontal="center" vertical="center" wrapText="1"/>
    </xf>
    <xf numFmtId="0" fontId="45" fillId="0" borderId="0" xfId="0" applyFont="1" applyAlignment="1">
      <alignment horizontal="center" vertical="center" wrapText="1"/>
    </xf>
    <xf numFmtId="0" fontId="16" fillId="0" borderId="0" xfId="3" applyAlignment="1">
      <alignment horizontal="center"/>
    </xf>
    <xf numFmtId="0" fontId="16" fillId="0" borderId="17" xfId="3" applyFill="1" applyBorder="1" applyAlignment="1" applyProtection="1">
      <alignment horizontal="center" vertical="center" wrapText="1"/>
    </xf>
    <xf numFmtId="0" fontId="16" fillId="0" borderId="17" xfId="3" quotePrefix="1" applyFill="1" applyBorder="1" applyAlignment="1" applyProtection="1">
      <alignment horizontal="right" vertical="center" wrapText="1"/>
    </xf>
    <xf numFmtId="0" fontId="16" fillId="0" borderId="18" xfId="3" quotePrefix="1" applyFill="1" applyBorder="1" applyAlignment="1" applyProtection="1">
      <alignment horizontal="right" vertical="center" wrapText="1"/>
    </xf>
    <xf numFmtId="0" fontId="16" fillId="0" borderId="0" xfId="3" quotePrefix="1" applyFill="1" applyBorder="1" applyAlignment="1" applyProtection="1">
      <alignment horizontal="center" vertical="center" wrapText="1"/>
    </xf>
    <xf numFmtId="0" fontId="33" fillId="0" borderId="0" xfId="0" applyFont="1" applyAlignment="1">
      <alignment horizontal="right" vertical="center" wrapText="1"/>
    </xf>
    <xf numFmtId="165" fontId="33" fillId="0" borderId="0" xfId="2" applyNumberFormat="1" applyFont="1" applyFill="1" applyBorder="1" applyAlignment="1" applyProtection="1">
      <alignment horizontal="center" vertical="center" wrapText="1"/>
    </xf>
    <xf numFmtId="3" fontId="33" fillId="0" borderId="0" xfId="0" applyNumberFormat="1" applyFont="1" applyAlignment="1">
      <alignment horizontal="center" vertical="center" wrapText="1"/>
    </xf>
    <xf numFmtId="165" fontId="33" fillId="0" borderId="0" xfId="0" applyNumberFormat="1" applyFont="1" applyAlignment="1">
      <alignment horizontal="center" vertical="center" wrapText="1"/>
    </xf>
    <xf numFmtId="0" fontId="46" fillId="0" borderId="0" xfId="0" applyFont="1" applyAlignment="1">
      <alignment horizontal="center" vertical="center" wrapText="1"/>
    </xf>
    <xf numFmtId="165" fontId="46" fillId="0" borderId="0" xfId="2" applyNumberFormat="1" applyFont="1" applyFill="1" applyBorder="1" applyAlignment="1" applyProtection="1">
      <alignment horizontal="center" vertical="center" wrapText="1"/>
    </xf>
    <xf numFmtId="165" fontId="0" fillId="0" borderId="0" xfId="2" applyNumberFormat="1" applyFont="1" applyFill="1" applyBorder="1" applyAlignment="1" applyProtection="1">
      <alignment horizontal="center" vertical="center" wrapText="1"/>
    </xf>
    <xf numFmtId="9" fontId="37" fillId="0" borderId="0" xfId="2" applyFont="1" applyFill="1" applyBorder="1" applyAlignment="1" applyProtection="1">
      <alignment horizontal="center" vertical="center" wrapText="1"/>
    </xf>
    <xf numFmtId="0" fontId="36" fillId="5" borderId="0" xfId="0" applyFont="1" applyFill="1" applyAlignment="1">
      <alignment horizontal="center" vertical="center" wrapText="1"/>
    </xf>
    <xf numFmtId="0" fontId="31" fillId="5" borderId="0" xfId="0" quotePrefix="1" applyFont="1" applyFill="1" applyAlignment="1">
      <alignment horizontal="center" vertical="center" wrapText="1"/>
    </xf>
    <xf numFmtId="0" fontId="4" fillId="5" borderId="0" xfId="0" applyFont="1" applyFill="1" applyAlignment="1">
      <alignment horizontal="center" vertical="center" wrapText="1"/>
    </xf>
    <xf numFmtId="0" fontId="32" fillId="0" borderId="0" xfId="0" quotePrefix="1" applyFont="1" applyAlignment="1">
      <alignment horizontal="center" vertical="center" wrapText="1"/>
    </xf>
    <xf numFmtId="9" fontId="33" fillId="0" borderId="0" xfId="2" applyFont="1" applyFill="1" applyBorder="1" applyAlignment="1" applyProtection="1">
      <alignment horizontal="center" vertical="center" wrapText="1"/>
    </xf>
    <xf numFmtId="165" fontId="33" fillId="0" borderId="0" xfId="2" quotePrefix="1" applyNumberFormat="1" applyFont="1" applyFill="1" applyBorder="1" applyAlignment="1" applyProtection="1">
      <alignment horizontal="center" vertical="center" wrapText="1"/>
    </xf>
    <xf numFmtId="165" fontId="39" fillId="0" borderId="0" xfId="2" applyNumberFormat="1" applyFont="1" applyFill="1" applyBorder="1" applyAlignment="1" applyProtection="1">
      <alignment horizontal="center" vertical="center" wrapText="1"/>
    </xf>
    <xf numFmtId="0" fontId="0" fillId="0" borderId="0" xfId="0" quotePrefix="1" applyAlignment="1">
      <alignment horizontal="center"/>
    </xf>
    <xf numFmtId="165" fontId="33" fillId="0" borderId="0" xfId="2" applyNumberFormat="1"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3" fillId="2" borderId="0" xfId="0" applyFont="1" applyFill="1" applyAlignment="1">
      <alignment horizontal="center" vertical="center" wrapText="1"/>
    </xf>
    <xf numFmtId="0" fontId="35" fillId="0" borderId="0" xfId="0" quotePrefix="1" applyFont="1" applyAlignment="1">
      <alignment horizontal="center" vertical="center" wrapText="1"/>
    </xf>
    <xf numFmtId="0" fontId="33" fillId="7" borderId="0" xfId="0" quotePrefix="1" applyFont="1" applyFill="1" applyAlignment="1">
      <alignment horizontal="center" vertical="center" wrapText="1"/>
    </xf>
    <xf numFmtId="0" fontId="0" fillId="0" borderId="19" xfId="0" applyBorder="1"/>
    <xf numFmtId="0" fontId="0" fillId="0" borderId="21" xfId="0" applyBorder="1"/>
    <xf numFmtId="0" fontId="0" fillId="0" borderId="22" xfId="0" applyBorder="1"/>
    <xf numFmtId="0" fontId="48" fillId="0" borderId="0" xfId="0" applyFont="1"/>
    <xf numFmtId="0" fontId="0" fillId="0" borderId="23" xfId="0" applyBorder="1"/>
    <xf numFmtId="0" fontId="0" fillId="0" borderId="24" xfId="0" applyBorder="1"/>
    <xf numFmtId="0" fontId="0" fillId="4" borderId="24" xfId="0" applyFill="1" applyBorder="1"/>
    <xf numFmtId="0" fontId="50" fillId="0" borderId="24" xfId="0" applyFont="1" applyBorder="1"/>
    <xf numFmtId="0" fontId="2" fillId="0" borderId="24" xfId="0" applyFont="1" applyBorder="1"/>
    <xf numFmtId="0" fontId="4" fillId="4" borderId="25" xfId="0" applyFont="1" applyFill="1" applyBorder="1" applyAlignment="1">
      <alignment vertical="center"/>
    </xf>
    <xf numFmtId="9" fontId="4" fillId="4" borderId="25" xfId="2" applyFont="1" applyFill="1" applyBorder="1" applyAlignment="1">
      <alignment vertical="center"/>
    </xf>
    <xf numFmtId="168" fontId="33" fillId="0" borderId="29" xfId="1" applyNumberFormat="1" applyFont="1" applyFill="1" applyBorder="1" applyAlignment="1">
      <alignment horizontal="center" vertical="center" wrapText="1"/>
    </xf>
    <xf numFmtId="166" fontId="0" fillId="4" borderId="33" xfId="0" applyNumberFormat="1" applyFill="1" applyBorder="1" applyAlignment="1">
      <alignment horizontal="center" vertical="center"/>
    </xf>
    <xf numFmtId="3" fontId="0" fillId="4" borderId="33" xfId="0" applyNumberFormat="1" applyFill="1" applyBorder="1" applyAlignment="1">
      <alignment horizontal="center" vertical="center"/>
    </xf>
    <xf numFmtId="169" fontId="0" fillId="4" borderId="33" xfId="0" applyNumberFormat="1" applyFill="1" applyBorder="1" applyAlignment="1">
      <alignment horizontal="center" vertical="center"/>
    </xf>
    <xf numFmtId="3" fontId="0" fillId="0" borderId="0" xfId="0" applyNumberFormat="1"/>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4" borderId="32" xfId="0" applyFill="1" applyBorder="1" applyAlignment="1">
      <alignment horizontal="center" vertical="center"/>
    </xf>
    <xf numFmtId="0" fontId="36" fillId="0" borderId="0" xfId="0" quotePrefix="1" applyFont="1" applyAlignment="1">
      <alignment horizontal="left" vertical="center" wrapText="1"/>
    </xf>
    <xf numFmtId="10" fontId="52" fillId="0" borderId="0" xfId="2" applyNumberFormat="1" applyFont="1" applyFill="1" applyBorder="1" applyAlignment="1" applyProtection="1">
      <alignment horizontal="center" vertical="center" wrapText="1"/>
    </xf>
    <xf numFmtId="0" fontId="36" fillId="0" borderId="0" xfId="0" applyFont="1" applyAlignment="1">
      <alignment horizontal="left" vertical="center" wrapText="1"/>
    </xf>
    <xf numFmtId="0" fontId="52" fillId="0" borderId="0" xfId="0" applyFont="1" applyAlignment="1">
      <alignment horizontal="center" vertical="center" wrapText="1"/>
    </xf>
    <xf numFmtId="0" fontId="53" fillId="0" borderId="0" xfId="0" applyFont="1" applyAlignment="1">
      <alignment horizontal="center" vertical="center" wrapText="1"/>
    </xf>
    <xf numFmtId="14" fontId="52" fillId="0" borderId="0" xfId="0" applyNumberFormat="1" applyFont="1" applyAlignment="1">
      <alignment horizontal="center" vertical="center" wrapText="1"/>
    </xf>
    <xf numFmtId="1" fontId="52" fillId="0" borderId="0" xfId="0" applyNumberFormat="1" applyFont="1" applyAlignment="1">
      <alignment horizontal="center" vertical="center" wrapText="1"/>
    </xf>
    <xf numFmtId="10" fontId="52" fillId="0" borderId="0" xfId="0" applyNumberFormat="1" applyFont="1" applyAlignment="1">
      <alignment horizontal="center" vertical="center" wrapText="1"/>
    </xf>
    <xf numFmtId="0" fontId="5" fillId="3" borderId="0" xfId="0" applyFont="1" applyFill="1" applyAlignment="1">
      <alignment horizontal="center"/>
    </xf>
    <xf numFmtId="0" fontId="0" fillId="0" borderId="0" xfId="0"/>
    <xf numFmtId="0" fontId="5" fillId="3" borderId="0" xfId="3" applyFont="1" applyFill="1" applyBorder="1" applyAlignment="1">
      <alignment horizontal="center"/>
    </xf>
    <xf numFmtId="0" fontId="5" fillId="0" borderId="0" xfId="3" applyFont="1" applyAlignment="1"/>
    <xf numFmtId="0" fontId="19" fillId="0" borderId="0" xfId="0" applyFont="1" applyAlignment="1">
      <alignment horizontal="center" vertical="center"/>
    </xf>
    <xf numFmtId="0" fontId="5" fillId="2" borderId="0" xfId="3" applyFont="1" applyFill="1" applyBorder="1" applyAlignment="1">
      <alignment horizontal="center"/>
    </xf>
    <xf numFmtId="0" fontId="0" fillId="0" borderId="0" xfId="0" applyAlignment="1">
      <alignment horizontal="left" wrapText="1"/>
    </xf>
    <xf numFmtId="0" fontId="26" fillId="0" borderId="0" xfId="0" applyFont="1" applyAlignment="1">
      <alignment horizontal="left" vertical="center" wrapText="1" indent="1"/>
    </xf>
    <xf numFmtId="0" fontId="6" fillId="0" borderId="0" xfId="0" applyFont="1" applyAlignment="1">
      <alignment horizontal="left"/>
    </xf>
    <xf numFmtId="0" fontId="29" fillId="0" borderId="0" xfId="0" applyFont="1" applyAlignment="1">
      <alignment horizontal="left"/>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4" borderId="32" xfId="0" applyFill="1" applyBorder="1" applyAlignment="1">
      <alignment horizontal="center" vertical="center"/>
    </xf>
    <xf numFmtId="0" fontId="0" fillId="0" borderId="22" xfId="0" applyBorder="1" applyAlignment="1">
      <alignment horizontal="center"/>
    </xf>
    <xf numFmtId="0" fontId="0" fillId="0" borderId="0" xfId="0" applyAlignment="1">
      <alignment horizontal="center"/>
    </xf>
    <xf numFmtId="0" fontId="0" fillId="0" borderId="23" xfId="0" applyBorder="1" applyAlignment="1">
      <alignment horizontal="center"/>
    </xf>
    <xf numFmtId="0" fontId="0" fillId="0" borderId="34" xfId="0" applyBorder="1" applyAlignment="1">
      <alignment horizontal="center"/>
    </xf>
    <xf numFmtId="0" fontId="0" fillId="0" borderId="24" xfId="0" applyBorder="1" applyAlignment="1">
      <alignment horizontal="center"/>
    </xf>
    <xf numFmtId="0" fontId="0" fillId="0" borderId="35" xfId="0" applyBorder="1" applyAlignment="1">
      <alignment horizontal="center"/>
    </xf>
    <xf numFmtId="0" fontId="0" fillId="4" borderId="30" xfId="0" applyFill="1" applyBorder="1" applyAlignment="1">
      <alignment horizontal="left" vertical="center"/>
    </xf>
    <xf numFmtId="0" fontId="0" fillId="4" borderId="31" xfId="0" applyFill="1" applyBorder="1" applyAlignment="1">
      <alignment horizontal="left" vertical="center"/>
    </xf>
    <xf numFmtId="0" fontId="0" fillId="4" borderId="32" xfId="0" applyFill="1" applyBorder="1" applyAlignment="1">
      <alignment horizontal="left" vertical="center"/>
    </xf>
    <xf numFmtId="0" fontId="47" fillId="0" borderId="20" xfId="0" applyFont="1" applyBorder="1" applyAlignment="1">
      <alignment horizontal="center"/>
    </xf>
    <xf numFmtId="0" fontId="49" fillId="0" borderId="0" xfId="0" applyFont="1" applyAlignment="1">
      <alignment horizont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51" fillId="0" borderId="0" xfId="0" applyFont="1" applyAlignment="1">
      <alignment horizontal="left" vertical="center" wrapText="1"/>
    </xf>
  </cellXfs>
  <cellStyles count="4">
    <cellStyle name="Hyperkobling 4" xfId="3" xr:uid="{7DDB258F-D4B9-4837-8ABC-DE65935FE452}"/>
    <cellStyle name="Komma" xfId="1" builtinId="3"/>
    <cellStyle name="Normal" xfId="0" builtinId="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www.fno.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562693" cy="1438003"/>
    <xdr:pic>
      <xdr:nvPicPr>
        <xdr:cNvPr id="2" name="Picture 1">
          <a:extLst>
            <a:ext uri="{FF2B5EF4-FFF2-40B4-BE49-F238E27FC236}">
              <a16:creationId xmlns:a16="http://schemas.microsoft.com/office/drawing/2014/main" id="{DA9CAD4B-0F6B-4574-A98B-7BFBD6808DB4}"/>
            </a:ext>
          </a:extLst>
        </xdr:cNvPr>
        <xdr:cNvPicPr>
          <a:picLocks noChangeAspect="1"/>
        </xdr:cNvPicPr>
      </xdr:nvPicPr>
      <xdr:blipFill>
        <a:blip xmlns:r="http://schemas.openxmlformats.org/officeDocument/2006/relationships" r:embed="rId1"/>
        <a:stretch>
          <a:fillRect/>
        </a:stretch>
      </xdr:blipFill>
      <xdr:spPr>
        <a:xfrm>
          <a:off x="2101215" y="3368041"/>
          <a:ext cx="4562693" cy="143800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1038222</xdr:colOff>
      <xdr:row>48</xdr:row>
      <xdr:rowOff>81645</xdr:rowOff>
    </xdr:from>
    <xdr:ext cx="2773665" cy="1782653"/>
    <xdr:pic>
      <xdr:nvPicPr>
        <xdr:cNvPr id="2" name="Picture 1">
          <a:extLst>
            <a:ext uri="{FF2B5EF4-FFF2-40B4-BE49-F238E27FC236}">
              <a16:creationId xmlns:a16="http://schemas.microsoft.com/office/drawing/2014/main" id="{E2CA244E-402E-4BFD-8A1B-155B16EF1AC5}"/>
            </a:ext>
          </a:extLst>
        </xdr:cNvPr>
        <xdr:cNvPicPr>
          <a:picLocks noChangeAspect="1"/>
        </xdr:cNvPicPr>
      </xdr:nvPicPr>
      <xdr:blipFill rotWithShape="1">
        <a:blip xmlns:r="http://schemas.openxmlformats.org/officeDocument/2006/relationships" r:embed="rId1"/>
        <a:srcRect l="-65" t="67570" r="71994" b="-401"/>
        <a:stretch/>
      </xdr:blipFill>
      <xdr:spPr>
        <a:xfrm>
          <a:off x="1628772" y="9749520"/>
          <a:ext cx="2773665" cy="1782653"/>
        </a:xfrm>
        <a:prstGeom prst="rect">
          <a:avLst/>
        </a:prstGeom>
      </xdr:spPr>
    </xdr:pic>
    <xdr:clientData/>
  </xdr:oneCellAnchor>
  <xdr:oneCellAnchor>
    <xdr:from>
      <xdr:col>6</xdr:col>
      <xdr:colOff>105833</xdr:colOff>
      <xdr:row>49</xdr:row>
      <xdr:rowOff>52920</xdr:rowOff>
    </xdr:from>
    <xdr:ext cx="2906448" cy="2891829"/>
    <xdr:pic>
      <xdr:nvPicPr>
        <xdr:cNvPr id="3" name="Picture 2">
          <a:extLst>
            <a:ext uri="{FF2B5EF4-FFF2-40B4-BE49-F238E27FC236}">
              <a16:creationId xmlns:a16="http://schemas.microsoft.com/office/drawing/2014/main" id="{E81B5162-3214-4E6F-9914-657DCB19DCF4}"/>
            </a:ext>
          </a:extLst>
        </xdr:cNvPr>
        <xdr:cNvPicPr>
          <a:picLocks noChangeAspect="1"/>
        </xdr:cNvPicPr>
      </xdr:nvPicPr>
      <xdr:blipFill rotWithShape="1">
        <a:blip xmlns:r="http://schemas.openxmlformats.org/officeDocument/2006/relationships" r:embed="rId2"/>
        <a:srcRect l="2828" t="2494" r="4887"/>
        <a:stretch/>
      </xdr:blipFill>
      <xdr:spPr>
        <a:xfrm>
          <a:off x="10030883" y="9911295"/>
          <a:ext cx="2906448" cy="289182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5</xdr:col>
      <xdr:colOff>257738</xdr:colOff>
      <xdr:row>33</xdr:row>
      <xdr:rowOff>47611</xdr:rowOff>
    </xdr:from>
    <xdr:ext cx="2930199" cy="509491"/>
    <xdr:pic>
      <xdr:nvPicPr>
        <xdr:cNvPr id="2" name="Picture 2" descr="http://prod.dfox.com/public/images/0000675243/000/079/0000790578.jpg">
          <a:hlinkClick xmlns:r="http://schemas.openxmlformats.org/officeDocument/2006/relationships" r:id="rId1"/>
          <a:extLst>
            <a:ext uri="{FF2B5EF4-FFF2-40B4-BE49-F238E27FC236}">
              <a16:creationId xmlns:a16="http://schemas.microsoft.com/office/drawing/2014/main" id="{07E87388-2918-4C0C-8D5D-3DEB09BCFC68}"/>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305738" y="6838936"/>
          <a:ext cx="2930199" cy="509491"/>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dokumentrom.sb1a.sparebank1.no/deps/a3005773a50b4c7987bd1d712f91ca12/Dokumenter/Moodys%20Covered%20Bonds%20Input%20Template_SRBO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M/6%20Treasury/SRBOL/Likviditet/2019/03_Mars/2019.03.31%20Likvidite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inanstilsynet.no/Store%20Engasjementer/Rapporteringsskjema/Rapporteringsskjema%20LE,%2020110101/Rapportering_store_engasjement_20110101_spesifikasj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C\Desktop\SRBANK\CB%20Input%20Templa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KM/6%20Treasury/SRBOL/Portef&#248;lje/Portef&#248;lje/2021/12_Desember/31.12.2021%20Cover%20pool%20report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groberts\LOCALS~1\Temp\notes6030C8\~777835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row r="10">
          <cell r="B10">
            <v>1</v>
          </cell>
        </row>
      </sheetData>
      <sheetData sheetId="1" refreshError="1"/>
      <sheetData sheetId="2" refreshError="1"/>
      <sheetData sheetId="3" refreshError="1"/>
      <sheetData sheetId="4"/>
      <sheetData sheetId="5">
        <row r="224">
          <cell r="B224" t="str">
            <v>BULLET (no amortisation of principal before repayment of loan)</v>
          </cell>
        </row>
        <row r="225">
          <cell r="B225" t="str">
            <v>Partial BULLET with partial amortisation on an ANNUITY basis</v>
          </cell>
        </row>
        <row r="226">
          <cell r="B226" t="str">
            <v>Partial BULLET with partial amortisation on a STRAIGHT LINE basis</v>
          </cell>
        </row>
        <row r="227">
          <cell r="B227" t="str">
            <v>Partial BULLET with partial amortisation on other basis</v>
          </cell>
        </row>
        <row r="228">
          <cell r="B228" t="str">
            <v>Fully amortising principal with principal repaid on an ANNUITY basis</v>
          </cell>
        </row>
        <row r="229">
          <cell r="B229" t="str">
            <v>Fully amortising principal with principal repaid on a STRAIGHT LINE basis</v>
          </cell>
        </row>
        <row r="230">
          <cell r="B230" t="str">
            <v>Fully amortising principal with principal repaid on another basis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6">
          <cell r="B6" t="str">
            <v>EUR</v>
          </cell>
          <cell r="I6" t="str">
            <v>Alsace</v>
          </cell>
        </row>
        <row r="7">
          <cell r="B7" t="str">
            <v>USD</v>
          </cell>
          <cell r="I7" t="str">
            <v>Aquitaine</v>
          </cell>
        </row>
        <row r="8">
          <cell r="B8" t="str">
            <v>GBP</v>
          </cell>
          <cell r="I8" t="str">
            <v>Auvergne</v>
          </cell>
        </row>
        <row r="9">
          <cell r="B9" t="str">
            <v>AUD</v>
          </cell>
          <cell r="I9" t="str">
            <v>Basse-Normandie</v>
          </cell>
        </row>
        <row r="10">
          <cell r="B10" t="str">
            <v>BGN (Bulgaria)</v>
          </cell>
          <cell r="I10" t="str">
            <v>Bourgogne</v>
          </cell>
        </row>
        <row r="11">
          <cell r="B11" t="str">
            <v>CAD (Canada)</v>
          </cell>
          <cell r="I11" t="str">
            <v>Bretagne</v>
          </cell>
        </row>
        <row r="12">
          <cell r="B12" t="str">
            <v>CHF</v>
          </cell>
          <cell r="I12" t="str">
            <v>Centre</v>
          </cell>
        </row>
        <row r="13">
          <cell r="B13" t="str">
            <v>CZK (Czech Rep.)</v>
          </cell>
          <cell r="I13" t="str">
            <v>Champagne-Ardenne</v>
          </cell>
        </row>
        <row r="14">
          <cell r="B14" t="str">
            <v>DKK (Denmark)</v>
          </cell>
          <cell r="I14" t="str">
            <v>Corse</v>
          </cell>
        </row>
        <row r="15">
          <cell r="B15" t="str">
            <v>EEK (Estonia)</v>
          </cell>
          <cell r="I15" t="str">
            <v>Franche-Comté</v>
          </cell>
        </row>
        <row r="16">
          <cell r="B16" t="str">
            <v>HRK (Croatia)</v>
          </cell>
          <cell r="I16" t="str">
            <v>Haute-Normandie</v>
          </cell>
        </row>
        <row r="17">
          <cell r="B17" t="str">
            <v>HUF (Hungary)</v>
          </cell>
          <cell r="I17" t="str">
            <v>Ile-de-France</v>
          </cell>
        </row>
        <row r="18">
          <cell r="B18" t="str">
            <v>ISK (Iceland)</v>
          </cell>
          <cell r="I18" t="str">
            <v>Languedoc-Roussillon</v>
          </cell>
        </row>
        <row r="19">
          <cell r="B19" t="str">
            <v>JPY</v>
          </cell>
          <cell r="I19" t="str">
            <v>Limousin</v>
          </cell>
        </row>
        <row r="20">
          <cell r="B20" t="str">
            <v>LTL (Lithuania)</v>
          </cell>
          <cell r="I20" t="str">
            <v>Lorraine</v>
          </cell>
        </row>
        <row r="21">
          <cell r="B21" t="str">
            <v>LVL (Latvia)</v>
          </cell>
          <cell r="I21" t="str">
            <v>Midi-Pyrénées</v>
          </cell>
        </row>
        <row r="22">
          <cell r="B22" t="str">
            <v>NOK (Norway)</v>
          </cell>
          <cell r="I22" t="str">
            <v>Nord-Pas-de-Calais</v>
          </cell>
        </row>
        <row r="23">
          <cell r="B23" t="str">
            <v>PLN (Poland)</v>
          </cell>
          <cell r="I23" t="str">
            <v>Outre mere</v>
          </cell>
        </row>
        <row r="24">
          <cell r="B24" t="str">
            <v>RON (Romania)</v>
          </cell>
          <cell r="I24" t="str">
            <v>Pays de la Loire</v>
          </cell>
        </row>
        <row r="25">
          <cell r="B25" t="str">
            <v>RUB (Russia)</v>
          </cell>
          <cell r="I25" t="str">
            <v>Picardie</v>
          </cell>
        </row>
        <row r="26">
          <cell r="B26" t="str">
            <v>SEK (Sweden)</v>
          </cell>
          <cell r="I26" t="str">
            <v>Poitou-Charentes</v>
          </cell>
        </row>
        <row r="27">
          <cell r="B27" t="str">
            <v>TRY (Turkey)</v>
          </cell>
          <cell r="I27" t="str">
            <v>Provence-Alpes-C. d'A.</v>
          </cell>
        </row>
        <row r="28">
          <cell r="B28" t="str">
            <v>ZAR (South Africa)</v>
          </cell>
          <cell r="I28" t="str">
            <v>Rhône-Alpes</v>
          </cell>
        </row>
        <row r="29">
          <cell r="I29" t="str">
            <v>No data_France</v>
          </cell>
        </row>
        <row r="30">
          <cell r="I30" t="str">
            <v>Multi-regions</v>
          </cell>
        </row>
        <row r="31">
          <cell r="I31" t="str">
            <v>Central</v>
          </cell>
        </row>
        <row r="32">
          <cell r="G32" t="str">
            <v>Residential mortgages</v>
          </cell>
          <cell r="I32" t="str">
            <v>France</v>
          </cell>
        </row>
        <row r="33">
          <cell r="G33" t="str">
            <v>Commercial mortgages</v>
          </cell>
        </row>
        <row r="34">
          <cell r="G34" t="str">
            <v>None</v>
          </cell>
        </row>
        <row r="35">
          <cell r="K35" t="str">
            <v>Direct claim against supranational</v>
          </cell>
        </row>
        <row r="36">
          <cell r="K36" t="str">
            <v>Direct claim against sovereign</v>
          </cell>
        </row>
        <row r="37">
          <cell r="E37" t="str">
            <v>Yes</v>
          </cell>
          <cell r="G37" t="str">
            <v>Floating rate (no Caps)</v>
          </cell>
          <cell r="K37" t="str">
            <v>Loan with guarantee of sovereign</v>
          </cell>
        </row>
        <row r="38">
          <cell r="E38" t="str">
            <v>No</v>
          </cell>
          <cell r="G38" t="str">
            <v>Floating rate (Caps)</v>
          </cell>
          <cell r="K38" t="str">
            <v>Direct claim against region/federal state</v>
          </cell>
        </row>
        <row r="39">
          <cell r="G39" t="str">
            <v>Fixed rate with reset &lt;2 years</v>
          </cell>
          <cell r="K39" t="str">
            <v>Loan with guarantee of region/federal state</v>
          </cell>
        </row>
        <row r="40">
          <cell r="G40" t="str">
            <v>Fixed rate with reset  ≥2 but &lt; 5 years</v>
          </cell>
          <cell r="K40" t="str">
            <v>Direct claim against municipality</v>
          </cell>
        </row>
        <row r="41">
          <cell r="E41" t="str">
            <v>Monthly</v>
          </cell>
          <cell r="G41" t="str">
            <v>Fixed rate with reset ≥5 years</v>
          </cell>
          <cell r="I41" t="str">
            <v>Static</v>
          </cell>
          <cell r="K41" t="str">
            <v>Loan with guarantee of municipality</v>
          </cell>
        </row>
        <row r="42">
          <cell r="E42" t="str">
            <v>Quarterly</v>
          </cell>
          <cell r="G42" t="str">
            <v>Other</v>
          </cell>
          <cell r="I42" t="str">
            <v>Dynamic</v>
          </cell>
          <cell r="K42" t="str">
            <v>Others</v>
          </cell>
        </row>
        <row r="45">
          <cell r="I45" t="str">
            <v>ASSUMED PREPAYMENT LEVEL</v>
          </cell>
        </row>
        <row r="46">
          <cell r="I46" t="str">
            <v>nil prepayment</v>
          </cell>
        </row>
        <row r="48">
          <cell r="I48" t="str">
            <v>Nominal</v>
          </cell>
        </row>
        <row r="49">
          <cell r="I49" t="str">
            <v>NPV</v>
          </cell>
        </row>
        <row r="51">
          <cell r="I51" t="str">
            <v>ELIGIBLE ONLY OC</v>
          </cell>
        </row>
        <row r="52">
          <cell r="I52" t="str">
            <v>Ineligible Included</v>
          </cell>
        </row>
        <row r="55">
          <cell r="A55" t="str">
            <v>Offices in central business district</v>
          </cell>
        </row>
        <row r="56">
          <cell r="A56" t="str">
            <v>Offices in other areas</v>
          </cell>
          <cell r="E56" t="str">
            <v>BULLET</v>
          </cell>
          <cell r="F56" t="str">
            <v>Floating rate</v>
          </cell>
          <cell r="I56" t="str">
            <v>BULLET (no amortisation of principal before repayment of loan)</v>
          </cell>
        </row>
        <row r="57">
          <cell r="A57" t="str">
            <v>Retail anchored</v>
          </cell>
          <cell r="E57" t="str">
            <v>Pass through</v>
          </cell>
          <cell r="F57" t="str">
            <v>Fixed rate</v>
          </cell>
          <cell r="I57" t="str">
            <v>Partial BULLET with partial amortisation on an ANNUITY basis</v>
          </cell>
        </row>
        <row r="58">
          <cell r="A58" t="str">
            <v>Retail unanchored</v>
          </cell>
          <cell r="E58" t="str">
            <v>Other amortising</v>
          </cell>
          <cell r="I58" t="str">
            <v>Partial BULLET with partial amortisation on a STRAIGHT LINE basis</v>
          </cell>
        </row>
        <row r="59">
          <cell r="A59" t="str">
            <v>Industrial (logistical facilities, warehouses)</v>
          </cell>
          <cell r="I59" t="str">
            <v>Partial BULLET with partial amortisation on other basis</v>
          </cell>
        </row>
        <row r="60">
          <cell r="A60" t="str">
            <v>Industrial (plant, factories)</v>
          </cell>
          <cell r="E60" t="str">
            <v>Monthly</v>
          </cell>
          <cell r="F60" t="str">
            <v>Monthly</v>
          </cell>
          <cell r="I60" t="str">
            <v>Fully amortising principal with principal repaid on an ANNUITY basis</v>
          </cell>
        </row>
        <row r="61">
          <cell r="A61" t="str">
            <v>Hotel</v>
          </cell>
          <cell r="E61" t="str">
            <v>Quarterly</v>
          </cell>
          <cell r="F61" t="str">
            <v>Quarterly / Semi-annually</v>
          </cell>
          <cell r="I61" t="str">
            <v>Fully amortising principal with principal repaid on a STRAIGHT LINE basis</v>
          </cell>
        </row>
        <row r="62">
          <cell r="A62" t="str">
            <v>Multifamily Landlord</v>
          </cell>
          <cell r="E62" t="str">
            <v>Semi-Annually</v>
          </cell>
          <cell r="F62" t="str">
            <v>Annually</v>
          </cell>
          <cell r="I62" t="str">
            <v>Fully amortising principal with principal repaid on another basis</v>
          </cell>
        </row>
        <row r="63">
          <cell r="A63" t="str">
            <v>Multifamily Tenant Co-operative Property</v>
          </cell>
          <cell r="E63" t="str">
            <v>Annually</v>
          </cell>
          <cell r="F63" t="str">
            <v>BULLET</v>
          </cell>
          <cell r="I63" t="str">
            <v>Other</v>
          </cell>
        </row>
        <row r="64">
          <cell r="A64" t="str">
            <v>MIXED USE</v>
          </cell>
          <cell r="E64" t="str">
            <v>BULLET</v>
          </cell>
          <cell r="F64" t="str">
            <v>Other</v>
          </cell>
        </row>
        <row r="65">
          <cell r="A65" t="str">
            <v>LAND (or under construction/completed but never tenanted)</v>
          </cell>
          <cell r="E65" t="str">
            <v>Other</v>
          </cell>
        </row>
        <row r="66">
          <cell r="A66" t="str">
            <v>Not Commercial</v>
          </cell>
        </row>
        <row r="67">
          <cell r="G67" t="str">
            <v>Monthly</v>
          </cell>
        </row>
        <row r="68">
          <cell r="G68" t="str">
            <v>Quarterly</v>
          </cell>
        </row>
        <row r="69">
          <cell r="A69" t="str">
            <v>English</v>
          </cell>
          <cell r="G69" t="str">
            <v>Semi-Annually</v>
          </cell>
        </row>
        <row r="70">
          <cell r="A70" t="str">
            <v>German</v>
          </cell>
          <cell r="G70" t="str">
            <v>Annually</v>
          </cell>
        </row>
        <row r="71">
          <cell r="A71" t="str">
            <v>Spanish</v>
          </cell>
          <cell r="E71" t="str">
            <v>Performing always</v>
          </cell>
          <cell r="G71" t="str">
            <v>Other</v>
          </cell>
        </row>
        <row r="72">
          <cell r="E72" t="str">
            <v>Currently performing</v>
          </cell>
        </row>
        <row r="73">
          <cell r="E73" t="str">
            <v>Not performing arrears &lt; 2 mts (and not BPI or Fce)</v>
          </cell>
        </row>
        <row r="74">
          <cell r="E74" t="str">
            <v>Not performing arrears ≥2 mts - &lt; 6 mts (and not BPI or Fce)</v>
          </cell>
        </row>
        <row r="75">
          <cell r="E75" t="str">
            <v>≥6-&lt;12 (and not BPI or Fce)</v>
          </cell>
        </row>
        <row r="76">
          <cell r="E76" t="str">
            <v>&gt;12 (and not BPI or Fce)</v>
          </cell>
        </row>
        <row r="77">
          <cell r="E77" t="str">
            <v>Bankruptcy proceedings initialted ("BPI") (and not Fce)</v>
          </cell>
        </row>
        <row r="78">
          <cell r="E78" t="str">
            <v>Foreclosure ("Fce")</v>
          </cell>
        </row>
        <row r="81">
          <cell r="A81" t="str">
            <v>Swap with defined principal payment profile - with bullet principal payment</v>
          </cell>
          <cell r="E81" t="str">
            <v>SPV Borrower</v>
          </cell>
        </row>
        <row r="82">
          <cell r="A82" t="str">
            <v>Swap with defined principal payment profile - with stepped principal payments</v>
          </cell>
          <cell r="E82" t="str">
            <v>Company (no SPV)</v>
          </cell>
        </row>
        <row r="83">
          <cell r="A83" t="str">
            <v>Swap with no defined payment profile (Balance Guarantee swap)</v>
          </cell>
          <cell r="E83" t="str">
            <v>Government</v>
          </cell>
        </row>
        <row r="84">
          <cell r="E84" t="str">
            <v>Fund</v>
          </cell>
        </row>
        <row r="85">
          <cell r="E85" t="str">
            <v>Private Individual Ownership</v>
          </cell>
        </row>
        <row r="87">
          <cell r="A87" t="str">
            <v>Market Value</v>
          </cell>
        </row>
        <row r="88">
          <cell r="A88" t="str">
            <v>Lending Value</v>
          </cell>
        </row>
        <row r="89">
          <cell r="A89" t="str">
            <v>Other (please specify)</v>
          </cell>
        </row>
        <row r="91">
          <cell r="A91">
            <v>0</v>
          </cell>
        </row>
        <row r="92">
          <cell r="A92" t="str">
            <v>- 1 year forward looking for both NET CASH and debt service</v>
          </cell>
        </row>
        <row r="93">
          <cell r="A93" t="str">
            <v>-1 year backward looking for NET CASH and debt service</v>
          </cell>
        </row>
        <row r="94">
          <cell r="A94" t="str">
            <v>- one quarter forward looking extrapolated forward for both NET CASH and debt service</v>
          </cell>
        </row>
        <row r="95">
          <cell r="A95" t="str">
            <v>-other period consistently applied for both NET CASH and debt service</v>
          </cell>
        </row>
        <row r="99">
          <cell r="A99" t="str">
            <v>Aaa</v>
          </cell>
        </row>
        <row r="100">
          <cell r="A100" t="str">
            <v>Aa1</v>
          </cell>
        </row>
        <row r="101">
          <cell r="A101" t="str">
            <v>Aa2</v>
          </cell>
        </row>
        <row r="102">
          <cell r="A102" t="str">
            <v>Aa3</v>
          </cell>
          <cell r="E102" t="str">
            <v>- by sq metre including shared property</v>
          </cell>
        </row>
        <row r="103">
          <cell r="A103" t="str">
            <v>A1</v>
          </cell>
          <cell r="E103" t="str">
            <v>- by sq metre excluding shared property</v>
          </cell>
        </row>
        <row r="104">
          <cell r="A104" t="str">
            <v>A2</v>
          </cell>
          <cell r="E104" t="str">
            <v>- by rent generated from property</v>
          </cell>
        </row>
        <row r="105">
          <cell r="A105" t="str">
            <v>A3</v>
          </cell>
          <cell r="E105" t="str">
            <v>-other</v>
          </cell>
        </row>
        <row r="106">
          <cell r="A106" t="str">
            <v>Baa1</v>
          </cell>
        </row>
        <row r="107">
          <cell r="A107" t="str">
            <v>Baa2</v>
          </cell>
        </row>
        <row r="108">
          <cell r="A108" t="str">
            <v>Baa3</v>
          </cell>
        </row>
        <row r="109">
          <cell r="A109" t="str">
            <v>Ba1</v>
          </cell>
        </row>
        <row r="110">
          <cell r="A110" t="str">
            <v>Ba2</v>
          </cell>
        </row>
        <row r="111">
          <cell r="A111" t="str">
            <v>Ba3</v>
          </cell>
        </row>
        <row r="112">
          <cell r="A112" t="str">
            <v>B1</v>
          </cell>
        </row>
        <row r="113">
          <cell r="A113" t="str">
            <v>B2</v>
          </cell>
        </row>
        <row r="114">
          <cell r="A114" t="str">
            <v>B3</v>
          </cell>
        </row>
        <row r="115">
          <cell r="A115" t="str">
            <v>Caa1</v>
          </cell>
        </row>
        <row r="116">
          <cell r="A116" t="str">
            <v>Caa2</v>
          </cell>
        </row>
        <row r="117">
          <cell r="A117" t="str">
            <v>Caa3</v>
          </cell>
        </row>
        <row r="123">
          <cell r="A123" t="str">
            <v>Office (unspecified)</v>
          </cell>
        </row>
        <row r="124">
          <cell r="A124" t="str">
            <v>Offices in central business district</v>
          </cell>
        </row>
        <row r="125">
          <cell r="A125" t="str">
            <v>Offices in other areas</v>
          </cell>
        </row>
        <row r="126">
          <cell r="A126" t="str">
            <v>Retail (unspecified)</v>
          </cell>
        </row>
        <row r="127">
          <cell r="A127" t="str">
            <v>Retail anchored</v>
          </cell>
        </row>
        <row r="128">
          <cell r="A128" t="str">
            <v>Retail unanchored</v>
          </cell>
        </row>
        <row r="129">
          <cell r="A129" t="str">
            <v>Industrial unspecified</v>
          </cell>
        </row>
        <row r="130">
          <cell r="A130" t="str">
            <v>Industrial (logistical facilities, warehouses)</v>
          </cell>
        </row>
        <row r="131">
          <cell r="A131" t="str">
            <v>Industrial (plant, factories)</v>
          </cell>
        </row>
        <row r="132">
          <cell r="A132" t="str">
            <v>Hotel</v>
          </cell>
        </row>
        <row r="133">
          <cell r="A133" t="str">
            <v>Multifamily unspecified</v>
          </cell>
        </row>
        <row r="134">
          <cell r="A134" t="str">
            <v>Multifamily Landlord</v>
          </cell>
        </row>
        <row r="135">
          <cell r="A135" t="str">
            <v>Multifamily Tenant Co-operative Property</v>
          </cell>
        </row>
        <row r="136">
          <cell r="A136" t="str">
            <v>MIXED USE</v>
          </cell>
        </row>
        <row r="137">
          <cell r="A137" t="str">
            <v>LAND (or under construction/completed but never tenanted)</v>
          </cell>
        </row>
        <row r="138">
          <cell r="A138" t="str">
            <v>Other</v>
          </cell>
        </row>
        <row r="139">
          <cell r="A139" t="str">
            <v>Suelo rustico</v>
          </cell>
        </row>
        <row r="140">
          <cell r="A140" t="str">
            <v>Suelo urbano</v>
          </cell>
        </row>
        <row r="162">
          <cell r="A162" t="str">
            <v>Promotion of tourism</v>
          </cell>
          <cell r="C162" t="str">
            <v>Guarantor</v>
          </cell>
        </row>
        <row r="163">
          <cell r="A163" t="str">
            <v>Culture/entertainment (theatres, radio and TV stations, libraries, etc.)</v>
          </cell>
          <cell r="C163" t="str">
            <v>Owner</v>
          </cell>
        </row>
        <row r="164">
          <cell r="A164" t="str">
            <v>Sport</v>
          </cell>
          <cell r="C164" t="str">
            <v>Sponsor</v>
          </cell>
        </row>
        <row r="165">
          <cell r="A165" t="str">
            <v>Parking lot</v>
          </cell>
        </row>
        <row r="166">
          <cell r="A166" t="str">
            <v>Education</v>
          </cell>
        </row>
        <row r="167">
          <cell r="A167" t="str">
            <v>Healthcare</v>
          </cell>
        </row>
        <row r="168">
          <cell r="A168" t="str">
            <v>Childcare</v>
          </cell>
        </row>
        <row r="169">
          <cell r="A169" t="str">
            <v>Care for the elderly</v>
          </cell>
        </row>
        <row r="170">
          <cell r="A170" t="str">
            <v>Water supply</v>
          </cell>
        </row>
        <row r="171">
          <cell r="A171" t="str">
            <v>Waste collection</v>
          </cell>
        </row>
        <row r="172">
          <cell r="A172" t="str">
            <v>Waste water treatment</v>
          </cell>
        </row>
        <row r="173">
          <cell r="A173" t="str">
            <v>Energy</v>
          </cell>
        </row>
        <row r="174">
          <cell r="A174" t="str">
            <v>Fire fighters</v>
          </cell>
        </row>
        <row r="175">
          <cell r="A175" t="str">
            <v>Youth care</v>
          </cell>
        </row>
        <row r="176">
          <cell r="A176" t="str">
            <v>Social housing</v>
          </cell>
        </row>
        <row r="177">
          <cell r="A177" t="str">
            <v>Other / No Data</v>
          </cell>
        </row>
        <row r="180">
          <cell r="A180" t="str">
            <v>Yes</v>
          </cell>
        </row>
        <row r="181">
          <cell r="A181" t="str">
            <v>No</v>
          </cell>
        </row>
        <row r="182">
          <cell r="A182" t="str">
            <v>Unknown</v>
          </cell>
        </row>
        <row r="193">
          <cell r="A193" t="str">
            <v>Australia</v>
          </cell>
        </row>
        <row r="194">
          <cell r="A194" t="str">
            <v>Austria</v>
          </cell>
          <cell r="E194" t="str">
            <v>Australia</v>
          </cell>
        </row>
        <row r="195">
          <cell r="A195" t="str">
            <v>Belgium</v>
          </cell>
          <cell r="E195" t="str">
            <v>Austria</v>
          </cell>
        </row>
        <row r="196">
          <cell r="A196" t="str">
            <v>Canada</v>
          </cell>
          <cell r="E196" t="str">
            <v>Belgium</v>
          </cell>
        </row>
        <row r="197">
          <cell r="A197" t="str">
            <v>Denmark</v>
          </cell>
          <cell r="E197" t="str">
            <v>Canada</v>
          </cell>
        </row>
        <row r="198">
          <cell r="A198" t="str">
            <v>France</v>
          </cell>
          <cell r="E198" t="str">
            <v>Czech Republic</v>
          </cell>
        </row>
        <row r="199">
          <cell r="A199" t="str">
            <v>Germany</v>
          </cell>
          <cell r="E199" t="str">
            <v>Denmark</v>
          </cell>
        </row>
        <row r="200">
          <cell r="A200" t="str">
            <v>Greece</v>
          </cell>
          <cell r="E200" t="str">
            <v>Finland</v>
          </cell>
        </row>
        <row r="201">
          <cell r="A201" t="str">
            <v>Hungary</v>
          </cell>
          <cell r="E201" t="str">
            <v>France</v>
          </cell>
        </row>
        <row r="202">
          <cell r="A202" t="str">
            <v>Ireland</v>
          </cell>
          <cell r="E202" t="str">
            <v>Germany</v>
          </cell>
        </row>
        <row r="203">
          <cell r="A203" t="str">
            <v>Italy</v>
          </cell>
          <cell r="E203" t="str">
            <v>Greece</v>
          </cell>
        </row>
        <row r="204">
          <cell r="A204" t="str">
            <v>Japan</v>
          </cell>
          <cell r="E204" t="str">
            <v>Hungary</v>
          </cell>
        </row>
        <row r="205">
          <cell r="A205" t="str">
            <v>Netherlands</v>
          </cell>
          <cell r="E205" t="str">
            <v>Iceland</v>
          </cell>
        </row>
        <row r="206">
          <cell r="A206" t="str">
            <v>Norway</v>
          </cell>
          <cell r="E206" t="str">
            <v>Ireland</v>
          </cell>
        </row>
        <row r="207">
          <cell r="A207" t="str">
            <v>Poland</v>
          </cell>
          <cell r="E207" t="str">
            <v>Italy</v>
          </cell>
        </row>
        <row r="208">
          <cell r="A208" t="str">
            <v>Portugal</v>
          </cell>
          <cell r="E208" t="str">
            <v>Japan</v>
          </cell>
        </row>
        <row r="209">
          <cell r="A209" t="str">
            <v>Finland</v>
          </cell>
          <cell r="E209" t="str">
            <v>Netherlands</v>
          </cell>
        </row>
        <row r="210">
          <cell r="A210" t="str">
            <v>Spain</v>
          </cell>
          <cell r="E210" t="str">
            <v>Norway</v>
          </cell>
        </row>
        <row r="211">
          <cell r="A211" t="str">
            <v>Sweden</v>
          </cell>
          <cell r="E211" t="str">
            <v>Poland</v>
          </cell>
        </row>
        <row r="212">
          <cell r="A212" t="str">
            <v>Switzerland</v>
          </cell>
          <cell r="E212" t="str">
            <v>Portugal</v>
          </cell>
        </row>
        <row r="213">
          <cell r="A213" t="str">
            <v>UK</v>
          </cell>
          <cell r="E213" t="str">
            <v>Spain</v>
          </cell>
        </row>
        <row r="214">
          <cell r="A214" t="str">
            <v>Iceland</v>
          </cell>
          <cell r="E214" t="str">
            <v>Sweden</v>
          </cell>
        </row>
        <row r="215">
          <cell r="A215" t="str">
            <v>Supranational</v>
          </cell>
          <cell r="E215" t="str">
            <v>Switzerland</v>
          </cell>
        </row>
        <row r="216">
          <cell r="A216" t="str">
            <v>Others - EEA</v>
          </cell>
          <cell r="E216" t="str">
            <v>UK</v>
          </cell>
        </row>
        <row r="217">
          <cell r="A217" t="str">
            <v>Others - Non EEA</v>
          </cell>
          <cell r="E217" t="str">
            <v>Other</v>
          </cell>
        </row>
        <row r="218">
          <cell r="A218" t="str">
            <v>Other</v>
          </cell>
        </row>
      </sheetData>
      <sheetData sheetId="16">
        <row r="6">
          <cell r="C6">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klaringer"/>
      <sheetName val="Ukesrapport"/>
      <sheetName val="Mellomregning"/>
      <sheetName val="Valutarisiko"/>
      <sheetName val="Renterisiko"/>
      <sheetName val="Rentelikviditet"/>
      <sheetName val="Kapital"/>
      <sheetName val="Par test"/>
      <sheetName val="Likviditet"/>
      <sheetName val="Oversikt"/>
      <sheetName val="Funding"/>
      <sheetName val="Regnskap Note 6"/>
      <sheetName val="Verdi swapper"/>
      <sheetName val="Kube cashflow"/>
      <sheetName val="Cashflow"/>
      <sheetName val="Input RF683"/>
      <sheetName val="Input renterisiko"/>
      <sheetName val="Input portefølje"/>
      <sheetName val="Input IRS"/>
      <sheetName val="Input funding"/>
    </sheetNames>
    <sheetDataSet>
      <sheetData sheetId="0"/>
      <sheetData sheetId="1"/>
      <sheetData sheetId="2"/>
      <sheetData sheetId="3"/>
      <sheetData sheetId="4"/>
      <sheetData sheetId="5"/>
      <sheetData sheetId="6"/>
      <sheetData sheetId="7"/>
      <sheetData sheetId="8"/>
      <sheetData sheetId="9"/>
      <sheetData sheetId="10">
        <row r="8">
          <cell r="A8" t="str">
            <v>Totalt</v>
          </cell>
        </row>
      </sheetData>
      <sheetData sheetId="11"/>
      <sheetData sheetId="12">
        <row r="10">
          <cell r="U10">
            <v>0</v>
          </cell>
        </row>
        <row r="13">
          <cell r="C13" t="str">
            <v>GS CDS USD SR CURVE Corp</v>
          </cell>
        </row>
      </sheetData>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ide"/>
      <sheetName val="Engasjementer"/>
      <sheetName val="Overskridelser"/>
      <sheetName val="Noteopplysninger"/>
      <sheetName val="Kodeark"/>
    </sheetNames>
    <sheetDataSet>
      <sheetData sheetId="0"/>
      <sheetData sheetId="1">
        <row r="5">
          <cell r="U5"/>
        </row>
        <row r="6">
          <cell r="U6"/>
        </row>
        <row r="7">
          <cell r="U7"/>
        </row>
        <row r="8">
          <cell r="U8"/>
        </row>
        <row r="9">
          <cell r="U9"/>
        </row>
        <row r="10">
          <cell r="U10"/>
        </row>
        <row r="11">
          <cell r="U11"/>
        </row>
        <row r="12">
          <cell r="U12"/>
        </row>
        <row r="13">
          <cell r="U13"/>
        </row>
        <row r="14">
          <cell r="U14"/>
        </row>
        <row r="15">
          <cell r="U15"/>
        </row>
        <row r="16">
          <cell r="U16"/>
        </row>
        <row r="17">
          <cell r="U17"/>
        </row>
        <row r="18">
          <cell r="U18"/>
        </row>
        <row r="19">
          <cell r="U19"/>
        </row>
        <row r="20">
          <cell r="U20"/>
        </row>
        <row r="21">
          <cell r="U21"/>
        </row>
        <row r="22">
          <cell r="U22"/>
        </row>
        <row r="23">
          <cell r="U23"/>
        </row>
        <row r="24">
          <cell r="U24"/>
        </row>
        <row r="25">
          <cell r="U25"/>
        </row>
        <row r="26">
          <cell r="U26"/>
        </row>
        <row r="27">
          <cell r="U27"/>
        </row>
        <row r="28">
          <cell r="U28"/>
        </row>
        <row r="29">
          <cell r="U29"/>
        </row>
        <row r="30">
          <cell r="U30"/>
        </row>
        <row r="31">
          <cell r="U31"/>
        </row>
        <row r="32">
          <cell r="U32"/>
        </row>
        <row r="33">
          <cell r="U33"/>
        </row>
        <row r="34">
          <cell r="U34"/>
        </row>
        <row r="35">
          <cell r="U35"/>
        </row>
        <row r="36">
          <cell r="U36"/>
        </row>
        <row r="37">
          <cell r="U37"/>
        </row>
        <row r="38">
          <cell r="U38"/>
        </row>
        <row r="39">
          <cell r="U39"/>
        </row>
        <row r="40">
          <cell r="U40"/>
        </row>
        <row r="41">
          <cell r="U41"/>
        </row>
        <row r="42">
          <cell r="U42"/>
        </row>
        <row r="43">
          <cell r="U43"/>
        </row>
        <row r="44">
          <cell r="U44"/>
        </row>
        <row r="45">
          <cell r="U45"/>
        </row>
        <row r="46">
          <cell r="U46"/>
        </row>
        <row r="47">
          <cell r="U47"/>
        </row>
        <row r="48">
          <cell r="U48"/>
        </row>
        <row r="49">
          <cell r="U49"/>
        </row>
        <row r="50">
          <cell r="U50"/>
        </row>
        <row r="51">
          <cell r="U51"/>
        </row>
        <row r="52">
          <cell r="U52"/>
        </row>
        <row r="53">
          <cell r="U53"/>
        </row>
        <row r="54">
          <cell r="U54"/>
        </row>
        <row r="55">
          <cell r="U55"/>
        </row>
        <row r="56">
          <cell r="U56"/>
        </row>
        <row r="57">
          <cell r="U57"/>
        </row>
        <row r="58">
          <cell r="U58"/>
        </row>
        <row r="59">
          <cell r="U59"/>
        </row>
        <row r="60">
          <cell r="U60"/>
        </row>
        <row r="61">
          <cell r="U61"/>
        </row>
        <row r="62">
          <cell r="U62"/>
        </row>
        <row r="63">
          <cell r="U63"/>
        </row>
        <row r="64">
          <cell r="U64"/>
        </row>
        <row r="65">
          <cell r="U65"/>
        </row>
        <row r="66">
          <cell r="U66"/>
        </row>
        <row r="67">
          <cell r="U67"/>
        </row>
        <row r="68">
          <cell r="U68"/>
        </row>
        <row r="69">
          <cell r="U69"/>
        </row>
        <row r="70">
          <cell r="U70"/>
        </row>
        <row r="71">
          <cell r="U71"/>
        </row>
        <row r="72">
          <cell r="U72"/>
        </row>
        <row r="73">
          <cell r="U73"/>
        </row>
        <row r="74">
          <cell r="U74"/>
        </row>
        <row r="75">
          <cell r="U75"/>
        </row>
        <row r="76">
          <cell r="U76"/>
        </row>
        <row r="77">
          <cell r="U77"/>
        </row>
        <row r="78">
          <cell r="U78"/>
        </row>
        <row r="79">
          <cell r="U79"/>
        </row>
        <row r="80">
          <cell r="U80"/>
        </row>
        <row r="81">
          <cell r="U81"/>
        </row>
        <row r="82">
          <cell r="U82"/>
        </row>
        <row r="83">
          <cell r="U83"/>
        </row>
        <row r="84">
          <cell r="U84"/>
        </row>
        <row r="85">
          <cell r="U85"/>
        </row>
        <row r="86">
          <cell r="U86"/>
        </row>
        <row r="87">
          <cell r="U87"/>
        </row>
        <row r="88">
          <cell r="U88"/>
        </row>
        <row r="89">
          <cell r="U89"/>
        </row>
        <row r="90">
          <cell r="U90"/>
        </row>
        <row r="91">
          <cell r="U91"/>
        </row>
        <row r="92">
          <cell r="U92"/>
        </row>
        <row r="93">
          <cell r="U93"/>
        </row>
        <row r="94">
          <cell r="U94"/>
        </row>
        <row r="95">
          <cell r="U95"/>
        </row>
        <row r="96">
          <cell r="U96"/>
        </row>
        <row r="97">
          <cell r="U97"/>
        </row>
        <row r="98">
          <cell r="U98"/>
        </row>
        <row r="99">
          <cell r="U99"/>
        </row>
        <row r="100">
          <cell r="U100"/>
        </row>
        <row r="101">
          <cell r="U101"/>
        </row>
        <row r="102">
          <cell r="U102"/>
        </row>
        <row r="103">
          <cell r="U103"/>
        </row>
        <row r="104">
          <cell r="U104"/>
        </row>
        <row r="105">
          <cell r="U105"/>
        </row>
        <row r="106">
          <cell r="U106"/>
        </row>
        <row r="107">
          <cell r="U107"/>
        </row>
        <row r="108">
          <cell r="U108"/>
        </row>
        <row r="109">
          <cell r="U109"/>
        </row>
        <row r="110">
          <cell r="U110"/>
        </row>
        <row r="111">
          <cell r="U111"/>
        </row>
        <row r="112">
          <cell r="U112"/>
        </row>
        <row r="113">
          <cell r="U113"/>
        </row>
        <row r="114">
          <cell r="U114"/>
        </row>
        <row r="115">
          <cell r="U115"/>
        </row>
        <row r="116">
          <cell r="U116"/>
        </row>
        <row r="117">
          <cell r="U117"/>
        </row>
        <row r="118">
          <cell r="U118"/>
        </row>
        <row r="119">
          <cell r="U119"/>
        </row>
        <row r="120">
          <cell r="U120"/>
        </row>
        <row r="121">
          <cell r="U121"/>
        </row>
        <row r="122">
          <cell r="U122"/>
        </row>
        <row r="123">
          <cell r="U123"/>
        </row>
        <row r="124">
          <cell r="U124"/>
        </row>
        <row r="125">
          <cell r="U125"/>
        </row>
        <row r="126">
          <cell r="U126"/>
        </row>
        <row r="127">
          <cell r="U127"/>
        </row>
        <row r="128">
          <cell r="U128"/>
        </row>
        <row r="129">
          <cell r="U129"/>
        </row>
        <row r="130">
          <cell r="U130"/>
        </row>
        <row r="131">
          <cell r="U131"/>
        </row>
        <row r="132">
          <cell r="U132"/>
        </row>
        <row r="133">
          <cell r="U133"/>
        </row>
        <row r="134">
          <cell r="U134"/>
        </row>
        <row r="135">
          <cell r="U135"/>
        </row>
        <row r="136">
          <cell r="U136"/>
        </row>
        <row r="137">
          <cell r="U137"/>
        </row>
        <row r="138">
          <cell r="U138"/>
        </row>
        <row r="139">
          <cell r="U139"/>
        </row>
        <row r="140">
          <cell r="U140"/>
        </row>
        <row r="141">
          <cell r="U141"/>
        </row>
        <row r="142">
          <cell r="U142"/>
        </row>
        <row r="143">
          <cell r="U143"/>
        </row>
        <row r="144">
          <cell r="U144"/>
        </row>
        <row r="145">
          <cell r="U145"/>
        </row>
        <row r="146">
          <cell r="U146"/>
        </row>
        <row r="147">
          <cell r="U147"/>
        </row>
        <row r="148">
          <cell r="U148"/>
        </row>
        <row r="149">
          <cell r="U149"/>
        </row>
        <row r="150">
          <cell r="U150"/>
        </row>
        <row r="151">
          <cell r="U151"/>
        </row>
        <row r="152">
          <cell r="U152"/>
        </row>
        <row r="153">
          <cell r="U153"/>
        </row>
        <row r="154">
          <cell r="U154"/>
        </row>
        <row r="155">
          <cell r="U155"/>
        </row>
        <row r="156">
          <cell r="U156"/>
        </row>
        <row r="157">
          <cell r="U157"/>
        </row>
        <row r="158">
          <cell r="U158"/>
        </row>
        <row r="159">
          <cell r="U159"/>
        </row>
        <row r="160">
          <cell r="U160"/>
        </row>
        <row r="161">
          <cell r="U161"/>
        </row>
        <row r="162">
          <cell r="U162"/>
        </row>
        <row r="163">
          <cell r="U163"/>
        </row>
        <row r="164">
          <cell r="U164"/>
        </row>
        <row r="165">
          <cell r="U165"/>
        </row>
        <row r="166">
          <cell r="U166"/>
        </row>
        <row r="167">
          <cell r="U167"/>
        </row>
        <row r="168">
          <cell r="U168"/>
        </row>
        <row r="169">
          <cell r="U169"/>
        </row>
        <row r="170">
          <cell r="U170"/>
        </row>
        <row r="171">
          <cell r="U171"/>
        </row>
        <row r="172">
          <cell r="U172"/>
        </row>
        <row r="173">
          <cell r="U173"/>
        </row>
        <row r="174">
          <cell r="U174"/>
        </row>
        <row r="175">
          <cell r="U175"/>
        </row>
        <row r="176">
          <cell r="U176"/>
        </row>
        <row r="177">
          <cell r="U177"/>
        </row>
        <row r="178">
          <cell r="U178"/>
        </row>
        <row r="179">
          <cell r="U179"/>
        </row>
        <row r="180">
          <cell r="U180"/>
        </row>
        <row r="181">
          <cell r="U181"/>
        </row>
        <row r="182">
          <cell r="U182"/>
        </row>
        <row r="183">
          <cell r="U183"/>
        </row>
        <row r="184">
          <cell r="U184"/>
        </row>
        <row r="185">
          <cell r="U185"/>
        </row>
        <row r="186">
          <cell r="U186"/>
        </row>
        <row r="187">
          <cell r="U187"/>
        </row>
        <row r="188">
          <cell r="U188"/>
        </row>
        <row r="189">
          <cell r="U189"/>
        </row>
        <row r="190">
          <cell r="U190"/>
        </row>
        <row r="191">
          <cell r="U191"/>
        </row>
        <row r="192">
          <cell r="U192"/>
        </row>
        <row r="193">
          <cell r="U193"/>
        </row>
        <row r="194">
          <cell r="U194"/>
        </row>
        <row r="195">
          <cell r="U195"/>
        </row>
        <row r="196">
          <cell r="U196"/>
        </row>
        <row r="197">
          <cell r="U197"/>
        </row>
        <row r="198">
          <cell r="U198"/>
        </row>
        <row r="199">
          <cell r="U199"/>
        </row>
        <row r="200">
          <cell r="U200"/>
        </row>
        <row r="201">
          <cell r="U201"/>
        </row>
        <row r="202">
          <cell r="U202"/>
        </row>
        <row r="203">
          <cell r="U203"/>
        </row>
        <row r="204">
          <cell r="U204"/>
        </row>
        <row r="205">
          <cell r="U205"/>
        </row>
        <row r="206">
          <cell r="U206"/>
        </row>
        <row r="207">
          <cell r="U207"/>
        </row>
        <row r="208">
          <cell r="U208"/>
        </row>
        <row r="209">
          <cell r="U209"/>
        </row>
        <row r="210">
          <cell r="U210"/>
        </row>
        <row r="211">
          <cell r="U211"/>
        </row>
        <row r="212">
          <cell r="U212"/>
        </row>
        <row r="213">
          <cell r="U213"/>
        </row>
        <row r="214">
          <cell r="U214"/>
        </row>
        <row r="215">
          <cell r="U215"/>
        </row>
        <row r="216">
          <cell r="U216"/>
        </row>
        <row r="217">
          <cell r="U217"/>
        </row>
        <row r="218">
          <cell r="U218"/>
        </row>
        <row r="219">
          <cell r="U219"/>
        </row>
        <row r="220">
          <cell r="U220"/>
        </row>
        <row r="221">
          <cell r="U221"/>
        </row>
        <row r="222">
          <cell r="U222"/>
        </row>
        <row r="223">
          <cell r="U223"/>
        </row>
        <row r="224">
          <cell r="U224"/>
        </row>
        <row r="225">
          <cell r="U225"/>
        </row>
        <row r="226">
          <cell r="U226"/>
        </row>
        <row r="227">
          <cell r="U227"/>
        </row>
        <row r="228">
          <cell r="U228"/>
        </row>
        <row r="229">
          <cell r="U229"/>
        </row>
        <row r="230">
          <cell r="U230"/>
        </row>
        <row r="231">
          <cell r="U231"/>
        </row>
        <row r="232">
          <cell r="U232"/>
        </row>
        <row r="233">
          <cell r="U233"/>
        </row>
        <row r="234">
          <cell r="U234"/>
        </row>
        <row r="235">
          <cell r="U235"/>
        </row>
        <row r="236">
          <cell r="U236"/>
        </row>
        <row r="237">
          <cell r="U237"/>
        </row>
        <row r="238">
          <cell r="U238"/>
        </row>
        <row r="239">
          <cell r="U239"/>
        </row>
        <row r="240">
          <cell r="U240"/>
        </row>
        <row r="241">
          <cell r="U241"/>
        </row>
        <row r="242">
          <cell r="U242"/>
        </row>
        <row r="243">
          <cell r="U243"/>
        </row>
        <row r="244">
          <cell r="U244"/>
        </row>
        <row r="245">
          <cell r="U245"/>
        </row>
        <row r="246">
          <cell r="U246"/>
        </row>
        <row r="247">
          <cell r="U247"/>
        </row>
        <row r="248">
          <cell r="U248"/>
        </row>
        <row r="249">
          <cell r="U249"/>
        </row>
        <row r="250">
          <cell r="U250"/>
        </row>
        <row r="251">
          <cell r="U251"/>
        </row>
        <row r="252">
          <cell r="U252"/>
        </row>
      </sheetData>
      <sheetData sheetId="2" refreshError="1"/>
      <sheetData sheetId="3" refreshError="1"/>
      <sheetData sheetId="4">
        <row r="3">
          <cell r="B3" t="str">
            <v xml:space="preserve">110    Stats- og trygdeforvaltningen </v>
          </cell>
          <cell r="C3">
            <v>110</v>
          </cell>
          <cell r="E3">
            <v>0</v>
          </cell>
          <cell r="H3" t="str">
            <v>1a</v>
          </cell>
          <cell r="I3">
            <v>0</v>
          </cell>
        </row>
        <row r="4">
          <cell r="B4" t="str">
            <v xml:space="preserve">150    Norges Bank </v>
          </cell>
          <cell r="C4">
            <v>150</v>
          </cell>
          <cell r="E4">
            <v>1</v>
          </cell>
          <cell r="H4" t="str">
            <v>1b</v>
          </cell>
          <cell r="I4">
            <v>0</v>
          </cell>
          <cell r="K4">
            <v>3</v>
          </cell>
          <cell r="L4">
            <v>2010</v>
          </cell>
          <cell r="M4">
            <v>1</v>
          </cell>
        </row>
        <row r="5">
          <cell r="B5" t="str">
            <v>190    Statlige låneinstitutter</v>
          </cell>
          <cell r="C5">
            <v>190</v>
          </cell>
          <cell r="H5" t="str">
            <v>1c</v>
          </cell>
          <cell r="I5">
            <v>0</v>
          </cell>
          <cell r="K5">
            <v>6</v>
          </cell>
          <cell r="L5">
            <v>2011</v>
          </cell>
          <cell r="M5">
            <v>2</v>
          </cell>
        </row>
        <row r="6">
          <cell r="B6" t="str">
            <v>210    Forretningsbanker,inkl. Postbanken</v>
          </cell>
          <cell r="C6">
            <v>210</v>
          </cell>
          <cell r="H6" t="str">
            <v>1d</v>
          </cell>
          <cell r="I6">
            <v>0</v>
          </cell>
          <cell r="K6">
            <v>9</v>
          </cell>
          <cell r="L6">
            <v>2012</v>
          </cell>
          <cell r="M6">
            <v>3</v>
          </cell>
        </row>
        <row r="7">
          <cell r="B7" t="str">
            <v>250    Sparebanker</v>
          </cell>
          <cell r="C7">
            <v>250</v>
          </cell>
          <cell r="H7" t="str">
            <v>1e</v>
          </cell>
          <cell r="I7">
            <v>0</v>
          </cell>
          <cell r="K7">
            <v>12</v>
          </cell>
          <cell r="L7">
            <v>2013</v>
          </cell>
          <cell r="M7">
            <v>4</v>
          </cell>
        </row>
        <row r="8">
          <cell r="B8" t="str">
            <v xml:space="preserve">310    Kredittforetak </v>
          </cell>
          <cell r="C8">
            <v>310</v>
          </cell>
          <cell r="E8">
            <v>8</v>
          </cell>
          <cell r="H8" t="str">
            <v>1f</v>
          </cell>
          <cell r="I8">
            <v>0</v>
          </cell>
          <cell r="M8">
            <v>5</v>
          </cell>
        </row>
        <row r="9">
          <cell r="B9" t="str">
            <v xml:space="preserve">370    Finansieringsselskaper </v>
          </cell>
          <cell r="C9">
            <v>370</v>
          </cell>
          <cell r="H9" t="str">
            <v>1g</v>
          </cell>
          <cell r="I9">
            <v>0</v>
          </cell>
          <cell r="M9">
            <v>6</v>
          </cell>
        </row>
        <row r="10">
          <cell r="B10" t="str">
            <v xml:space="preserve">380    Verdipapirfond  </v>
          </cell>
          <cell r="C10">
            <v>380</v>
          </cell>
          <cell r="H10" t="str">
            <v>2a</v>
          </cell>
          <cell r="I10">
            <v>0.2</v>
          </cell>
          <cell r="M10">
            <v>7</v>
          </cell>
        </row>
        <row r="11">
          <cell r="B11" t="str">
            <v xml:space="preserve">390    Andre finansielle foretak, ekskl. hjelpeforetak </v>
          </cell>
          <cell r="C11">
            <v>390</v>
          </cell>
          <cell r="H11" t="str">
            <v>2b</v>
          </cell>
          <cell r="I11">
            <v>0.2</v>
          </cell>
          <cell r="M11">
            <v>8</v>
          </cell>
        </row>
        <row r="12">
          <cell r="B12" t="str">
            <v xml:space="preserve">410    Livsforsikringsselskaper mv. </v>
          </cell>
          <cell r="C12">
            <v>410</v>
          </cell>
          <cell r="H12" t="str">
            <v>3a</v>
          </cell>
          <cell r="I12">
            <v>1</v>
          </cell>
        </row>
        <row r="13">
          <cell r="B13" t="str">
            <v>470    Skadeforsikringsselskaper</v>
          </cell>
          <cell r="C13">
            <v>470</v>
          </cell>
          <cell r="H13" t="str">
            <v>Øvrige</v>
          </cell>
          <cell r="I13">
            <v>1</v>
          </cell>
        </row>
        <row r="14">
          <cell r="B14" t="str">
            <v>490    Finansielle hjelpeforetak</v>
          </cell>
          <cell r="C14">
            <v>490</v>
          </cell>
        </row>
        <row r="15">
          <cell r="B15" t="str">
            <v xml:space="preserve">510     Fylkeskommuner </v>
          </cell>
          <cell r="C15">
            <v>510</v>
          </cell>
        </row>
        <row r="16">
          <cell r="B16" t="str">
            <v xml:space="preserve">550    Kommuner </v>
          </cell>
          <cell r="C16">
            <v>550</v>
          </cell>
        </row>
        <row r="17">
          <cell r="B17" t="str">
            <v>610    Statens forretningsdrift</v>
          </cell>
          <cell r="C17">
            <v>610</v>
          </cell>
        </row>
        <row r="18">
          <cell r="B18" t="str">
            <v xml:space="preserve">630    Statlig eide foretak </v>
          </cell>
          <cell r="C18">
            <v>630</v>
          </cell>
          <cell r="K18" t="str">
            <v>Ikke-konsolidert</v>
          </cell>
        </row>
        <row r="19">
          <cell r="B19" t="str">
            <v xml:space="preserve">635    Statsforetak (SF) </v>
          </cell>
          <cell r="C19">
            <v>635</v>
          </cell>
          <cell r="K19" t="str">
            <v>Konsolidert</v>
          </cell>
        </row>
        <row r="20">
          <cell r="B20" t="str">
            <v>660    Kommunal forretningsdrift</v>
          </cell>
          <cell r="C20">
            <v>660</v>
          </cell>
        </row>
        <row r="21">
          <cell r="B21" t="str">
            <v>680    Selvstendige kommuneforetak</v>
          </cell>
          <cell r="C21">
            <v>680</v>
          </cell>
        </row>
        <row r="22">
          <cell r="B22" t="str">
            <v>710     Private  foretak med begrenset ansvar (aksjeselskaper mv.)</v>
          </cell>
          <cell r="C22">
            <v>710</v>
          </cell>
          <cell r="K22" t="str">
            <v>Ja</v>
          </cell>
        </row>
        <row r="23">
          <cell r="B23" t="str">
            <v xml:space="preserve">740    Private produsentorienterte organisasjoner uten profittformål                      </v>
          </cell>
          <cell r="C23">
            <v>740</v>
          </cell>
          <cell r="K23" t="str">
            <v>Nei</v>
          </cell>
        </row>
        <row r="24">
          <cell r="B24" t="str">
            <v>760    Personlige foretak mv.</v>
          </cell>
          <cell r="C24">
            <v>760</v>
          </cell>
        </row>
        <row r="25">
          <cell r="B25" t="str">
            <v xml:space="preserve">770    Private konsumentorienterte organisasjoner uten profittformål        </v>
          </cell>
          <cell r="C25">
            <v>770</v>
          </cell>
        </row>
        <row r="26">
          <cell r="B26" t="str">
            <v>790    Personlig næringsdrivende</v>
          </cell>
          <cell r="C26">
            <v>790</v>
          </cell>
        </row>
        <row r="27">
          <cell r="B27" t="str">
            <v>810    Lønnstakere, trygdede mv.</v>
          </cell>
          <cell r="C27">
            <v>810</v>
          </cell>
        </row>
        <row r="28">
          <cell r="B28" t="str">
            <v>890    Ufordelt sektor</v>
          </cell>
          <cell r="C28">
            <v>890</v>
          </cell>
        </row>
        <row r="29">
          <cell r="B29" t="str">
            <v>900    Utenlandske sektorer i alt</v>
          </cell>
          <cell r="C29">
            <v>900</v>
          </cell>
        </row>
        <row r="30">
          <cell r="B30" t="str">
            <v>910    Utenlandske sentralbanker</v>
          </cell>
          <cell r="C30">
            <v>910</v>
          </cell>
        </row>
        <row r="31">
          <cell r="B31" t="str">
            <v>920    Utenlandske banker ellers</v>
          </cell>
          <cell r="C31">
            <v>920</v>
          </cell>
        </row>
        <row r="32">
          <cell r="B32" t="str">
            <v>930    Utenlandske kredittinst. ellers</v>
          </cell>
          <cell r="C32">
            <v>930</v>
          </cell>
        </row>
        <row r="33">
          <cell r="B33" t="str">
            <v>940    Multilaterale utviklingsbanker</v>
          </cell>
          <cell r="C33">
            <v>940</v>
          </cell>
        </row>
        <row r="34">
          <cell r="B34" t="str">
            <v>941    Andre utenl. finansinstitusjoner</v>
          </cell>
          <cell r="C34">
            <v>941</v>
          </cell>
        </row>
        <row r="35">
          <cell r="B35" t="str">
            <v>950    Statsforvaltning i utlandet</v>
          </cell>
          <cell r="C35">
            <v>950</v>
          </cell>
        </row>
        <row r="36">
          <cell r="B36" t="str">
            <v>960    Off. forvaltn. ellers i utlandet</v>
          </cell>
          <cell r="C36">
            <v>960</v>
          </cell>
        </row>
        <row r="37">
          <cell r="B37" t="str">
            <v>980    Utenl. ikke-finansielle foretak</v>
          </cell>
          <cell r="C37">
            <v>980</v>
          </cell>
        </row>
        <row r="38">
          <cell r="B38" t="str">
            <v>990    Utenlandske husholdninger</v>
          </cell>
          <cell r="C38">
            <v>990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ront Page"/>
      <sheetName val="Definitions"/>
      <sheetName val="CB Programme Overview"/>
      <sheetName val="Over-Collateralisation"/>
      <sheetName val="Residential"/>
      <sheetName val="Commercial Stratified"/>
      <sheetName val="Commercial LbyL"/>
      <sheetName val="PublicSector"/>
      <sheetName val="ExportFinance"/>
      <sheetName val="Substitute Collateral"/>
      <sheetName val="Hedging (1)"/>
      <sheetName val="Hedging (2)"/>
      <sheetName val="Hedging (3)"/>
      <sheetName val="Hedging (4)"/>
      <sheetName val="Lists"/>
      <sheetName val="Language"/>
    </sheetNames>
    <sheetDataSet>
      <sheetData sheetId="0"/>
      <sheetData sheetId="1">
        <row r="10">
          <cell r="B10">
            <v>1</v>
          </cell>
        </row>
      </sheetData>
      <sheetData sheetId="2"/>
      <sheetData sheetId="3"/>
      <sheetData sheetId="4"/>
      <sheetData sheetId="5"/>
      <sheetData sheetId="6">
        <row r="224">
          <cell r="B224" t="str">
            <v>BULLET (no amortisation of principal before repayment of loan)</v>
          </cell>
        </row>
      </sheetData>
      <sheetData sheetId="7"/>
      <sheetData sheetId="8"/>
      <sheetData sheetId="9"/>
      <sheetData sheetId="10"/>
      <sheetData sheetId="11"/>
      <sheetData sheetId="12"/>
      <sheetData sheetId="13"/>
      <sheetData sheetId="14"/>
      <sheetData sheetId="15">
        <row r="5">
          <cell r="B5" t="str">
            <v>EUR</v>
          </cell>
        </row>
        <row r="48">
          <cell r="K48" t="str">
            <v>Supranational - direct claim</v>
          </cell>
        </row>
        <row r="49">
          <cell r="K49" t="str">
            <v>Sovereign - direct claim</v>
          </cell>
        </row>
        <row r="50">
          <cell r="K50" t="str">
            <v>Sovereign - guarantee</v>
          </cell>
        </row>
        <row r="51">
          <cell r="K51" t="str">
            <v>Other public sector - direct claim</v>
          </cell>
        </row>
        <row r="52">
          <cell r="K52" t="str">
            <v>Other public sector - guarantee</v>
          </cell>
        </row>
        <row r="53">
          <cell r="K53" t="str">
            <v>Bank deposit</v>
          </cell>
        </row>
        <row r="54">
          <cell r="K54" t="str">
            <v>Bank bond (unsecured)</v>
          </cell>
        </row>
        <row r="55">
          <cell r="K55" t="str">
            <v>Covered bond</v>
          </cell>
        </row>
        <row r="56">
          <cell r="G56" t="str">
            <v>Property value at origination</v>
          </cell>
          <cell r="K56" t="str">
            <v>Securitisation</v>
          </cell>
        </row>
        <row r="57">
          <cell r="G57" t="str">
            <v>Updated property value</v>
          </cell>
          <cell r="K57" t="str">
            <v>Other eligible asset</v>
          </cell>
        </row>
        <row r="58">
          <cell r="G58" t="str">
            <v>Lending Value</v>
          </cell>
        </row>
        <row r="62">
          <cell r="K62" t="str">
            <v>Bullet repayment</v>
          </cell>
        </row>
        <row r="63">
          <cell r="K63" t="str">
            <v>Partial bullet</v>
          </cell>
        </row>
        <row r="64">
          <cell r="K64" t="str">
            <v>Fully amortising</v>
          </cell>
        </row>
        <row r="65">
          <cell r="K65" t="str">
            <v>Partially amortising</v>
          </cell>
        </row>
        <row r="66">
          <cell r="K66" t="str">
            <v>Term deposit</v>
          </cell>
        </row>
        <row r="67">
          <cell r="K67" t="str">
            <v>Demand deposit</v>
          </cell>
        </row>
        <row r="68">
          <cell r="K68" t="str">
            <v>Repo transaction</v>
          </cell>
        </row>
        <row r="69">
          <cell r="F69" t="str">
            <v>Green bond</v>
          </cell>
          <cell r="K69" t="str">
            <v>Other repayment profile</v>
          </cell>
        </row>
        <row r="70">
          <cell r="F70" t="str">
            <v>Social bond</v>
          </cell>
        </row>
        <row r="71">
          <cell r="F71" t="str">
            <v>Sustainable bond</v>
          </cell>
          <cell r="I71" t="str">
            <v>MTM</v>
          </cell>
        </row>
        <row r="72">
          <cell r="F72" t="str">
            <v>Other label bond</v>
          </cell>
          <cell r="I72" t="str">
            <v>MTM plus buffer</v>
          </cell>
        </row>
        <row r="73">
          <cell r="I73" t="str">
            <v>Other</v>
          </cell>
        </row>
        <row r="74">
          <cell r="K74" t="str">
            <v>Public Sector</v>
          </cell>
        </row>
        <row r="75">
          <cell r="K75" t="str">
            <v>Transport</v>
          </cell>
        </row>
        <row r="76">
          <cell r="G76" t="str">
            <v>Hard bullet</v>
          </cell>
          <cell r="K76" t="str">
            <v>Energy</v>
          </cell>
        </row>
        <row r="77">
          <cell r="G77" t="str">
            <v>Soft bullet</v>
          </cell>
          <cell r="K77" t="str">
            <v>Construction</v>
          </cell>
        </row>
        <row r="78">
          <cell r="G78" t="str">
            <v>Pass through</v>
          </cell>
          <cell r="K78" t="str">
            <v>Telecommunications</v>
          </cell>
        </row>
        <row r="79">
          <cell r="G79" t="str">
            <v>Mixed</v>
          </cell>
          <cell r="K79" t="str">
            <v>Commodities</v>
          </cell>
        </row>
        <row r="80">
          <cell r="K80" t="str">
            <v>Industry</v>
          </cell>
        </row>
        <row r="81">
          <cell r="K81" t="str">
            <v>Water and Sanitation</v>
          </cell>
        </row>
        <row r="82">
          <cell r="K82" t="str">
            <v>Other</v>
          </cell>
        </row>
      </sheetData>
      <sheetData sheetId="16">
        <row r="6">
          <cell r="C6">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klaringer"/>
      <sheetName val="Makro"/>
      <sheetName val="Finansielle data"/>
      <sheetName val="Disclaimer"/>
      <sheetName val="Introduction"/>
      <sheetName val="Completion Instructions"/>
      <sheetName val="FAQ"/>
      <sheetName val="A. HTT General"/>
      <sheetName val="B1. HTT Mortgage Assets"/>
      <sheetName val="C. HTT Harmonised Glossary"/>
      <sheetName val="D. Insert Nat Trans Templ"/>
      <sheetName val="E. Optional ECB-ECAIs data"/>
      <sheetName val="Cover pool data report"/>
      <sheetName val="Investor presentasjon"/>
      <sheetName val="Styrerapportering"/>
      <sheetName val="Styrerapp input"/>
      <sheetName val="Bal bonds"/>
      <sheetName val="Obligasjoner"/>
      <sheetName val="Cashflow"/>
      <sheetName val="Cashflow2"/>
      <sheetName val="Cashflow3"/>
      <sheetName val="PivotCoverPoolLTV"/>
      <sheetName val="PivotCoverPoolTotalLTV"/>
      <sheetName val="Pivot Avvik"/>
      <sheetName val="Datagrunnlag"/>
      <sheetName val="Tilbakeføring"/>
      <sheetName val="Q_kvalifiserte_kontoer"/>
      <sheetName val="Front Page"/>
      <sheetName val="Definitions"/>
      <sheetName val="CB Programme Overview"/>
      <sheetName val="Over-Collateralisation"/>
      <sheetName val="Residential LTV"/>
      <sheetName val="Residential Total LTV"/>
      <sheetName val="Substitute Collateral"/>
      <sheetName val="Hedging (1)"/>
      <sheetName val="Hedging (2)"/>
      <sheetName val="Hedging (3)"/>
      <sheetName val="Hedging (4)"/>
      <sheetName val="Description and Limitations"/>
      <sheetName val="Instructions"/>
      <sheetName val="Issuer Data"/>
      <sheetName val="Definitions (2)"/>
      <sheetName val="Disclaimer (2)"/>
      <sheetName val="Bal spes"/>
      <sheetName val="LTVGroup"/>
      <sheetName val="BalGroup"/>
      <sheetName val="FunGroup"/>
      <sheetName val="ArrearGroup"/>
      <sheetName val="SeasoningGroup"/>
      <sheetName val="RemainingTermGroup"/>
      <sheetName val="PayFreqGroup"/>
      <sheetName val="HousingType"/>
      <sheetName val="31.12.2021 Cover pool reportv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I19">
            <v>8.6137748404788166</v>
          </cell>
        </row>
      </sheetData>
      <sheetData sheetId="13">
        <row r="120">
          <cell r="K120" t="str">
            <v>Agder</v>
          </cell>
        </row>
        <row r="121">
          <cell r="K121" t="str">
            <v>Innlandet</v>
          </cell>
        </row>
        <row r="122">
          <cell r="K122" t="str">
            <v>Møre Og Romsdal</v>
          </cell>
        </row>
        <row r="123">
          <cell r="K123" t="str">
            <v>Nordland</v>
          </cell>
        </row>
        <row r="124">
          <cell r="K124" t="str">
            <v>Oslo</v>
          </cell>
        </row>
        <row r="125">
          <cell r="K125" t="str">
            <v>Rogaland</v>
          </cell>
        </row>
        <row r="126">
          <cell r="K126" t="str">
            <v>Svalbard</v>
          </cell>
        </row>
        <row r="127">
          <cell r="K127" t="str">
            <v>Troms og Finmark</v>
          </cell>
        </row>
        <row r="128">
          <cell r="K128" t="str">
            <v>Trøndelag</v>
          </cell>
        </row>
        <row r="129">
          <cell r="K129" t="str">
            <v>Vestfold og Telemark</v>
          </cell>
        </row>
        <row r="130">
          <cell r="K130" t="str">
            <v>Vestland</v>
          </cell>
        </row>
        <row r="131">
          <cell r="K131" t="str">
            <v>Viken</v>
          </cell>
        </row>
        <row r="132">
          <cell r="K132" t="str">
            <v>Other</v>
          </cell>
        </row>
        <row r="206">
          <cell r="I206">
            <v>89440566200.552307</v>
          </cell>
        </row>
        <row r="213">
          <cell r="I213">
            <v>0</v>
          </cell>
        </row>
        <row r="214">
          <cell r="I214">
            <v>0</v>
          </cell>
        </row>
        <row r="215">
          <cell r="I215">
            <v>7290667</v>
          </cell>
        </row>
        <row r="216">
          <cell r="I216">
            <v>0</v>
          </cell>
        </row>
        <row r="217">
          <cell r="I217">
            <v>0</v>
          </cell>
        </row>
      </sheetData>
      <sheetData sheetId="14"/>
      <sheetData sheetId="15"/>
      <sheetData sheetId="16">
        <row r="29">
          <cell r="E29">
            <v>5701410000</v>
          </cell>
          <cell r="H29" t="str">
            <v>Fixed</v>
          </cell>
        </row>
        <row r="30">
          <cell r="E30">
            <v>2060000000</v>
          </cell>
          <cell r="H30" t="str">
            <v>Fixed</v>
          </cell>
        </row>
        <row r="31">
          <cell r="E31">
            <v>90918000</v>
          </cell>
          <cell r="H31" t="str">
            <v>Fixed</v>
          </cell>
        </row>
        <row r="32">
          <cell r="E32">
            <v>181048000</v>
          </cell>
          <cell r="H32" t="str">
            <v>Fixed</v>
          </cell>
        </row>
        <row r="33">
          <cell r="E33">
            <v>5161200000</v>
          </cell>
          <cell r="H33" t="str">
            <v>Fixed</v>
          </cell>
        </row>
        <row r="34">
          <cell r="E34">
            <v>4640950000</v>
          </cell>
          <cell r="H34" t="str">
            <v>Fixed</v>
          </cell>
        </row>
        <row r="35">
          <cell r="E35">
            <v>481145000</v>
          </cell>
          <cell r="H35" t="str">
            <v>Fixed</v>
          </cell>
        </row>
        <row r="36">
          <cell r="E36">
            <v>5000000000</v>
          </cell>
          <cell r="H36" t="str">
            <v>Floating</v>
          </cell>
        </row>
        <row r="37">
          <cell r="E37">
            <v>380000000</v>
          </cell>
          <cell r="H37" t="str">
            <v>Fixed</v>
          </cell>
        </row>
        <row r="38">
          <cell r="E38">
            <v>237337500</v>
          </cell>
          <cell r="H38" t="str">
            <v>Fixed</v>
          </cell>
        </row>
        <row r="39">
          <cell r="E39">
            <v>285963000</v>
          </cell>
          <cell r="H39" t="str">
            <v>Fixed</v>
          </cell>
        </row>
        <row r="40">
          <cell r="E40">
            <v>236860000</v>
          </cell>
          <cell r="H40" t="str">
            <v>Fixed</v>
          </cell>
        </row>
        <row r="41">
          <cell r="E41">
            <v>236860000</v>
          </cell>
          <cell r="H41" t="str">
            <v>Fixed</v>
          </cell>
        </row>
        <row r="42">
          <cell r="E42">
            <v>7091400000</v>
          </cell>
          <cell r="H42" t="str">
            <v>Fixed</v>
          </cell>
        </row>
        <row r="43">
          <cell r="E43">
            <v>5000000000</v>
          </cell>
          <cell r="H43" t="str">
            <v>Floating</v>
          </cell>
        </row>
        <row r="44">
          <cell r="E44">
            <v>4975650000</v>
          </cell>
          <cell r="H44" t="str">
            <v>Fixed</v>
          </cell>
        </row>
        <row r="45">
          <cell r="E45">
            <v>5096350000</v>
          </cell>
          <cell r="H45" t="str">
            <v>Fixed</v>
          </cell>
        </row>
        <row r="46">
          <cell r="E46">
            <v>665610000</v>
          </cell>
          <cell r="H46" t="str">
            <v>Floating</v>
          </cell>
        </row>
        <row r="47">
          <cell r="E47">
            <v>7992375000</v>
          </cell>
          <cell r="H47" t="str">
            <v>Fixed</v>
          </cell>
        </row>
        <row r="48">
          <cell r="E48">
            <v>6000000000</v>
          </cell>
          <cell r="H48" t="str">
            <v>Floating</v>
          </cell>
        </row>
        <row r="49">
          <cell r="E49">
            <v>10228700000</v>
          </cell>
          <cell r="H49" t="str">
            <v>Fixed</v>
          </cell>
        </row>
        <row r="50">
          <cell r="E50">
            <v>5140450000</v>
          </cell>
          <cell r="H50" t="str">
            <v>Fixed</v>
          </cell>
        </row>
        <row r="51">
          <cell r="E51">
            <v>572820000</v>
          </cell>
          <cell r="H51" t="str">
            <v>Fixed</v>
          </cell>
        </row>
        <row r="52">
          <cell r="E52">
            <v>137307000</v>
          </cell>
          <cell r="H52" t="str">
            <v>Fixed</v>
          </cell>
        </row>
        <row r="53">
          <cell r="E53">
            <v>238462500</v>
          </cell>
          <cell r="H53" t="str">
            <v>Fixed</v>
          </cell>
        </row>
      </sheetData>
      <sheetData sheetId="17"/>
      <sheetData sheetId="18"/>
      <sheetData sheetId="19"/>
      <sheetData sheetId="20"/>
      <sheetData sheetId="21"/>
      <sheetData sheetId="22"/>
      <sheetData sheetId="23"/>
      <sheetData sheetId="24">
        <row r="1">
          <cell r="I1">
            <v>270.02861030714496</v>
          </cell>
        </row>
      </sheetData>
      <sheetData sheetId="25"/>
      <sheetData sheetId="26"/>
      <sheetData sheetId="27"/>
      <sheetData sheetId="28"/>
      <sheetData sheetId="29"/>
      <sheetData sheetId="30"/>
      <sheetData sheetId="31">
        <row r="369">
          <cell r="D369">
            <v>0</v>
          </cell>
        </row>
        <row r="370">
          <cell r="D370">
            <v>0</v>
          </cell>
        </row>
        <row r="371">
          <cell r="D371">
            <v>0</v>
          </cell>
        </row>
        <row r="372">
          <cell r="D372">
            <v>0</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T"/>
      <sheetName val="BALANSE"/>
    </sheetNames>
    <sheetDataSet>
      <sheetData sheetId="0"/>
      <sheetData sheetId="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4.v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AFEF6-7E86-4703-9518-FB1EFF8F3FB0}">
  <sheetPr>
    <tabColor rgb="FFE36E00"/>
  </sheetPr>
  <dimension ref="A1:A174"/>
  <sheetViews>
    <sheetView zoomScale="60" zoomScaleNormal="60" workbookViewId="0">
      <selection activeCell="D9" sqref="D9"/>
    </sheetView>
  </sheetViews>
  <sheetFormatPr baseColWidth="10" defaultColWidth="9.140625" defaultRowHeight="15" x14ac:dyDescent="0.25"/>
  <cols>
    <col min="1" max="1" width="242" customWidth="1"/>
  </cols>
  <sheetData>
    <row r="1" spans="1:1" ht="31.5" x14ac:dyDescent="0.25">
      <c r="A1" s="1" t="s">
        <v>0</v>
      </c>
    </row>
    <row r="3" spans="1:1" x14ac:dyDescent="0.25">
      <c r="A3" s="2"/>
    </row>
    <row r="4" spans="1:1" ht="34.5" x14ac:dyDescent="0.25">
      <c r="A4" s="3" t="s">
        <v>1</v>
      </c>
    </row>
    <row r="5" spans="1:1" ht="34.5" x14ac:dyDescent="0.25">
      <c r="A5" s="3" t="s">
        <v>2</v>
      </c>
    </row>
    <row r="6" spans="1:1" ht="34.5" x14ac:dyDescent="0.25">
      <c r="A6" s="3" t="s">
        <v>3</v>
      </c>
    </row>
    <row r="7" spans="1:1" ht="17.25" x14ac:dyDescent="0.25">
      <c r="A7" s="3"/>
    </row>
    <row r="8" spans="1:1" ht="18.75" x14ac:dyDescent="0.25">
      <c r="A8" s="4" t="s">
        <v>4</v>
      </c>
    </row>
    <row r="9" spans="1:1" ht="34.5" x14ac:dyDescent="0.3">
      <c r="A9" s="5" t="s">
        <v>5</v>
      </c>
    </row>
    <row r="10" spans="1:1" ht="69" x14ac:dyDescent="0.25">
      <c r="A10" s="6" t="s">
        <v>6</v>
      </c>
    </row>
    <row r="11" spans="1:1" ht="34.5" x14ac:dyDescent="0.25">
      <c r="A11" s="6" t="s">
        <v>7</v>
      </c>
    </row>
    <row r="12" spans="1:1" ht="17.25" x14ac:dyDescent="0.25">
      <c r="A12" s="6" t="s">
        <v>8</v>
      </c>
    </row>
    <row r="13" spans="1:1" ht="17.25" x14ac:dyDescent="0.25">
      <c r="A13" s="6" t="s">
        <v>9</v>
      </c>
    </row>
    <row r="14" spans="1:1" ht="34.5" x14ac:dyDescent="0.25">
      <c r="A14" s="6" t="s">
        <v>10</v>
      </c>
    </row>
    <row r="15" spans="1:1" ht="17.25" x14ac:dyDescent="0.25">
      <c r="A15" s="6"/>
    </row>
    <row r="16" spans="1:1" ht="18.75" x14ac:dyDescent="0.25">
      <c r="A16" s="4" t="s">
        <v>11</v>
      </c>
    </row>
    <row r="17" spans="1:1" ht="17.25" x14ac:dyDescent="0.25">
      <c r="A17" s="7" t="s">
        <v>12</v>
      </c>
    </row>
    <row r="18" spans="1:1" ht="34.5" x14ac:dyDescent="0.25">
      <c r="A18" s="8" t="s">
        <v>13</v>
      </c>
    </row>
    <row r="19" spans="1:1" ht="34.5" x14ac:dyDescent="0.25">
      <c r="A19" s="8" t="s">
        <v>14</v>
      </c>
    </row>
    <row r="20" spans="1:1" ht="51.75" x14ac:dyDescent="0.25">
      <c r="A20" s="8" t="s">
        <v>15</v>
      </c>
    </row>
    <row r="21" spans="1:1" ht="86.25" x14ac:dyDescent="0.25">
      <c r="A21" s="8" t="s">
        <v>16</v>
      </c>
    </row>
    <row r="22" spans="1:1" ht="51.75" x14ac:dyDescent="0.25">
      <c r="A22" s="8" t="s">
        <v>17</v>
      </c>
    </row>
    <row r="23" spans="1:1" ht="34.5" x14ac:dyDescent="0.25">
      <c r="A23" s="8" t="s">
        <v>18</v>
      </c>
    </row>
    <row r="24" spans="1:1" ht="17.25" x14ac:dyDescent="0.25">
      <c r="A24" s="8" t="s">
        <v>19</v>
      </c>
    </row>
    <row r="25" spans="1:1" ht="17.25" x14ac:dyDescent="0.25">
      <c r="A25" s="7" t="s">
        <v>20</v>
      </c>
    </row>
    <row r="26" spans="1:1" ht="51.75" x14ac:dyDescent="0.3">
      <c r="A26" s="9" t="s">
        <v>21</v>
      </c>
    </row>
    <row r="27" spans="1:1" ht="17.25" x14ac:dyDescent="0.3">
      <c r="A27" s="9" t="s">
        <v>22</v>
      </c>
    </row>
    <row r="28" spans="1:1" ht="17.25" x14ac:dyDescent="0.25">
      <c r="A28" s="7" t="s">
        <v>23</v>
      </c>
    </row>
    <row r="29" spans="1:1" ht="34.5" x14ac:dyDescent="0.25">
      <c r="A29" s="8" t="s">
        <v>24</v>
      </c>
    </row>
    <row r="30" spans="1:1" ht="34.5" x14ac:dyDescent="0.25">
      <c r="A30" s="8" t="s">
        <v>25</v>
      </c>
    </row>
    <row r="31" spans="1:1" ht="34.5" x14ac:dyDescent="0.25">
      <c r="A31" s="8" t="s">
        <v>26</v>
      </c>
    </row>
    <row r="32" spans="1:1" ht="34.5" x14ac:dyDescent="0.25">
      <c r="A32" s="8" t="s">
        <v>27</v>
      </c>
    </row>
    <row r="33" spans="1:1" ht="17.25" x14ac:dyDescent="0.25">
      <c r="A33" s="8"/>
    </row>
    <row r="34" spans="1:1" ht="18.75" x14ac:dyDescent="0.25">
      <c r="A34" s="4" t="s">
        <v>28</v>
      </c>
    </row>
    <row r="35" spans="1:1" ht="17.25" x14ac:dyDescent="0.25">
      <c r="A35" s="7" t="s">
        <v>29</v>
      </c>
    </row>
    <row r="36" spans="1:1" ht="34.5" x14ac:dyDescent="0.25">
      <c r="A36" s="8" t="s">
        <v>30</v>
      </c>
    </row>
    <row r="37" spans="1:1" ht="34.5" x14ac:dyDescent="0.25">
      <c r="A37" s="8" t="s">
        <v>31</v>
      </c>
    </row>
    <row r="38" spans="1:1" ht="34.5" x14ac:dyDescent="0.25">
      <c r="A38" s="8" t="s">
        <v>32</v>
      </c>
    </row>
    <row r="39" spans="1:1" ht="17.25" x14ac:dyDescent="0.25">
      <c r="A39" s="8" t="s">
        <v>33</v>
      </c>
    </row>
    <row r="40" spans="1:1" ht="17.25" x14ac:dyDescent="0.25">
      <c r="A40" s="8" t="s">
        <v>34</v>
      </c>
    </row>
    <row r="41" spans="1:1" ht="17.25" x14ac:dyDescent="0.25">
      <c r="A41" s="7" t="s">
        <v>35</v>
      </c>
    </row>
    <row r="42" spans="1:1" ht="17.25" x14ac:dyDescent="0.25">
      <c r="A42" s="8" t="s">
        <v>36</v>
      </c>
    </row>
    <row r="43" spans="1:1" ht="17.25" x14ac:dyDescent="0.3">
      <c r="A43" s="9" t="s">
        <v>37</v>
      </c>
    </row>
    <row r="44" spans="1:1" ht="17.25" x14ac:dyDescent="0.25">
      <c r="A44" s="7" t="s">
        <v>38</v>
      </c>
    </row>
    <row r="45" spans="1:1" ht="34.5" x14ac:dyDescent="0.3">
      <c r="A45" s="9" t="s">
        <v>39</v>
      </c>
    </row>
    <row r="46" spans="1:1" ht="34.5" x14ac:dyDescent="0.25">
      <c r="A46" s="8" t="s">
        <v>40</v>
      </c>
    </row>
    <row r="47" spans="1:1" ht="34.5" x14ac:dyDescent="0.25">
      <c r="A47" s="8" t="s">
        <v>41</v>
      </c>
    </row>
    <row r="48" spans="1:1" ht="17.25" x14ac:dyDescent="0.25">
      <c r="A48" s="8" t="s">
        <v>42</v>
      </c>
    </row>
    <row r="49" spans="1:1" ht="17.25" x14ac:dyDescent="0.3">
      <c r="A49" s="9" t="s">
        <v>43</v>
      </c>
    </row>
    <row r="50" spans="1:1" ht="17.25" x14ac:dyDescent="0.25">
      <c r="A50" s="7" t="s">
        <v>44</v>
      </c>
    </row>
    <row r="51" spans="1:1" ht="34.5" x14ac:dyDescent="0.3">
      <c r="A51" s="9" t="s">
        <v>45</v>
      </c>
    </row>
    <row r="52" spans="1:1" ht="17.25" x14ac:dyDescent="0.25">
      <c r="A52" s="8" t="s">
        <v>46</v>
      </c>
    </row>
    <row r="53" spans="1:1" ht="34.5" x14ac:dyDescent="0.3">
      <c r="A53" s="9" t="s">
        <v>47</v>
      </c>
    </row>
    <row r="54" spans="1:1" ht="17.25" x14ac:dyDescent="0.25">
      <c r="A54" s="7" t="s">
        <v>48</v>
      </c>
    </row>
    <row r="55" spans="1:1" ht="17.25" x14ac:dyDescent="0.3">
      <c r="A55" s="9" t="s">
        <v>49</v>
      </c>
    </row>
    <row r="56" spans="1:1" ht="34.5" x14ac:dyDescent="0.25">
      <c r="A56" s="8" t="s">
        <v>50</v>
      </c>
    </row>
    <row r="57" spans="1:1" ht="17.25" x14ac:dyDescent="0.25">
      <c r="A57" s="8" t="s">
        <v>51</v>
      </c>
    </row>
    <row r="58" spans="1:1" ht="17.25" x14ac:dyDescent="0.25">
      <c r="A58" s="8" t="s">
        <v>52</v>
      </c>
    </row>
    <row r="59" spans="1:1" ht="17.25" x14ac:dyDescent="0.25">
      <c r="A59" s="7" t="s">
        <v>53</v>
      </c>
    </row>
    <row r="60" spans="1:1" ht="17.25" x14ac:dyDescent="0.25">
      <c r="A60" s="8" t="s">
        <v>54</v>
      </c>
    </row>
    <row r="61" spans="1:1" ht="17.25" x14ac:dyDescent="0.25">
      <c r="A61" s="10"/>
    </row>
    <row r="62" spans="1:1" ht="18.75" x14ac:dyDescent="0.25">
      <c r="A62" s="4" t="s">
        <v>55</v>
      </c>
    </row>
    <row r="63" spans="1:1" ht="17.25" x14ac:dyDescent="0.25">
      <c r="A63" s="7" t="s">
        <v>56</v>
      </c>
    </row>
    <row r="64" spans="1:1" ht="34.5" x14ac:dyDescent="0.25">
      <c r="A64" s="8" t="s">
        <v>57</v>
      </c>
    </row>
    <row r="65" spans="1:1" ht="17.25" x14ac:dyDescent="0.25">
      <c r="A65" s="8" t="s">
        <v>58</v>
      </c>
    </row>
    <row r="66" spans="1:1" ht="34.5" x14ac:dyDescent="0.25">
      <c r="A66" s="6" t="s">
        <v>59</v>
      </c>
    </row>
    <row r="67" spans="1:1" ht="34.5" x14ac:dyDescent="0.25">
      <c r="A67" s="6" t="s">
        <v>60</v>
      </c>
    </row>
    <row r="68" spans="1:1" ht="34.5" x14ac:dyDescent="0.25">
      <c r="A68" s="6" t="s">
        <v>61</v>
      </c>
    </row>
    <row r="69" spans="1:1" ht="17.25" x14ac:dyDescent="0.25">
      <c r="A69" s="11" t="s">
        <v>62</v>
      </c>
    </row>
    <row r="70" spans="1:1" ht="51.75" x14ac:dyDescent="0.25">
      <c r="A70" s="6" t="s">
        <v>63</v>
      </c>
    </row>
    <row r="71" spans="1:1" ht="17.25" x14ac:dyDescent="0.25">
      <c r="A71" s="6" t="s">
        <v>64</v>
      </c>
    </row>
    <row r="72" spans="1:1" ht="17.25" x14ac:dyDescent="0.25">
      <c r="A72" s="11" t="s">
        <v>65</v>
      </c>
    </row>
    <row r="73" spans="1:1" ht="17.25" x14ac:dyDescent="0.25">
      <c r="A73" s="6" t="s">
        <v>66</v>
      </c>
    </row>
    <row r="74" spans="1:1" ht="17.25" x14ac:dyDescent="0.25">
      <c r="A74" s="11" t="s">
        <v>67</v>
      </c>
    </row>
    <row r="75" spans="1:1" ht="34.5" x14ac:dyDescent="0.25">
      <c r="A75" s="6" t="s">
        <v>68</v>
      </c>
    </row>
    <row r="76" spans="1:1" ht="17.25" x14ac:dyDescent="0.25">
      <c r="A76" s="6" t="s">
        <v>69</v>
      </c>
    </row>
    <row r="77" spans="1:1" ht="51.75" x14ac:dyDescent="0.25">
      <c r="A77" s="6" t="s">
        <v>70</v>
      </c>
    </row>
    <row r="78" spans="1:1" ht="17.25" x14ac:dyDescent="0.25">
      <c r="A78" s="11" t="s">
        <v>71</v>
      </c>
    </row>
    <row r="79" spans="1:1" ht="17.25" x14ac:dyDescent="0.3">
      <c r="A79" s="5" t="s">
        <v>72</v>
      </c>
    </row>
    <row r="80" spans="1:1" ht="17.25" x14ac:dyDescent="0.25">
      <c r="A80" s="11" t="s">
        <v>73</v>
      </c>
    </row>
    <row r="81" spans="1:1" ht="34.5" x14ac:dyDescent="0.25">
      <c r="A81" s="6" t="s">
        <v>74</v>
      </c>
    </row>
    <row r="82" spans="1:1" ht="34.5" x14ac:dyDescent="0.25">
      <c r="A82" s="6" t="s">
        <v>75</v>
      </c>
    </row>
    <row r="83" spans="1:1" ht="34.5" x14ac:dyDescent="0.25">
      <c r="A83" s="6" t="s">
        <v>76</v>
      </c>
    </row>
    <row r="84" spans="1:1" ht="34.5" x14ac:dyDescent="0.25">
      <c r="A84" s="6" t="s">
        <v>77</v>
      </c>
    </row>
    <row r="85" spans="1:1" ht="34.5" x14ac:dyDescent="0.25">
      <c r="A85" s="6" t="s">
        <v>78</v>
      </c>
    </row>
    <row r="86" spans="1:1" ht="17.25" x14ac:dyDescent="0.25">
      <c r="A86" s="11" t="s">
        <v>79</v>
      </c>
    </row>
    <row r="87" spans="1:1" ht="17.25" x14ac:dyDescent="0.25">
      <c r="A87" s="6" t="s">
        <v>80</v>
      </c>
    </row>
    <row r="88" spans="1:1" ht="34.5" x14ac:dyDescent="0.25">
      <c r="A88" s="6" t="s">
        <v>81</v>
      </c>
    </row>
    <row r="89" spans="1:1" ht="17.25" x14ac:dyDescent="0.25">
      <c r="A89" s="11" t="s">
        <v>82</v>
      </c>
    </row>
    <row r="90" spans="1:1" ht="34.5" x14ac:dyDescent="0.25">
      <c r="A90" s="6" t="s">
        <v>83</v>
      </c>
    </row>
    <row r="91" spans="1:1" ht="17.25" x14ac:dyDescent="0.25">
      <c r="A91" s="11" t="s">
        <v>84</v>
      </c>
    </row>
    <row r="92" spans="1:1" ht="17.25" x14ac:dyDescent="0.3">
      <c r="A92" s="5" t="s">
        <v>85</v>
      </c>
    </row>
    <row r="93" spans="1:1" ht="17.25" x14ac:dyDescent="0.25">
      <c r="A93" s="6" t="s">
        <v>86</v>
      </c>
    </row>
    <row r="94" spans="1:1" ht="17.25" x14ac:dyDescent="0.25">
      <c r="A94" s="6"/>
    </row>
    <row r="95" spans="1:1" ht="18.75" x14ac:dyDescent="0.25">
      <c r="A95" s="4" t="s">
        <v>87</v>
      </c>
    </row>
    <row r="96" spans="1:1" ht="34.5" x14ac:dyDescent="0.3">
      <c r="A96" s="5" t="s">
        <v>88</v>
      </c>
    </row>
    <row r="97" spans="1:1" ht="17.25" x14ac:dyDescent="0.3">
      <c r="A97" s="5" t="s">
        <v>89</v>
      </c>
    </row>
    <row r="98" spans="1:1" ht="17.25" x14ac:dyDescent="0.25">
      <c r="A98" s="11" t="s">
        <v>90</v>
      </c>
    </row>
    <row r="99" spans="1:1" ht="17.25" x14ac:dyDescent="0.25">
      <c r="A99" s="3" t="s">
        <v>91</v>
      </c>
    </row>
    <row r="100" spans="1:1" ht="17.25" x14ac:dyDescent="0.25">
      <c r="A100" s="6" t="s">
        <v>92</v>
      </c>
    </row>
    <row r="101" spans="1:1" ht="17.25" x14ac:dyDescent="0.25">
      <c r="A101" s="6" t="s">
        <v>93</v>
      </c>
    </row>
    <row r="102" spans="1:1" ht="17.25" x14ac:dyDescent="0.25">
      <c r="A102" s="6" t="s">
        <v>94</v>
      </c>
    </row>
    <row r="103" spans="1:1" ht="17.25" x14ac:dyDescent="0.25">
      <c r="A103" s="6" t="s">
        <v>95</v>
      </c>
    </row>
    <row r="104" spans="1:1" ht="34.5" x14ac:dyDescent="0.25">
      <c r="A104" s="6" t="s">
        <v>96</v>
      </c>
    </row>
    <row r="105" spans="1:1" ht="17.25" x14ac:dyDescent="0.25">
      <c r="A105" s="3" t="s">
        <v>97</v>
      </c>
    </row>
    <row r="106" spans="1:1" ht="17.25" x14ac:dyDescent="0.25">
      <c r="A106" s="6" t="s">
        <v>98</v>
      </c>
    </row>
    <row r="107" spans="1:1" ht="17.25" x14ac:dyDescent="0.25">
      <c r="A107" s="6" t="s">
        <v>99</v>
      </c>
    </row>
    <row r="108" spans="1:1" ht="17.25" x14ac:dyDescent="0.25">
      <c r="A108" s="6" t="s">
        <v>100</v>
      </c>
    </row>
    <row r="109" spans="1:1" ht="17.25" x14ac:dyDescent="0.25">
      <c r="A109" s="6" t="s">
        <v>101</v>
      </c>
    </row>
    <row r="110" spans="1:1" ht="17.25" x14ac:dyDescent="0.25">
      <c r="A110" s="6" t="s">
        <v>102</v>
      </c>
    </row>
    <row r="111" spans="1:1" ht="17.25" x14ac:dyDescent="0.25">
      <c r="A111" s="6" t="s">
        <v>103</v>
      </c>
    </row>
    <row r="112" spans="1:1" ht="17.25" x14ac:dyDescent="0.25">
      <c r="A112" s="11" t="s">
        <v>104</v>
      </c>
    </row>
    <row r="113" spans="1:1" ht="17.25" x14ac:dyDescent="0.25">
      <c r="A113" s="6" t="s">
        <v>105</v>
      </c>
    </row>
    <row r="114" spans="1:1" ht="17.25" x14ac:dyDescent="0.25">
      <c r="A114" s="3" t="s">
        <v>106</v>
      </c>
    </row>
    <row r="115" spans="1:1" ht="17.25" x14ac:dyDescent="0.25">
      <c r="A115" s="6" t="s">
        <v>107</v>
      </c>
    </row>
    <row r="116" spans="1:1" ht="17.25" x14ac:dyDescent="0.25">
      <c r="A116" s="6" t="s">
        <v>108</v>
      </c>
    </row>
    <row r="117" spans="1:1" ht="17.25" x14ac:dyDescent="0.25">
      <c r="A117" s="3" t="s">
        <v>109</v>
      </c>
    </row>
    <row r="118" spans="1:1" ht="17.25" x14ac:dyDescent="0.25">
      <c r="A118" s="6" t="s">
        <v>110</v>
      </c>
    </row>
    <row r="119" spans="1:1" ht="17.25" x14ac:dyDescent="0.25">
      <c r="A119" s="6" t="s">
        <v>111</v>
      </c>
    </row>
    <row r="120" spans="1:1" ht="17.25" x14ac:dyDescent="0.25">
      <c r="A120" s="6" t="s">
        <v>112</v>
      </c>
    </row>
    <row r="121" spans="1:1" ht="17.25" x14ac:dyDescent="0.25">
      <c r="A121" s="11" t="s">
        <v>113</v>
      </c>
    </row>
    <row r="122" spans="1:1" ht="17.25" x14ac:dyDescent="0.25">
      <c r="A122" s="3" t="s">
        <v>114</v>
      </c>
    </row>
    <row r="123" spans="1:1" ht="17.25" x14ac:dyDescent="0.25">
      <c r="A123" s="3" t="s">
        <v>115</v>
      </c>
    </row>
    <row r="124" spans="1:1" ht="17.25" x14ac:dyDescent="0.25">
      <c r="A124" s="6" t="s">
        <v>116</v>
      </c>
    </row>
    <row r="125" spans="1:1" ht="17.25" x14ac:dyDescent="0.25">
      <c r="A125" s="6" t="s">
        <v>117</v>
      </c>
    </row>
    <row r="126" spans="1:1" ht="17.25" x14ac:dyDescent="0.25">
      <c r="A126" s="6" t="s">
        <v>118</v>
      </c>
    </row>
    <row r="127" spans="1:1" ht="17.25" x14ac:dyDescent="0.25">
      <c r="A127" s="6" t="s">
        <v>119</v>
      </c>
    </row>
    <row r="128" spans="1:1" ht="17.25" x14ac:dyDescent="0.25">
      <c r="A128" s="6" t="s">
        <v>120</v>
      </c>
    </row>
    <row r="129" spans="1:1" ht="17.25" x14ac:dyDescent="0.25">
      <c r="A129" s="11" t="s">
        <v>121</v>
      </c>
    </row>
    <row r="130" spans="1:1" ht="34.5" x14ac:dyDescent="0.25">
      <c r="A130" s="6" t="s">
        <v>122</v>
      </c>
    </row>
    <row r="131" spans="1:1" ht="69" x14ac:dyDescent="0.25">
      <c r="A131" s="6" t="s">
        <v>123</v>
      </c>
    </row>
    <row r="132" spans="1:1" ht="34.5" x14ac:dyDescent="0.25">
      <c r="A132" s="6" t="s">
        <v>124</v>
      </c>
    </row>
    <row r="133" spans="1:1" ht="17.25" x14ac:dyDescent="0.25">
      <c r="A133" s="11" t="s">
        <v>125</v>
      </c>
    </row>
    <row r="134" spans="1:1" ht="34.5" x14ac:dyDescent="0.25">
      <c r="A134" s="3" t="s">
        <v>126</v>
      </c>
    </row>
    <row r="135" spans="1:1" ht="17.25" x14ac:dyDescent="0.25">
      <c r="A135" s="3"/>
    </row>
    <row r="136" spans="1:1" ht="18.75" x14ac:dyDescent="0.25">
      <c r="A136" s="4" t="s">
        <v>127</v>
      </c>
    </row>
    <row r="137" spans="1:1" ht="17.25" x14ac:dyDescent="0.25">
      <c r="A137" s="6" t="s">
        <v>128</v>
      </c>
    </row>
    <row r="138" spans="1:1" ht="34.5" x14ac:dyDescent="0.25">
      <c r="A138" s="8" t="s">
        <v>129</v>
      </c>
    </row>
    <row r="139" spans="1:1" ht="34.5" x14ac:dyDescent="0.25">
      <c r="A139" s="8" t="s">
        <v>130</v>
      </c>
    </row>
    <row r="140" spans="1:1" ht="17.25" x14ac:dyDescent="0.25">
      <c r="A140" s="7" t="s">
        <v>131</v>
      </c>
    </row>
    <row r="141" spans="1:1" ht="17.25" x14ac:dyDescent="0.25">
      <c r="A141" s="12" t="s">
        <v>132</v>
      </c>
    </row>
    <row r="142" spans="1:1" ht="34.5" x14ac:dyDescent="0.3">
      <c r="A142" s="9" t="s">
        <v>133</v>
      </c>
    </row>
    <row r="143" spans="1:1" ht="17.25" x14ac:dyDescent="0.25">
      <c r="A143" s="8" t="s">
        <v>134</v>
      </c>
    </row>
    <row r="144" spans="1:1" ht="17.25" x14ac:dyDescent="0.25">
      <c r="A144" s="8" t="s">
        <v>135</v>
      </c>
    </row>
    <row r="145" spans="1:1" ht="17.25" x14ac:dyDescent="0.25">
      <c r="A145" s="12" t="s">
        <v>136</v>
      </c>
    </row>
    <row r="146" spans="1:1" ht="17.25" x14ac:dyDescent="0.25">
      <c r="A146" s="7" t="s">
        <v>137</v>
      </c>
    </row>
    <row r="147" spans="1:1" ht="17.25" x14ac:dyDescent="0.25">
      <c r="A147" s="12" t="s">
        <v>138</v>
      </c>
    </row>
    <row r="148" spans="1:1" ht="17.25" x14ac:dyDescent="0.25">
      <c r="A148" s="8" t="s">
        <v>139</v>
      </c>
    </row>
    <row r="149" spans="1:1" ht="17.25" x14ac:dyDescent="0.25">
      <c r="A149" s="8" t="s">
        <v>140</v>
      </c>
    </row>
    <row r="150" spans="1:1" ht="17.25" x14ac:dyDescent="0.25">
      <c r="A150" s="8" t="s">
        <v>141</v>
      </c>
    </row>
    <row r="151" spans="1:1" ht="34.5" x14ac:dyDescent="0.25">
      <c r="A151" s="12" t="s">
        <v>142</v>
      </c>
    </row>
    <row r="152" spans="1:1" ht="17.25" x14ac:dyDescent="0.25">
      <c r="A152" s="7" t="s">
        <v>143</v>
      </c>
    </row>
    <row r="153" spans="1:1" ht="17.25" x14ac:dyDescent="0.25">
      <c r="A153" s="8" t="s">
        <v>144</v>
      </c>
    </row>
    <row r="154" spans="1:1" ht="17.25" x14ac:dyDescent="0.25">
      <c r="A154" s="8" t="s">
        <v>145</v>
      </c>
    </row>
    <row r="155" spans="1:1" ht="17.25" x14ac:dyDescent="0.25">
      <c r="A155" s="8" t="s">
        <v>146</v>
      </c>
    </row>
    <row r="156" spans="1:1" ht="17.25" x14ac:dyDescent="0.25">
      <c r="A156" s="8" t="s">
        <v>147</v>
      </c>
    </row>
    <row r="157" spans="1:1" ht="34.5" x14ac:dyDescent="0.25">
      <c r="A157" s="8" t="s">
        <v>148</v>
      </c>
    </row>
    <row r="158" spans="1:1" ht="34.5" x14ac:dyDescent="0.25">
      <c r="A158" s="8" t="s">
        <v>149</v>
      </c>
    </row>
    <row r="159" spans="1:1" ht="17.25" x14ac:dyDescent="0.25">
      <c r="A159" s="7" t="s">
        <v>150</v>
      </c>
    </row>
    <row r="160" spans="1:1" ht="34.5" x14ac:dyDescent="0.25">
      <c r="A160" s="8" t="s">
        <v>151</v>
      </c>
    </row>
    <row r="161" spans="1:1" ht="34.5" x14ac:dyDescent="0.25">
      <c r="A161" s="8" t="s">
        <v>152</v>
      </c>
    </row>
    <row r="162" spans="1:1" ht="17.25" x14ac:dyDescent="0.25">
      <c r="A162" s="8" t="s">
        <v>153</v>
      </c>
    </row>
    <row r="163" spans="1:1" ht="17.25" x14ac:dyDescent="0.25">
      <c r="A163" s="7" t="s">
        <v>154</v>
      </c>
    </row>
    <row r="164" spans="1:1" ht="34.5" x14ac:dyDescent="0.3">
      <c r="A164" s="9" t="s">
        <v>155</v>
      </c>
    </row>
    <row r="165" spans="1:1" ht="34.5" x14ac:dyDescent="0.25">
      <c r="A165" s="8" t="s">
        <v>156</v>
      </c>
    </row>
    <row r="166" spans="1:1" ht="17.25" x14ac:dyDescent="0.25">
      <c r="A166" s="7" t="s">
        <v>157</v>
      </c>
    </row>
    <row r="167" spans="1:1" ht="17.25" x14ac:dyDescent="0.25">
      <c r="A167" s="8" t="s">
        <v>158</v>
      </c>
    </row>
    <row r="168" spans="1:1" ht="17.25" x14ac:dyDescent="0.25">
      <c r="A168" s="7" t="s">
        <v>159</v>
      </c>
    </row>
    <row r="169" spans="1:1" ht="17.25" x14ac:dyDescent="0.3">
      <c r="A169" s="9" t="s">
        <v>160</v>
      </c>
    </row>
    <row r="170" spans="1:1" ht="17.25" x14ac:dyDescent="0.3">
      <c r="A170" s="9"/>
    </row>
    <row r="171" spans="1:1" ht="17.25" x14ac:dyDescent="0.3">
      <c r="A171" s="9"/>
    </row>
    <row r="172" spans="1:1" ht="17.25" x14ac:dyDescent="0.3">
      <c r="A172" s="9"/>
    </row>
    <row r="173" spans="1:1" ht="17.25" x14ac:dyDescent="0.3">
      <c r="A173" s="9"/>
    </row>
    <row r="174" spans="1:1" ht="17.25" x14ac:dyDescent="0.3">
      <c r="A174" s="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4FF38-9A4C-4D1D-85FC-39A6669CAA15}">
  <sheetPr>
    <tabColor rgb="FF847A75"/>
  </sheetPr>
  <dimension ref="B1:J39"/>
  <sheetViews>
    <sheetView tabSelected="1" zoomScale="80" zoomScaleNormal="80" workbookViewId="0">
      <selection activeCell="F11" sqref="F11"/>
    </sheetView>
  </sheetViews>
  <sheetFormatPr baseColWidth="10" defaultColWidth="9.140625" defaultRowHeight="15" x14ac:dyDescent="0.25"/>
  <cols>
    <col min="2" max="10" width="12.42578125" customWidth="1"/>
  </cols>
  <sheetData>
    <row r="1" spans="2:10" ht="15.75" thickBot="1" x14ac:dyDescent="0.3"/>
    <row r="2" spans="2:10" x14ac:dyDescent="0.25">
      <c r="B2" s="13"/>
      <c r="C2" s="14"/>
      <c r="D2" s="14"/>
      <c r="E2" s="14"/>
      <c r="F2" s="14"/>
      <c r="G2" s="14"/>
      <c r="H2" s="14"/>
      <c r="I2" s="14"/>
      <c r="J2" s="15"/>
    </row>
    <row r="3" spans="2:10" x14ac:dyDescent="0.25">
      <c r="B3" s="16"/>
      <c r="C3" s="17"/>
      <c r="D3" s="17"/>
      <c r="E3" s="17"/>
      <c r="F3" s="17"/>
      <c r="G3" s="17"/>
      <c r="H3" s="17"/>
      <c r="I3" s="17"/>
      <c r="J3" s="18"/>
    </row>
    <row r="4" spans="2:10" x14ac:dyDescent="0.25">
      <c r="B4" s="16"/>
      <c r="C4" s="17"/>
      <c r="D4" s="17"/>
      <c r="E4" s="17"/>
      <c r="F4" s="17"/>
      <c r="G4" s="17"/>
      <c r="H4" s="17"/>
      <c r="I4" s="17"/>
      <c r="J4" s="18"/>
    </row>
    <row r="5" spans="2:10" ht="31.5" x14ac:dyDescent="0.3">
      <c r="B5" s="16"/>
      <c r="C5" s="17"/>
      <c r="D5" s="17"/>
      <c r="E5" s="19"/>
      <c r="F5" s="20" t="s">
        <v>161</v>
      </c>
      <c r="G5" s="17"/>
      <c r="H5" s="17"/>
      <c r="I5" s="17"/>
      <c r="J5" s="18"/>
    </row>
    <row r="6" spans="2:10" ht="41.25" customHeight="1" x14ac:dyDescent="0.25">
      <c r="B6" s="16"/>
      <c r="C6" s="17"/>
      <c r="D6" s="17"/>
      <c r="E6" s="191" t="s">
        <v>162</v>
      </c>
      <c r="F6" s="191"/>
      <c r="G6" s="191"/>
      <c r="H6" s="17"/>
      <c r="I6" s="17"/>
      <c r="J6" s="18"/>
    </row>
    <row r="7" spans="2:10" ht="26.25" x14ac:dyDescent="0.25">
      <c r="B7" s="16"/>
      <c r="C7" s="17"/>
      <c r="D7" s="17"/>
      <c r="E7" s="17"/>
      <c r="F7" s="21" t="s">
        <v>163</v>
      </c>
      <c r="G7" s="17"/>
      <c r="H7" s="17"/>
      <c r="I7" s="17"/>
      <c r="J7" s="18"/>
    </row>
    <row r="8" spans="2:10" ht="26.25" x14ac:dyDescent="0.25">
      <c r="B8" s="16"/>
      <c r="C8" s="17"/>
      <c r="D8" s="17"/>
      <c r="E8" s="17"/>
      <c r="F8" s="21" t="s">
        <v>164</v>
      </c>
      <c r="G8" s="17"/>
      <c r="H8" s="17"/>
      <c r="I8" s="17"/>
      <c r="J8" s="18"/>
    </row>
    <row r="9" spans="2:10" ht="21" x14ac:dyDescent="0.25">
      <c r="B9" s="16"/>
      <c r="C9" s="17"/>
      <c r="D9" s="17"/>
      <c r="E9" s="17"/>
      <c r="F9" s="22" t="s">
        <v>1733</v>
      </c>
      <c r="G9" s="17"/>
      <c r="H9" s="17"/>
      <c r="I9" s="17"/>
      <c r="J9" s="18"/>
    </row>
    <row r="10" spans="2:10" ht="21" x14ac:dyDescent="0.25">
      <c r="B10" s="16"/>
      <c r="C10" s="17"/>
      <c r="D10" s="17"/>
      <c r="E10" s="17"/>
      <c r="F10" s="22" t="s">
        <v>1734</v>
      </c>
      <c r="G10" s="17"/>
      <c r="H10" s="17"/>
      <c r="I10" s="17"/>
      <c r="J10" s="18"/>
    </row>
    <row r="11" spans="2:10" ht="21" x14ac:dyDescent="0.25">
      <c r="B11" s="16"/>
      <c r="C11" s="17"/>
      <c r="D11" s="17"/>
      <c r="E11" s="17"/>
      <c r="F11" s="22"/>
      <c r="G11" s="17"/>
      <c r="H11" s="17"/>
      <c r="I11" s="17"/>
      <c r="J11" s="18"/>
    </row>
    <row r="12" spans="2:10" x14ac:dyDescent="0.25">
      <c r="B12" s="16"/>
      <c r="C12" s="17"/>
      <c r="D12" s="17"/>
      <c r="E12" s="17"/>
      <c r="F12" s="17"/>
      <c r="G12" s="17"/>
      <c r="H12" s="17"/>
      <c r="I12" s="17"/>
      <c r="J12" s="18"/>
    </row>
    <row r="13" spans="2:10" x14ac:dyDescent="0.25">
      <c r="B13" s="16"/>
      <c r="C13" s="17"/>
      <c r="D13" s="17"/>
      <c r="E13" s="17"/>
      <c r="F13" s="17"/>
      <c r="G13" s="17"/>
      <c r="H13" s="17"/>
      <c r="I13" s="17"/>
      <c r="J13" s="18"/>
    </row>
    <row r="14" spans="2:10" x14ac:dyDescent="0.25">
      <c r="B14" s="16"/>
      <c r="C14" s="17"/>
      <c r="D14" s="17"/>
      <c r="E14" s="17"/>
      <c r="F14" s="17"/>
      <c r="G14" s="17"/>
      <c r="H14" s="17"/>
      <c r="I14" s="17"/>
      <c r="J14" s="18"/>
    </row>
    <row r="15" spans="2:10" x14ac:dyDescent="0.25">
      <c r="B15" s="16"/>
      <c r="C15" s="17"/>
      <c r="D15" s="17"/>
      <c r="E15" s="17"/>
      <c r="F15" s="17"/>
      <c r="G15" s="17"/>
      <c r="H15" s="17"/>
      <c r="I15" s="17"/>
      <c r="J15" s="18"/>
    </row>
    <row r="16" spans="2:10" x14ac:dyDescent="0.25">
      <c r="B16" s="16"/>
      <c r="C16" s="17"/>
      <c r="D16" s="17"/>
      <c r="E16" s="17"/>
      <c r="F16" s="17"/>
      <c r="G16" s="17"/>
      <c r="H16" s="17"/>
      <c r="I16" s="17"/>
      <c r="J16" s="18"/>
    </row>
    <row r="17" spans="2:10" x14ac:dyDescent="0.25">
      <c r="B17" s="16"/>
      <c r="C17" s="17"/>
      <c r="D17" s="17"/>
      <c r="E17" s="17"/>
      <c r="F17" s="17"/>
      <c r="G17" s="17"/>
      <c r="H17" s="17"/>
      <c r="I17" s="17"/>
      <c r="J17" s="18"/>
    </row>
    <row r="18" spans="2:10" x14ac:dyDescent="0.25">
      <c r="B18" s="16"/>
      <c r="C18" s="17"/>
      <c r="D18" s="17"/>
      <c r="E18" s="17"/>
      <c r="F18" s="17"/>
      <c r="G18" s="17"/>
      <c r="H18" s="17"/>
      <c r="I18" s="17"/>
      <c r="J18" s="18"/>
    </row>
    <row r="19" spans="2:10" x14ac:dyDescent="0.25">
      <c r="B19" s="16"/>
      <c r="C19" s="17"/>
      <c r="D19" s="17"/>
      <c r="E19" s="17"/>
      <c r="F19" s="17"/>
      <c r="G19" s="17"/>
      <c r="H19" s="17"/>
      <c r="I19" s="17"/>
      <c r="J19" s="18"/>
    </row>
    <row r="20" spans="2:10" x14ac:dyDescent="0.25">
      <c r="B20" s="16"/>
      <c r="C20" s="17"/>
      <c r="D20" s="17"/>
      <c r="E20" s="17"/>
      <c r="F20" s="17"/>
      <c r="G20" s="17"/>
      <c r="H20" s="17"/>
      <c r="I20" s="17"/>
      <c r="J20" s="18"/>
    </row>
    <row r="21" spans="2:10" x14ac:dyDescent="0.25">
      <c r="B21" s="16"/>
      <c r="C21" s="17"/>
      <c r="D21" s="17"/>
      <c r="E21" s="17"/>
      <c r="F21" s="17"/>
      <c r="G21" s="17"/>
      <c r="H21" s="17"/>
      <c r="I21" s="17"/>
      <c r="J21" s="18"/>
    </row>
    <row r="22" spans="2:10" x14ac:dyDescent="0.25">
      <c r="B22" s="16"/>
      <c r="C22" s="17"/>
      <c r="D22" s="17"/>
      <c r="E22" s="17"/>
      <c r="F22" s="23" t="s">
        <v>165</v>
      </c>
      <c r="G22" s="17"/>
      <c r="H22" s="17"/>
      <c r="I22" s="17"/>
      <c r="J22" s="18"/>
    </row>
    <row r="23" spans="2:10" x14ac:dyDescent="0.25">
      <c r="B23" s="16"/>
      <c r="C23" s="17"/>
      <c r="D23" s="17"/>
      <c r="E23" s="17"/>
      <c r="F23" s="24"/>
      <c r="G23" s="17"/>
      <c r="H23" s="17"/>
      <c r="I23" s="17"/>
      <c r="J23" s="18"/>
    </row>
    <row r="24" spans="2:10" x14ac:dyDescent="0.25">
      <c r="B24" s="16"/>
      <c r="C24" s="17"/>
      <c r="D24" s="192" t="s">
        <v>166</v>
      </c>
      <c r="E24" s="190" t="s">
        <v>167</v>
      </c>
      <c r="F24" s="190"/>
      <c r="G24" s="190"/>
      <c r="H24" s="190"/>
      <c r="I24" s="17"/>
      <c r="J24" s="18"/>
    </row>
    <row r="25" spans="2:10" x14ac:dyDescent="0.25">
      <c r="B25" s="16"/>
      <c r="C25" s="17"/>
      <c r="D25" s="17"/>
      <c r="H25" s="17"/>
      <c r="I25" s="17"/>
      <c r="J25" s="18"/>
    </row>
    <row r="26" spans="2:10" x14ac:dyDescent="0.25">
      <c r="B26" s="16"/>
      <c r="C26" s="17"/>
      <c r="D26" s="192" t="s">
        <v>168</v>
      </c>
      <c r="E26" s="190"/>
      <c r="F26" s="190"/>
      <c r="G26" s="190"/>
      <c r="H26" s="190"/>
      <c r="I26" s="17"/>
      <c r="J26" s="18"/>
    </row>
    <row r="27" spans="2:10" x14ac:dyDescent="0.25">
      <c r="B27" s="16"/>
      <c r="C27" s="17"/>
      <c r="D27" s="25"/>
      <c r="E27" s="25"/>
      <c r="F27" s="25"/>
      <c r="G27" s="25"/>
      <c r="H27" s="25"/>
      <c r="I27" s="17"/>
      <c r="J27" s="18"/>
    </row>
    <row r="28" spans="2:10" x14ac:dyDescent="0.25">
      <c r="B28" s="16"/>
      <c r="C28" s="17"/>
      <c r="D28" s="192" t="s">
        <v>169</v>
      </c>
      <c r="E28" s="190" t="s">
        <v>167</v>
      </c>
      <c r="F28" s="190"/>
      <c r="G28" s="190"/>
      <c r="H28" s="190"/>
      <c r="I28" s="17"/>
      <c r="J28" s="18"/>
    </row>
    <row r="29" spans="2:10" x14ac:dyDescent="0.25">
      <c r="B29" s="16"/>
      <c r="C29" s="17"/>
      <c r="I29" s="17"/>
      <c r="J29" s="18"/>
    </row>
    <row r="30" spans="2:10" x14ac:dyDescent="0.25">
      <c r="B30" s="16"/>
      <c r="C30" s="17"/>
      <c r="D30" s="192" t="s">
        <v>170</v>
      </c>
      <c r="E30" s="190" t="s">
        <v>167</v>
      </c>
      <c r="F30" s="190"/>
      <c r="G30" s="190"/>
      <c r="H30" s="190"/>
      <c r="I30" s="17"/>
      <c r="J30" s="18"/>
    </row>
    <row r="31" spans="2:10" x14ac:dyDescent="0.25">
      <c r="B31" s="16"/>
      <c r="C31" s="17"/>
      <c r="D31" s="17"/>
      <c r="E31" s="17"/>
      <c r="F31" s="17"/>
      <c r="G31" s="17"/>
      <c r="H31" s="17"/>
      <c r="I31" s="17"/>
      <c r="J31" s="18"/>
    </row>
    <row r="32" spans="2:10" x14ac:dyDescent="0.25">
      <c r="B32" s="16"/>
      <c r="C32" s="17"/>
      <c r="D32" s="187" t="s">
        <v>171</v>
      </c>
      <c r="E32" s="188"/>
      <c r="F32" s="188"/>
      <c r="G32" s="188"/>
      <c r="H32" s="188"/>
      <c r="I32" s="17"/>
      <c r="J32" s="18"/>
    </row>
    <row r="33" spans="2:10" x14ac:dyDescent="0.25">
      <c r="B33" s="16"/>
      <c r="C33" s="17"/>
      <c r="D33" s="17"/>
      <c r="E33" s="17"/>
      <c r="F33" s="24"/>
      <c r="G33" s="17"/>
      <c r="H33" s="17"/>
      <c r="I33" s="17"/>
      <c r="J33" s="18"/>
    </row>
    <row r="34" spans="2:10" x14ac:dyDescent="0.25">
      <c r="B34" s="16"/>
      <c r="C34" s="17"/>
      <c r="D34" s="187" t="s">
        <v>172</v>
      </c>
      <c r="E34" s="188"/>
      <c r="F34" s="188"/>
      <c r="G34" s="188"/>
      <c r="H34" s="188"/>
      <c r="I34" s="17"/>
      <c r="J34" s="18"/>
    </row>
    <row r="35" spans="2:10" x14ac:dyDescent="0.25">
      <c r="B35" s="16"/>
      <c r="C35" s="17"/>
      <c r="I35" s="17"/>
      <c r="J35" s="18"/>
    </row>
    <row r="36" spans="2:10" x14ac:dyDescent="0.25">
      <c r="B36" s="16"/>
      <c r="C36" s="17"/>
      <c r="D36" s="189" t="s">
        <v>173</v>
      </c>
      <c r="E36" s="190" t="s">
        <v>167</v>
      </c>
      <c r="F36" s="190"/>
      <c r="G36" s="190"/>
      <c r="H36" s="190"/>
      <c r="I36" s="17"/>
      <c r="J36" s="18"/>
    </row>
    <row r="37" spans="2:10" x14ac:dyDescent="0.25">
      <c r="B37" s="16"/>
      <c r="C37" s="17"/>
      <c r="D37" s="17"/>
      <c r="E37" s="25"/>
      <c r="F37" s="25"/>
      <c r="G37" s="25"/>
      <c r="H37" s="25"/>
      <c r="I37" s="17"/>
      <c r="J37" s="18"/>
    </row>
    <row r="38" spans="2:10" x14ac:dyDescent="0.25">
      <c r="B38" s="16"/>
      <c r="C38" s="17"/>
      <c r="D38" s="189" t="s">
        <v>174</v>
      </c>
      <c r="E38" s="190"/>
      <c r="F38" s="190"/>
      <c r="G38" s="190"/>
      <c r="H38" s="190"/>
      <c r="I38" s="17"/>
      <c r="J38" s="18"/>
    </row>
    <row r="39" spans="2:10" ht="15.75" thickBot="1" x14ac:dyDescent="0.3">
      <c r="B39" s="26"/>
      <c r="C39" s="27"/>
      <c r="D39" s="27"/>
      <c r="E39" s="27"/>
      <c r="F39" s="27"/>
      <c r="G39" s="27"/>
      <c r="H39" s="27"/>
      <c r="I39" s="27"/>
      <c r="J39" s="28"/>
    </row>
  </sheetData>
  <mergeCells count="9">
    <mergeCell ref="D34:H34"/>
    <mergeCell ref="D36:H36"/>
    <mergeCell ref="D38:H38"/>
    <mergeCell ref="E6:G6"/>
    <mergeCell ref="D24:H24"/>
    <mergeCell ref="D26:H26"/>
    <mergeCell ref="D28:H28"/>
    <mergeCell ref="D30:H30"/>
    <mergeCell ref="D32:H32"/>
  </mergeCells>
  <hyperlinks>
    <hyperlink ref="D24:H24" location="'A. HTT General'!A1" display="Tab A: HTT General" xr:uid="{71362D7F-E8D9-4117-9EE0-19B8DFE843FF}"/>
    <hyperlink ref="D26:H26" location="'B1. HTT Mortgage Assets'!A1" display="Worksheet B1: HTT Mortgage Assets" xr:uid="{71E7DFC3-495F-496D-A6DB-B8F94AA18B46}"/>
    <hyperlink ref="D28:H28" location="'C. HTT Harmonised Glossary'!A1" display="Worksheet C: HTT Harmonised Glossary" xr:uid="{B60F44CF-1AB5-403E-AD27-C6CCDCEEFFEA}"/>
    <hyperlink ref="D30:H30" location="Disclaimer!A1" display="Disclaimer" xr:uid="{4E12B2E5-1DBB-4F2B-85CD-AA1F2DA56CC9}"/>
    <hyperlink ref="D36:H36" location="'F1. Optional Sustainable M data'!A1" display="Worksheet F1: Optional Sustainable M data" xr:uid="{E844C74D-A0F6-4329-A676-5D4DDA77CEB2}"/>
    <hyperlink ref="D38:H38" location="'F1. Optional Sustainable M data'!A1" display="Temp. Optional COVID 19 impact" xr:uid="{AF741C2B-E6E3-4DC0-A547-8CE0FFF3742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92CF4-7CC9-4F88-BDE2-9CC8911A3231}">
  <sheetPr>
    <tabColor rgb="FF847A75"/>
    <pageSetUpPr fitToPage="1"/>
  </sheetPr>
  <dimension ref="A1:N88"/>
  <sheetViews>
    <sheetView topLeftCell="A58" zoomScale="80" zoomScaleNormal="80" workbookViewId="0">
      <selection activeCell="E93" sqref="E93"/>
    </sheetView>
  </sheetViews>
  <sheetFormatPr baseColWidth="10" defaultColWidth="8.85546875" defaultRowHeight="15" x14ac:dyDescent="0.25"/>
  <cols>
    <col min="2" max="10" width="28" customWidth="1"/>
  </cols>
  <sheetData>
    <row r="1" spans="1:14" ht="15.75" thickBot="1" x14ac:dyDescent="0.3">
      <c r="A1" s="29"/>
    </row>
    <row r="2" spans="1:14" x14ac:dyDescent="0.25">
      <c r="B2" s="13"/>
      <c r="C2" s="14"/>
      <c r="D2" s="14"/>
      <c r="E2" s="14"/>
      <c r="F2" s="14"/>
      <c r="G2" s="14"/>
      <c r="H2" s="14"/>
      <c r="I2" s="14"/>
      <c r="J2" s="15"/>
    </row>
    <row r="3" spans="1:14" x14ac:dyDescent="0.25">
      <c r="B3" s="16"/>
      <c r="C3" s="17"/>
      <c r="D3" s="17"/>
      <c r="E3" s="17"/>
      <c r="F3" s="17"/>
      <c r="G3" s="17"/>
      <c r="H3" s="17"/>
      <c r="I3" s="17"/>
      <c r="J3" s="18"/>
    </row>
    <row r="4" spans="1:14" x14ac:dyDescent="0.25">
      <c r="B4" s="16"/>
      <c r="C4" s="17"/>
      <c r="D4" s="17"/>
      <c r="E4" s="17"/>
      <c r="F4" s="17"/>
      <c r="G4" s="17"/>
      <c r="H4" s="17"/>
      <c r="I4" s="17"/>
      <c r="J4" s="18"/>
    </row>
    <row r="5" spans="1:14" ht="31.5" x14ac:dyDescent="0.25">
      <c r="B5" s="16"/>
      <c r="C5" s="17"/>
      <c r="D5" s="17"/>
      <c r="E5" s="20"/>
      <c r="F5" s="20" t="s">
        <v>175</v>
      </c>
      <c r="G5" s="20"/>
      <c r="I5" s="20"/>
      <c r="J5" s="18"/>
    </row>
    <row r="6" spans="1:14" x14ac:dyDescent="0.25">
      <c r="B6" s="16"/>
      <c r="C6" s="17"/>
      <c r="D6" s="17"/>
      <c r="E6" s="30"/>
      <c r="F6" s="30"/>
      <c r="G6" s="30"/>
      <c r="I6" s="30"/>
      <c r="J6" s="18"/>
    </row>
    <row r="7" spans="1:14" ht="26.25" x14ac:dyDescent="0.25">
      <c r="B7" s="16"/>
      <c r="C7" s="17"/>
      <c r="D7" s="17"/>
      <c r="E7" s="21"/>
      <c r="F7" s="21" t="s">
        <v>176</v>
      </c>
      <c r="G7" s="21"/>
      <c r="I7" s="21"/>
      <c r="J7" s="18"/>
    </row>
    <row r="8" spans="1:14" ht="26.25" x14ac:dyDescent="0.25">
      <c r="B8" s="16"/>
      <c r="C8" s="17"/>
      <c r="D8" s="17"/>
      <c r="E8" s="17"/>
      <c r="F8" s="21"/>
      <c r="G8" s="21"/>
      <c r="H8" s="21"/>
      <c r="I8" s="21"/>
      <c r="J8" s="18"/>
    </row>
    <row r="9" spans="1:14" x14ac:dyDescent="0.25">
      <c r="B9" s="16"/>
      <c r="C9" t="s">
        <v>177</v>
      </c>
      <c r="D9" s="17"/>
      <c r="E9" s="17"/>
      <c r="F9" s="17"/>
      <c r="G9" s="17"/>
      <c r="H9" s="17"/>
      <c r="I9" s="17"/>
      <c r="J9" s="18"/>
      <c r="N9" s="17"/>
    </row>
    <row r="10" spans="1:14" x14ac:dyDescent="0.25">
      <c r="B10" s="16"/>
      <c r="C10" t="s">
        <v>178</v>
      </c>
      <c r="F10" s="17"/>
      <c r="G10" s="17"/>
      <c r="H10" s="17"/>
      <c r="I10" s="17"/>
      <c r="J10" s="18"/>
      <c r="N10" s="17"/>
    </row>
    <row r="11" spans="1:14" x14ac:dyDescent="0.25">
      <c r="B11" s="16"/>
      <c r="C11" t="s">
        <v>179</v>
      </c>
      <c r="D11" s="17"/>
      <c r="E11" s="17"/>
      <c r="F11" s="17"/>
      <c r="G11" s="17"/>
      <c r="H11" s="17"/>
      <c r="I11" s="17"/>
      <c r="J11" s="18"/>
    </row>
    <row r="12" spans="1:14" x14ac:dyDescent="0.25">
      <c r="B12" s="16"/>
      <c r="D12" t="s">
        <v>180</v>
      </c>
      <c r="E12" s="17"/>
      <c r="F12" s="17"/>
      <c r="G12" s="17"/>
      <c r="H12" s="17"/>
      <c r="I12" s="17"/>
      <c r="J12" s="18"/>
    </row>
    <row r="13" spans="1:14" x14ac:dyDescent="0.25">
      <c r="B13" s="16"/>
      <c r="D13" t="s">
        <v>181</v>
      </c>
      <c r="E13" s="17"/>
      <c r="F13" s="17"/>
      <c r="G13" s="17"/>
      <c r="H13" s="17"/>
      <c r="I13" s="17"/>
      <c r="J13" s="18"/>
    </row>
    <row r="14" spans="1:14" x14ac:dyDescent="0.25">
      <c r="B14" s="16"/>
      <c r="D14" t="s">
        <v>182</v>
      </c>
      <c r="E14" s="17"/>
      <c r="F14" s="17"/>
      <c r="G14" s="17"/>
      <c r="H14" s="17"/>
      <c r="I14" s="17"/>
      <c r="J14" s="18"/>
    </row>
    <row r="15" spans="1:14" x14ac:dyDescent="0.25">
      <c r="B15" s="16"/>
      <c r="D15" t="s">
        <v>183</v>
      </c>
      <c r="E15" s="17"/>
      <c r="F15" s="17"/>
      <c r="G15" s="17"/>
      <c r="H15" s="17"/>
      <c r="I15" s="17"/>
      <c r="J15" s="18"/>
    </row>
    <row r="16" spans="1:14" x14ac:dyDescent="0.25">
      <c r="B16" s="31"/>
      <c r="D16" t="s">
        <v>184</v>
      </c>
      <c r="E16" s="17"/>
      <c r="J16" s="32"/>
    </row>
    <row r="17" spans="2:14" x14ac:dyDescent="0.25">
      <c r="B17" s="16"/>
      <c r="C17" t="s">
        <v>185</v>
      </c>
      <c r="F17" s="24"/>
      <c r="G17" s="24"/>
      <c r="H17" s="24"/>
      <c r="I17" s="24"/>
      <c r="J17" s="18"/>
    </row>
    <row r="18" spans="2:14" x14ac:dyDescent="0.25">
      <c r="B18" s="16"/>
      <c r="C18" t="s">
        <v>186</v>
      </c>
      <c r="E18" s="17"/>
      <c r="F18" s="24"/>
      <c r="G18" s="24"/>
      <c r="H18" s="24"/>
      <c r="I18" s="24"/>
      <c r="J18" s="18"/>
    </row>
    <row r="19" spans="2:14" x14ac:dyDescent="0.25">
      <c r="B19" s="16"/>
      <c r="C19" t="s">
        <v>187</v>
      </c>
      <c r="E19" s="17"/>
      <c r="F19" s="24"/>
      <c r="G19" s="24"/>
      <c r="H19" s="24"/>
      <c r="I19" s="24"/>
      <c r="J19" s="18"/>
    </row>
    <row r="20" spans="2:14" x14ac:dyDescent="0.25">
      <c r="B20" s="16"/>
      <c r="D20" t="s">
        <v>188</v>
      </c>
      <c r="E20" s="17"/>
      <c r="F20" s="23"/>
      <c r="G20" s="23"/>
      <c r="H20" s="23"/>
      <c r="I20" s="23"/>
      <c r="J20" s="18"/>
      <c r="N20" s="17"/>
    </row>
    <row r="21" spans="2:14" x14ac:dyDescent="0.25">
      <c r="B21" s="16"/>
      <c r="D21" t="s">
        <v>189</v>
      </c>
      <c r="E21" s="17"/>
      <c r="F21" s="23"/>
      <c r="G21" s="23"/>
      <c r="H21" s="23"/>
      <c r="I21" s="23"/>
      <c r="J21" s="18"/>
    </row>
    <row r="22" spans="2:14" x14ac:dyDescent="0.25">
      <c r="B22" s="16"/>
      <c r="C22" t="s">
        <v>190</v>
      </c>
      <c r="D22" s="17"/>
      <c r="E22" s="17"/>
      <c r="F22" s="23"/>
      <c r="G22" s="23"/>
      <c r="H22" s="23"/>
      <c r="I22" s="23"/>
      <c r="J22" s="18"/>
    </row>
    <row r="23" spans="2:14" x14ac:dyDescent="0.25">
      <c r="B23" s="16"/>
      <c r="D23" t="s">
        <v>191</v>
      </c>
      <c r="F23" s="23"/>
      <c r="G23" s="23"/>
      <c r="H23" s="23"/>
      <c r="I23" s="23"/>
      <c r="J23" s="18"/>
    </row>
    <row r="24" spans="2:14" x14ac:dyDescent="0.25">
      <c r="B24" s="16"/>
      <c r="C24" t="s">
        <v>192</v>
      </c>
      <c r="F24" s="23"/>
      <c r="G24" s="23"/>
      <c r="H24" s="23"/>
      <c r="I24" s="23"/>
      <c r="J24" s="18"/>
    </row>
    <row r="25" spans="2:14" ht="15" customHeight="1" x14ac:dyDescent="0.25">
      <c r="B25" s="16"/>
      <c r="C25" s="193" t="s">
        <v>193</v>
      </c>
      <c r="D25" s="193"/>
      <c r="E25" s="193"/>
      <c r="F25" s="193"/>
      <c r="G25" s="193"/>
      <c r="H25" s="193"/>
      <c r="I25" s="23"/>
      <c r="J25" s="18"/>
    </row>
    <row r="26" spans="2:14" x14ac:dyDescent="0.25">
      <c r="B26" s="16"/>
      <c r="C26" s="193"/>
      <c r="D26" s="193"/>
      <c r="E26" s="193"/>
      <c r="F26" s="193"/>
      <c r="G26" s="193"/>
      <c r="H26" s="193"/>
      <c r="I26" s="23"/>
      <c r="J26" s="18"/>
    </row>
    <row r="27" spans="2:14" x14ac:dyDescent="0.25">
      <c r="B27" s="16"/>
      <c r="C27" s="193" t="s">
        <v>194</v>
      </c>
      <c r="D27" s="193"/>
      <c r="E27" s="193"/>
      <c r="F27" s="193"/>
      <c r="G27" s="193"/>
      <c r="H27" s="193"/>
      <c r="I27" s="23"/>
      <c r="J27" s="18"/>
    </row>
    <row r="28" spans="2:14" x14ac:dyDescent="0.25">
      <c r="B28" s="16"/>
      <c r="C28" s="193"/>
      <c r="D28" s="193"/>
      <c r="E28" s="193"/>
      <c r="F28" s="193"/>
      <c r="G28" s="193"/>
      <c r="H28" s="193"/>
      <c r="I28" s="23"/>
      <c r="J28" s="18"/>
    </row>
    <row r="29" spans="2:14" x14ac:dyDescent="0.25">
      <c r="B29" s="16"/>
      <c r="C29" s="193" t="s">
        <v>195</v>
      </c>
      <c r="D29" s="193"/>
      <c r="E29" s="193"/>
      <c r="F29" s="193"/>
      <c r="G29" s="193"/>
      <c r="H29" s="193"/>
      <c r="I29" s="23"/>
      <c r="J29" s="18"/>
    </row>
    <row r="30" spans="2:14" x14ac:dyDescent="0.25">
      <c r="B30" s="16"/>
      <c r="C30" s="193"/>
      <c r="D30" s="193"/>
      <c r="E30" s="193"/>
      <c r="F30" s="193"/>
      <c r="G30" s="193"/>
      <c r="H30" s="193"/>
      <c r="I30" s="23"/>
      <c r="J30" s="18"/>
    </row>
    <row r="31" spans="2:14" x14ac:dyDescent="0.25">
      <c r="B31" s="16"/>
      <c r="C31" t="s">
        <v>196</v>
      </c>
      <c r="F31" s="23"/>
      <c r="G31" s="23"/>
      <c r="H31" s="23"/>
      <c r="I31" s="23"/>
      <c r="J31" s="18"/>
    </row>
    <row r="32" spans="2:14" x14ac:dyDescent="0.25">
      <c r="B32" s="16"/>
      <c r="D32" t="s">
        <v>197</v>
      </c>
      <c r="F32" s="23"/>
      <c r="G32" s="23"/>
      <c r="H32" s="23"/>
      <c r="I32" s="23"/>
      <c r="J32" s="18"/>
    </row>
    <row r="33" spans="2:10" x14ac:dyDescent="0.25">
      <c r="B33" s="16"/>
      <c r="D33" t="s">
        <v>198</v>
      </c>
      <c r="F33" s="23"/>
      <c r="G33" s="23"/>
      <c r="H33" s="23"/>
      <c r="I33" s="23"/>
      <c r="J33" s="18"/>
    </row>
    <row r="34" spans="2:10" x14ac:dyDescent="0.25">
      <c r="B34" s="16"/>
      <c r="D34" t="s">
        <v>199</v>
      </c>
      <c r="F34" s="23"/>
      <c r="G34" s="23"/>
      <c r="H34" s="23"/>
      <c r="I34" s="23"/>
      <c r="J34" s="18"/>
    </row>
    <row r="35" spans="2:10" x14ac:dyDescent="0.25">
      <c r="B35" s="16"/>
      <c r="F35" s="23"/>
      <c r="G35" s="23"/>
      <c r="H35" s="23"/>
      <c r="I35" s="23"/>
      <c r="J35" s="18"/>
    </row>
    <row r="36" spans="2:10" x14ac:dyDescent="0.25">
      <c r="B36" s="16"/>
      <c r="F36" s="23"/>
      <c r="G36" s="23"/>
      <c r="H36" s="23"/>
      <c r="I36" s="23"/>
      <c r="J36" s="18"/>
    </row>
    <row r="37" spans="2:10" x14ac:dyDescent="0.25">
      <c r="B37" s="16"/>
      <c r="F37" s="23"/>
      <c r="G37" s="23"/>
      <c r="H37" s="23"/>
      <c r="I37" s="23"/>
      <c r="J37" s="18"/>
    </row>
    <row r="38" spans="2:10" x14ac:dyDescent="0.25">
      <c r="B38" s="16"/>
      <c r="F38" s="23"/>
      <c r="G38" s="23"/>
      <c r="H38" s="23"/>
      <c r="I38" s="23"/>
      <c r="J38" s="18"/>
    </row>
    <row r="39" spans="2:10" ht="15.75" thickBot="1" x14ac:dyDescent="0.3">
      <c r="B39" s="26"/>
      <c r="C39" s="33"/>
      <c r="D39" s="33"/>
      <c r="E39" s="27"/>
      <c r="F39" s="27"/>
      <c r="G39" s="27"/>
      <c r="H39" s="27"/>
      <c r="I39" s="27"/>
      <c r="J39" s="28"/>
    </row>
    <row r="40" spans="2:10" ht="15.75" thickBot="1" x14ac:dyDescent="0.3"/>
    <row r="41" spans="2:10" x14ac:dyDescent="0.25">
      <c r="B41" s="13"/>
      <c r="C41" s="14"/>
      <c r="D41" s="14"/>
      <c r="E41" s="14"/>
      <c r="F41" s="14"/>
      <c r="G41" s="14"/>
      <c r="H41" s="14"/>
      <c r="I41" s="14"/>
      <c r="J41" s="15"/>
    </row>
    <row r="42" spans="2:10" x14ac:dyDescent="0.25">
      <c r="B42" s="16"/>
      <c r="C42" s="17"/>
      <c r="D42" s="17"/>
      <c r="E42" s="17"/>
      <c r="F42" s="17"/>
      <c r="G42" s="17"/>
      <c r="H42" s="17"/>
      <c r="I42" s="17"/>
      <c r="J42" s="18"/>
    </row>
    <row r="43" spans="2:10" x14ac:dyDescent="0.25">
      <c r="B43" s="16"/>
      <c r="C43" s="17"/>
      <c r="D43" s="17"/>
      <c r="E43" s="17"/>
      <c r="F43" s="17"/>
      <c r="G43" s="17"/>
      <c r="H43" s="17"/>
      <c r="I43" s="17"/>
      <c r="J43" s="18"/>
    </row>
    <row r="44" spans="2:10" x14ac:dyDescent="0.25">
      <c r="B44" s="16"/>
      <c r="C44" s="17"/>
      <c r="D44" s="17"/>
      <c r="E44" s="17"/>
      <c r="F44" s="17"/>
      <c r="G44" s="17"/>
      <c r="H44" s="17"/>
      <c r="I44" s="17"/>
      <c r="J44" s="18"/>
    </row>
    <row r="45" spans="2:10" x14ac:dyDescent="0.25">
      <c r="B45" s="16"/>
      <c r="C45" s="34" t="s">
        <v>200</v>
      </c>
      <c r="D45" s="17"/>
      <c r="E45" s="17"/>
      <c r="F45" s="35"/>
      <c r="G45" s="17"/>
      <c r="H45" s="17"/>
      <c r="I45" s="17"/>
      <c r="J45" s="18"/>
    </row>
    <row r="46" spans="2:10" x14ac:dyDescent="0.25">
      <c r="B46" s="16"/>
      <c r="C46" s="17"/>
      <c r="D46" s="17"/>
      <c r="E46" s="17"/>
      <c r="G46" s="17"/>
      <c r="H46" s="17"/>
      <c r="I46" s="17"/>
      <c r="J46" s="18"/>
    </row>
    <row r="47" spans="2:10" x14ac:dyDescent="0.25">
      <c r="B47" s="16"/>
      <c r="C47" s="17" t="s">
        <v>201</v>
      </c>
      <c r="D47" s="17"/>
      <c r="E47" s="17"/>
      <c r="F47" s="30"/>
      <c r="G47" s="17" t="s">
        <v>202</v>
      </c>
      <c r="H47" s="30"/>
      <c r="I47" s="30"/>
      <c r="J47" s="18"/>
    </row>
    <row r="48" spans="2:10" x14ac:dyDescent="0.25">
      <c r="B48" s="16"/>
      <c r="C48" s="17" t="s">
        <v>203</v>
      </c>
      <c r="D48" s="17"/>
      <c r="E48" s="17"/>
      <c r="F48" s="30"/>
      <c r="G48" s="17" t="s">
        <v>204</v>
      </c>
      <c r="H48" s="30"/>
      <c r="I48" s="30"/>
      <c r="J48" s="18"/>
    </row>
    <row r="49" spans="2:10" x14ac:dyDescent="0.25">
      <c r="B49" s="16"/>
      <c r="C49" s="17">
        <v>3</v>
      </c>
      <c r="D49" s="17"/>
      <c r="E49" s="17"/>
      <c r="F49" s="30"/>
      <c r="G49" s="17" t="s">
        <v>205</v>
      </c>
      <c r="H49" s="30"/>
      <c r="I49" s="30"/>
      <c r="J49" s="18"/>
    </row>
    <row r="50" spans="2:10" ht="26.25" x14ac:dyDescent="0.25">
      <c r="B50" s="16"/>
      <c r="C50" s="17"/>
      <c r="D50" s="17"/>
      <c r="E50" s="17"/>
      <c r="F50" s="21"/>
      <c r="G50" s="21"/>
      <c r="H50" s="21"/>
      <c r="I50" s="21"/>
      <c r="J50" s="18"/>
    </row>
    <row r="51" spans="2:10" x14ac:dyDescent="0.25">
      <c r="B51" s="16"/>
      <c r="D51" s="17"/>
      <c r="E51" s="17"/>
      <c r="F51" s="17"/>
      <c r="G51" s="17"/>
      <c r="H51" s="17"/>
      <c r="I51" s="17"/>
      <c r="J51" s="18"/>
    </row>
    <row r="52" spans="2:10" x14ac:dyDescent="0.25">
      <c r="B52" s="16"/>
      <c r="D52" s="17"/>
      <c r="E52" s="17"/>
      <c r="F52" s="17"/>
      <c r="G52" s="17"/>
      <c r="H52" s="17"/>
      <c r="I52" s="17"/>
      <c r="J52" s="18"/>
    </row>
    <row r="53" spans="2:10" x14ac:dyDescent="0.25">
      <c r="B53" s="16"/>
      <c r="E53" s="17"/>
      <c r="F53" s="35"/>
      <c r="G53" s="17"/>
      <c r="H53" s="17"/>
      <c r="I53" s="17"/>
      <c r="J53" s="18"/>
    </row>
    <row r="54" spans="2:10" x14ac:dyDescent="0.25">
      <c r="B54" s="16"/>
      <c r="E54" s="17"/>
      <c r="F54" s="17"/>
      <c r="G54" s="17"/>
      <c r="H54" s="17"/>
      <c r="I54" s="17"/>
      <c r="J54" s="18"/>
    </row>
    <row r="55" spans="2:10" x14ac:dyDescent="0.25">
      <c r="B55" s="16"/>
      <c r="E55" s="17"/>
      <c r="F55" s="17"/>
      <c r="G55" s="17"/>
      <c r="H55" s="17"/>
      <c r="I55" s="17"/>
      <c r="J55" s="18"/>
    </row>
    <row r="56" spans="2:10" x14ac:dyDescent="0.25">
      <c r="B56" s="16"/>
      <c r="E56" s="17"/>
      <c r="F56" s="17"/>
      <c r="G56" s="17"/>
      <c r="H56" s="17"/>
      <c r="I56" s="17"/>
      <c r="J56" s="18"/>
    </row>
    <row r="57" spans="2:10" x14ac:dyDescent="0.25">
      <c r="B57" s="16"/>
      <c r="E57" s="17"/>
      <c r="F57" s="17"/>
      <c r="G57" s="17"/>
      <c r="H57" s="17"/>
      <c r="I57" s="17"/>
      <c r="J57" s="18"/>
    </row>
    <row r="58" spans="2:10" x14ac:dyDescent="0.25">
      <c r="B58" s="31"/>
      <c r="J58" s="32"/>
    </row>
    <row r="59" spans="2:10" x14ac:dyDescent="0.25">
      <c r="B59" s="16"/>
      <c r="D59" s="17"/>
      <c r="E59" s="17"/>
      <c r="F59" s="17"/>
      <c r="G59" s="17"/>
      <c r="H59" s="17"/>
      <c r="I59" s="17"/>
      <c r="J59" s="18"/>
    </row>
    <row r="60" spans="2:10" x14ac:dyDescent="0.25">
      <c r="B60" s="16"/>
      <c r="E60" s="17"/>
      <c r="F60" s="24"/>
      <c r="G60" s="24"/>
      <c r="H60" s="24"/>
      <c r="I60" s="24"/>
      <c r="J60" s="18"/>
    </row>
    <row r="61" spans="2:10" x14ac:dyDescent="0.25">
      <c r="B61" s="16"/>
      <c r="E61" s="17"/>
      <c r="F61" s="24"/>
      <c r="G61" s="24"/>
      <c r="H61" s="24"/>
      <c r="I61" s="24"/>
      <c r="J61" s="18"/>
    </row>
    <row r="62" spans="2:10" x14ac:dyDescent="0.25">
      <c r="B62" s="16"/>
      <c r="D62" s="17"/>
      <c r="E62" s="17"/>
      <c r="F62" s="23"/>
      <c r="G62" s="23"/>
      <c r="H62" s="23"/>
      <c r="I62" s="23"/>
      <c r="J62" s="18"/>
    </row>
    <row r="63" spans="2:10" x14ac:dyDescent="0.25">
      <c r="B63" s="16"/>
      <c r="D63" s="17"/>
      <c r="E63" s="17"/>
      <c r="F63" s="23"/>
      <c r="G63" s="23"/>
      <c r="H63" s="23"/>
      <c r="I63" s="23"/>
      <c r="J63" s="18"/>
    </row>
    <row r="64" spans="2:10" x14ac:dyDescent="0.25">
      <c r="B64" s="16"/>
      <c r="D64" s="17"/>
      <c r="E64" s="17"/>
      <c r="F64" s="23"/>
      <c r="G64" s="23"/>
      <c r="H64" s="23"/>
      <c r="I64" s="23"/>
      <c r="J64" s="18"/>
    </row>
    <row r="65" spans="2:10" x14ac:dyDescent="0.25">
      <c r="B65" s="16"/>
      <c r="D65" s="17"/>
      <c r="E65" s="17"/>
      <c r="F65" s="23"/>
      <c r="G65" s="23"/>
      <c r="H65" s="23"/>
      <c r="I65" s="23"/>
      <c r="J65" s="18"/>
    </row>
    <row r="66" spans="2:10" x14ac:dyDescent="0.25">
      <c r="B66" s="16"/>
      <c r="D66" s="17"/>
      <c r="E66" s="17"/>
      <c r="F66" s="23"/>
      <c r="G66" s="23"/>
      <c r="H66" s="23"/>
      <c r="I66" s="23"/>
      <c r="J66" s="18"/>
    </row>
    <row r="67" spans="2:10" x14ac:dyDescent="0.25">
      <c r="B67" s="16"/>
      <c r="D67" s="17"/>
      <c r="E67" s="17"/>
      <c r="F67" s="23"/>
      <c r="G67" s="23"/>
      <c r="H67" s="23"/>
      <c r="I67" s="23"/>
      <c r="J67" s="18"/>
    </row>
    <row r="68" spans="2:10" x14ac:dyDescent="0.25">
      <c r="B68" s="16"/>
      <c r="D68" s="17"/>
      <c r="E68" s="17"/>
      <c r="F68" s="23"/>
      <c r="G68" s="23"/>
      <c r="H68" s="23"/>
      <c r="I68" s="23"/>
      <c r="J68" s="18"/>
    </row>
    <row r="69" spans="2:10" x14ac:dyDescent="0.25">
      <c r="B69" s="16"/>
      <c r="E69" s="17"/>
      <c r="F69" s="23"/>
      <c r="G69" s="23"/>
      <c r="H69" s="23"/>
      <c r="I69" s="23"/>
      <c r="J69" s="18"/>
    </row>
    <row r="70" spans="2:10" ht="15.75" thickBot="1" x14ac:dyDescent="0.3">
      <c r="B70" s="26"/>
      <c r="C70" s="33"/>
      <c r="D70" s="33"/>
      <c r="E70" s="33"/>
      <c r="F70" s="36"/>
      <c r="G70" s="36"/>
      <c r="H70" s="36"/>
      <c r="I70" s="36"/>
      <c r="J70" s="28"/>
    </row>
    <row r="71" spans="2:10" ht="15.75" thickBot="1" x14ac:dyDescent="0.3"/>
    <row r="72" spans="2:10" x14ac:dyDescent="0.25">
      <c r="B72" s="37"/>
      <c r="C72" s="38"/>
      <c r="D72" s="38"/>
      <c r="E72" s="38"/>
      <c r="F72" s="38"/>
      <c r="G72" s="38"/>
      <c r="H72" s="38"/>
      <c r="I72" s="38"/>
      <c r="J72" s="39"/>
    </row>
    <row r="73" spans="2:10" ht="18.75" x14ac:dyDescent="0.3">
      <c r="B73" s="31"/>
      <c r="C73" s="40" t="s">
        <v>206</v>
      </c>
      <c r="J73" s="32"/>
    </row>
    <row r="74" spans="2:10" ht="18.75" x14ac:dyDescent="0.3">
      <c r="B74" s="31"/>
      <c r="C74" s="41" t="s">
        <v>207</v>
      </c>
      <c r="J74" s="32"/>
    </row>
    <row r="75" spans="2:10" x14ac:dyDescent="0.25">
      <c r="B75" s="31"/>
      <c r="J75" s="32"/>
    </row>
    <row r="76" spans="2:10" x14ac:dyDescent="0.25">
      <c r="B76" s="31"/>
      <c r="C76" s="42" t="s">
        <v>208</v>
      </c>
      <c r="J76" s="32"/>
    </row>
    <row r="77" spans="2:10" x14ac:dyDescent="0.25">
      <c r="B77" s="31"/>
      <c r="C77" s="42" t="s">
        <v>209</v>
      </c>
      <c r="J77" s="32"/>
    </row>
    <row r="78" spans="2:10" x14ac:dyDescent="0.25">
      <c r="B78" s="31"/>
      <c r="C78" s="42" t="s">
        <v>210</v>
      </c>
      <c r="J78" s="32"/>
    </row>
    <row r="79" spans="2:10" ht="24" customHeight="1" x14ac:dyDescent="0.25">
      <c r="B79" s="31"/>
      <c r="C79" s="194" t="s">
        <v>211</v>
      </c>
      <c r="D79" s="194"/>
      <c r="E79" s="194"/>
      <c r="F79" s="194"/>
      <c r="G79" s="194"/>
      <c r="H79" s="194"/>
      <c r="I79" s="194"/>
      <c r="J79" s="32"/>
    </row>
    <row r="80" spans="2:10" x14ac:dyDescent="0.25">
      <c r="B80" s="31"/>
      <c r="C80" s="42" t="s">
        <v>212</v>
      </c>
      <c r="J80" s="32"/>
    </row>
    <row r="81" spans="2:10" x14ac:dyDescent="0.25">
      <c r="B81" s="31"/>
      <c r="C81" s="42" t="s">
        <v>213</v>
      </c>
      <c r="J81" s="32"/>
    </row>
    <row r="82" spans="2:10" x14ac:dyDescent="0.25">
      <c r="B82" s="31"/>
      <c r="C82" s="42" t="s">
        <v>214</v>
      </c>
      <c r="J82" s="32"/>
    </row>
    <row r="83" spans="2:10" x14ac:dyDescent="0.25">
      <c r="B83" s="31"/>
      <c r="C83" s="42" t="s">
        <v>215</v>
      </c>
      <c r="J83" s="32"/>
    </row>
    <row r="84" spans="2:10" x14ac:dyDescent="0.25">
      <c r="B84" s="31"/>
      <c r="C84" s="42" t="s">
        <v>216</v>
      </c>
      <c r="J84" s="32"/>
    </row>
    <row r="85" spans="2:10" x14ac:dyDescent="0.25">
      <c r="B85" s="31"/>
      <c r="C85" s="42" t="s">
        <v>217</v>
      </c>
      <c r="J85" s="32"/>
    </row>
    <row r="86" spans="2:10" x14ac:dyDescent="0.25">
      <c r="B86" s="31"/>
      <c r="J86" s="32"/>
    </row>
    <row r="87" spans="2:10" x14ac:dyDescent="0.25">
      <c r="B87" s="31"/>
      <c r="J87" s="32"/>
    </row>
    <row r="88" spans="2:10" ht="15.75" thickBot="1" x14ac:dyDescent="0.3">
      <c r="B88" s="43"/>
      <c r="C88" s="33"/>
      <c r="D88" s="33"/>
      <c r="E88" s="33"/>
      <c r="F88" s="33"/>
      <c r="G88" s="33"/>
      <c r="H88" s="33"/>
      <c r="I88" s="33"/>
      <c r="J88" s="44"/>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37806-06B6-4F8B-8093-43C20566A8F7}">
  <sheetPr>
    <tabColor rgb="FF847A75"/>
  </sheetPr>
  <dimension ref="A1:AE38"/>
  <sheetViews>
    <sheetView zoomScale="80" zoomScaleNormal="80" workbookViewId="0">
      <selection activeCell="E93" sqref="E93"/>
    </sheetView>
  </sheetViews>
  <sheetFormatPr baseColWidth="10" defaultColWidth="9.140625" defaultRowHeight="15" x14ac:dyDescent="0.25"/>
  <cols>
    <col min="1" max="1" width="4.7109375" style="65" customWidth="1"/>
    <col min="2" max="2" width="16.85546875" style="48" bestFit="1" customWidth="1"/>
    <col min="3" max="3" width="162.42578125" style="49" customWidth="1"/>
    <col min="4" max="31" width="9.140625" style="45"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95" t="s">
        <v>218</v>
      </c>
      <c r="B1" s="196"/>
      <c r="C1" s="196"/>
    </row>
    <row r="2" spans="1:31" ht="31.5" x14ac:dyDescent="0.5">
      <c r="A2" s="46" t="s">
        <v>176</v>
      </c>
      <c r="B2" s="47"/>
      <c r="C2" s="47"/>
    </row>
    <row r="3" spans="1:31" x14ac:dyDescent="0.25">
      <c r="A3" s="29"/>
    </row>
    <row r="4" spans="1:31" s="34" customFormat="1" ht="18.75" x14ac:dyDescent="0.25">
      <c r="A4" s="50"/>
      <c r="B4" s="51"/>
      <c r="C4" s="52" t="s">
        <v>219</v>
      </c>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row>
    <row r="5" spans="1:31" ht="18.75" x14ac:dyDescent="0.25">
      <c r="A5" s="54" t="s">
        <v>220</v>
      </c>
      <c r="B5" s="55"/>
      <c r="C5" s="56"/>
    </row>
    <row r="6" spans="1:31" ht="14.45" customHeight="1" x14ac:dyDescent="0.25">
      <c r="A6" s="57" t="s">
        <v>221</v>
      </c>
      <c r="B6" s="57"/>
      <c r="C6" s="58"/>
    </row>
    <row r="7" spans="1:31" ht="60" x14ac:dyDescent="0.25">
      <c r="A7" s="59"/>
      <c r="B7" s="60" t="s">
        <v>222</v>
      </c>
      <c r="C7" s="61" t="s">
        <v>223</v>
      </c>
    </row>
    <row r="8" spans="1:31" ht="14.45" customHeight="1" x14ac:dyDescent="0.25">
      <c r="A8" s="57" t="s">
        <v>224</v>
      </c>
      <c r="B8" s="57"/>
      <c r="C8" s="58"/>
    </row>
    <row r="9" spans="1:31" ht="23.25" customHeight="1" x14ac:dyDescent="0.25">
      <c r="A9" s="62"/>
      <c r="B9" s="60" t="s">
        <v>225</v>
      </c>
      <c r="C9" s="63" t="s">
        <v>226</v>
      </c>
    </row>
    <row r="10" spans="1:31" ht="14.45" customHeight="1" x14ac:dyDescent="0.25">
      <c r="A10" s="57" t="s">
        <v>227</v>
      </c>
      <c r="B10" s="57"/>
      <c r="C10" s="58"/>
    </row>
    <row r="11" spans="1:31" ht="23.25" customHeight="1" x14ac:dyDescent="0.25">
      <c r="A11" s="62"/>
      <c r="B11" s="60" t="s">
        <v>228</v>
      </c>
      <c r="C11" s="63" t="s">
        <v>229</v>
      </c>
    </row>
    <row r="12" spans="1:31" ht="14.45" customHeight="1" x14ac:dyDescent="0.25">
      <c r="A12" s="57" t="s">
        <v>230</v>
      </c>
      <c r="B12" s="57"/>
      <c r="C12" s="58"/>
    </row>
    <row r="13" spans="1:31" ht="30" x14ac:dyDescent="0.25">
      <c r="A13" s="59"/>
      <c r="B13" s="60" t="s">
        <v>231</v>
      </c>
      <c r="C13" s="61" t="s">
        <v>232</v>
      </c>
    </row>
    <row r="14" spans="1:31" ht="14.45" customHeight="1" x14ac:dyDescent="0.25">
      <c r="A14" s="57" t="s">
        <v>233</v>
      </c>
      <c r="B14" s="57"/>
      <c r="C14" s="58"/>
    </row>
    <row r="15" spans="1:31" ht="38.25" customHeight="1" x14ac:dyDescent="0.25">
      <c r="A15" s="59"/>
      <c r="B15" s="60" t="s">
        <v>234</v>
      </c>
      <c r="C15" s="63" t="s">
        <v>235</v>
      </c>
    </row>
    <row r="16" spans="1:31" ht="14.45" customHeight="1" x14ac:dyDescent="0.25">
      <c r="A16" s="57" t="s">
        <v>236</v>
      </c>
      <c r="B16" s="57"/>
      <c r="C16" s="58"/>
    </row>
    <row r="17" spans="1:3" ht="26.25" customHeight="1" x14ac:dyDescent="0.25">
      <c r="A17" s="59"/>
      <c r="B17" s="60" t="s">
        <v>237</v>
      </c>
      <c r="C17" s="63" t="s">
        <v>238</v>
      </c>
    </row>
    <row r="18" spans="1:3" ht="14.45" customHeight="1" x14ac:dyDescent="0.25">
      <c r="A18" s="57" t="s">
        <v>239</v>
      </c>
      <c r="B18" s="57"/>
      <c r="C18" s="58"/>
    </row>
    <row r="19" spans="1:3" ht="40.5" customHeight="1" x14ac:dyDescent="0.25">
      <c r="A19" s="59"/>
      <c r="B19" s="60" t="s">
        <v>240</v>
      </c>
      <c r="C19" s="61" t="s">
        <v>241</v>
      </c>
    </row>
    <row r="20" spans="1:3" ht="18.75" x14ac:dyDescent="0.25">
      <c r="A20" s="54" t="s">
        <v>242</v>
      </c>
      <c r="B20" s="55"/>
      <c r="C20" s="64"/>
    </row>
    <row r="21" spans="1:3" ht="14.45" customHeight="1" x14ac:dyDescent="0.25">
      <c r="A21" s="57" t="s">
        <v>243</v>
      </c>
      <c r="B21" s="57"/>
      <c r="C21" s="58"/>
    </row>
    <row r="22" spans="1:3" ht="42.6" customHeight="1" x14ac:dyDescent="0.25">
      <c r="A22" s="62"/>
      <c r="B22" s="60" t="s">
        <v>244</v>
      </c>
      <c r="C22" s="61" t="s">
        <v>245</v>
      </c>
    </row>
    <row r="23" spans="1:3" ht="14.45" customHeight="1" x14ac:dyDescent="0.25">
      <c r="A23" s="57" t="s">
        <v>246</v>
      </c>
      <c r="B23" s="57"/>
      <c r="C23" s="58"/>
    </row>
    <row r="24" spans="1:3" ht="30" x14ac:dyDescent="0.25">
      <c r="A24" s="59"/>
      <c r="B24" s="60" t="s">
        <v>247</v>
      </c>
      <c r="C24" s="63" t="s">
        <v>248</v>
      </c>
    </row>
    <row r="25" spans="1:3" ht="14.45" customHeight="1" x14ac:dyDescent="0.25">
      <c r="A25" s="57" t="s">
        <v>249</v>
      </c>
      <c r="B25" s="57"/>
      <c r="C25" s="58"/>
    </row>
    <row r="26" spans="1:3" ht="38.25" customHeight="1" x14ac:dyDescent="0.25">
      <c r="A26" s="59"/>
      <c r="B26" s="60" t="s">
        <v>250</v>
      </c>
      <c r="C26" s="63" t="s">
        <v>251</v>
      </c>
    </row>
    <row r="27" spans="1:3" ht="14.45" customHeight="1" x14ac:dyDescent="0.25">
      <c r="A27" s="57" t="s">
        <v>252</v>
      </c>
      <c r="B27" s="57"/>
      <c r="C27" s="58"/>
    </row>
    <row r="28" spans="1:3" ht="34.5" customHeight="1" x14ac:dyDescent="0.25">
      <c r="A28" s="59"/>
      <c r="B28" s="60" t="s">
        <v>253</v>
      </c>
      <c r="C28" s="63" t="s">
        <v>254</v>
      </c>
    </row>
    <row r="29" spans="1:3" x14ac:dyDescent="0.25">
      <c r="A29" s="57" t="s">
        <v>255</v>
      </c>
      <c r="B29" s="57"/>
      <c r="C29" s="58"/>
    </row>
    <row r="30" spans="1:3" ht="60" x14ac:dyDescent="0.25">
      <c r="A30" s="59"/>
      <c r="B30" s="60" t="s">
        <v>256</v>
      </c>
      <c r="C30" s="63" t="s">
        <v>257</v>
      </c>
    </row>
    <row r="31" spans="1:3" x14ac:dyDescent="0.25">
      <c r="A31" s="57" t="s">
        <v>258</v>
      </c>
      <c r="B31" s="57"/>
      <c r="C31" s="58"/>
    </row>
    <row r="32" spans="1:3" ht="30" x14ac:dyDescent="0.25">
      <c r="A32" s="59"/>
      <c r="B32" s="60" t="s">
        <v>259</v>
      </c>
      <c r="C32" s="63" t="s">
        <v>260</v>
      </c>
    </row>
    <row r="33" spans="1:3" x14ac:dyDescent="0.25">
      <c r="A33" s="57" t="s">
        <v>261</v>
      </c>
      <c r="B33" s="57"/>
      <c r="C33" s="58"/>
    </row>
    <row r="34" spans="1:3" ht="30" x14ac:dyDescent="0.25">
      <c r="A34" s="59"/>
      <c r="B34" s="60" t="s">
        <v>262</v>
      </c>
      <c r="C34" s="63" t="s">
        <v>263</v>
      </c>
    </row>
    <row r="38" spans="1:3" x14ac:dyDescent="0.25">
      <c r="C38" s="61"/>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71834-9F91-44F2-832A-12471BCAED50}">
  <sheetPr>
    <tabColor rgb="FFE36E00"/>
  </sheetPr>
  <dimension ref="A1:N413"/>
  <sheetViews>
    <sheetView topLeftCell="A143" zoomScale="80" zoomScaleNormal="80" workbookViewId="0">
      <selection activeCell="B202" sqref="B202"/>
    </sheetView>
  </sheetViews>
  <sheetFormatPr baseColWidth="10" defaultColWidth="8.85546875" defaultRowHeight="15" outlineLevelRow="1" x14ac:dyDescent="0.25"/>
  <cols>
    <col min="1" max="1" width="13.28515625" style="69" customWidth="1"/>
    <col min="2" max="2" width="60.7109375" style="69" customWidth="1"/>
    <col min="3" max="3" width="39.140625" style="69" bestFit="1" customWidth="1"/>
    <col min="4" max="4" width="35.140625" style="69" bestFit="1" customWidth="1"/>
    <col min="5" max="5" width="6.7109375" style="69" customWidth="1"/>
    <col min="6" max="6" width="41.7109375" style="69" customWidth="1"/>
    <col min="7" max="7" width="41.7109375" style="66" customWidth="1"/>
    <col min="8" max="8" width="7.28515625" style="69" customWidth="1"/>
    <col min="9" max="9" width="71.85546875" style="69" customWidth="1"/>
    <col min="10" max="11" width="47.7109375" style="69" customWidth="1"/>
    <col min="12" max="12" width="7.28515625" style="69" customWidth="1"/>
    <col min="13" max="13" width="25.7109375" style="69" customWidth="1"/>
    <col min="14" max="14" width="25.7109375" style="66" customWidth="1"/>
    <col min="15" max="16384" width="8.85546875" style="88"/>
  </cols>
  <sheetData>
    <row r="1" spans="1:13" ht="31.5" x14ac:dyDescent="0.25">
      <c r="A1" s="1" t="s">
        <v>264</v>
      </c>
      <c r="B1" s="1"/>
      <c r="C1" s="66"/>
      <c r="D1" s="66"/>
      <c r="E1" s="66"/>
      <c r="F1" s="67" t="s">
        <v>265</v>
      </c>
      <c r="H1" s="66"/>
      <c r="I1" s="1"/>
      <c r="J1" s="66"/>
      <c r="K1" s="66"/>
      <c r="L1" s="66"/>
      <c r="M1" s="66"/>
    </row>
    <row r="2" spans="1:13" ht="15.75" thickBot="1" x14ac:dyDescent="0.3">
      <c r="A2" s="66"/>
      <c r="B2" s="68"/>
      <c r="C2" s="68"/>
      <c r="D2" s="66"/>
      <c r="E2" s="66"/>
      <c r="F2" s="66"/>
      <c r="H2" s="66"/>
      <c r="L2" s="66"/>
      <c r="M2" s="66"/>
    </row>
    <row r="3" spans="1:13" ht="19.5" thickBot="1" x14ac:dyDescent="0.3">
      <c r="A3" s="70"/>
      <c r="B3" s="71" t="s">
        <v>266</v>
      </c>
      <c r="C3" s="72" t="s">
        <v>267</v>
      </c>
      <c r="D3" s="70"/>
      <c r="E3" s="70"/>
      <c r="F3" s="66"/>
      <c r="G3" s="70"/>
      <c r="H3" s="66"/>
      <c r="L3" s="66"/>
      <c r="M3" s="66"/>
    </row>
    <row r="4" spans="1:13" ht="15.75" thickBot="1" x14ac:dyDescent="0.3">
      <c r="H4" s="66"/>
      <c r="L4" s="66"/>
      <c r="M4" s="66"/>
    </row>
    <row r="5" spans="1:13" ht="18.75" x14ac:dyDescent="0.25">
      <c r="A5" s="73"/>
      <c r="B5" s="74" t="s">
        <v>268</v>
      </c>
      <c r="C5" s="73"/>
      <c r="E5" s="75"/>
      <c r="F5" s="75"/>
      <c r="H5" s="66"/>
      <c r="L5" s="66"/>
      <c r="M5" s="66"/>
    </row>
    <row r="6" spans="1:13" x14ac:dyDescent="0.25">
      <c r="B6" s="76" t="s">
        <v>269</v>
      </c>
      <c r="C6" s="75"/>
      <c r="D6" s="75"/>
      <c r="H6" s="66"/>
      <c r="L6" s="66"/>
      <c r="M6" s="66"/>
    </row>
    <row r="7" spans="1:13" x14ac:dyDescent="0.25">
      <c r="B7" s="77" t="s">
        <v>270</v>
      </c>
      <c r="C7" s="75"/>
      <c r="D7" s="75"/>
      <c r="H7" s="66"/>
      <c r="L7" s="66"/>
      <c r="M7" s="66"/>
    </row>
    <row r="8" spans="1:13" x14ac:dyDescent="0.25">
      <c r="B8" s="77" t="s">
        <v>271</v>
      </c>
      <c r="C8" s="75"/>
      <c r="D8" s="75"/>
      <c r="F8" s="69" t="s">
        <v>272</v>
      </c>
      <c r="H8" s="66"/>
      <c r="L8" s="66"/>
      <c r="M8" s="66"/>
    </row>
    <row r="9" spans="1:13" x14ac:dyDescent="0.25">
      <c r="B9" s="76" t="s">
        <v>273</v>
      </c>
      <c r="H9" s="66"/>
      <c r="L9" s="66"/>
      <c r="M9" s="66"/>
    </row>
    <row r="10" spans="1:13" x14ac:dyDescent="0.25">
      <c r="B10" s="76" t="s">
        <v>274</v>
      </c>
      <c r="H10" s="66"/>
      <c r="L10" s="66"/>
      <c r="M10" s="66"/>
    </row>
    <row r="11" spans="1:13" ht="15.75" thickBot="1" x14ac:dyDescent="0.3">
      <c r="B11" s="78" t="s">
        <v>275</v>
      </c>
      <c r="H11" s="66"/>
      <c r="L11" s="66"/>
      <c r="M11" s="66"/>
    </row>
    <row r="12" spans="1:13" x14ac:dyDescent="0.25">
      <c r="B12" s="79"/>
      <c r="H12" s="66"/>
      <c r="L12" s="66"/>
      <c r="M12" s="66"/>
    </row>
    <row r="13" spans="1:13" ht="37.5" x14ac:dyDescent="0.25">
      <c r="A13" s="80" t="s">
        <v>276</v>
      </c>
      <c r="B13" s="80" t="s">
        <v>269</v>
      </c>
      <c r="C13" s="81"/>
      <c r="D13" s="81"/>
      <c r="E13" s="81"/>
      <c r="F13" s="81"/>
      <c r="G13" s="82"/>
      <c r="H13" s="66"/>
      <c r="L13" s="66"/>
      <c r="M13" s="66"/>
    </row>
    <row r="14" spans="1:13" x14ac:dyDescent="0.25">
      <c r="A14" s="69" t="s">
        <v>277</v>
      </c>
      <c r="B14" s="83" t="s">
        <v>278</v>
      </c>
      <c r="C14" s="69" t="s">
        <v>163</v>
      </c>
      <c r="E14" s="75"/>
      <c r="F14" s="75"/>
      <c r="H14" s="66"/>
      <c r="L14" s="66"/>
      <c r="M14" s="66"/>
    </row>
    <row r="15" spans="1:13" x14ac:dyDescent="0.25">
      <c r="A15" s="69" t="s">
        <v>279</v>
      </c>
      <c r="B15" s="83" t="s">
        <v>280</v>
      </c>
      <c r="C15" s="69" t="s">
        <v>164</v>
      </c>
      <c r="E15" s="75"/>
      <c r="F15" s="75"/>
      <c r="H15" s="66"/>
      <c r="L15" s="66"/>
      <c r="M15" s="66"/>
    </row>
    <row r="16" spans="1:13" ht="45" x14ac:dyDescent="0.25">
      <c r="A16" s="69" t="s">
        <v>281</v>
      </c>
      <c r="B16" s="83" t="s">
        <v>282</v>
      </c>
      <c r="C16" s="69" t="s">
        <v>283</v>
      </c>
      <c r="E16" s="75"/>
      <c r="F16" s="75"/>
      <c r="H16" s="66"/>
      <c r="L16" s="66"/>
      <c r="M16" s="66"/>
    </row>
    <row r="17" spans="1:13" x14ac:dyDescent="0.25">
      <c r="A17" s="69" t="s">
        <v>284</v>
      </c>
      <c r="B17" s="83" t="s">
        <v>285</v>
      </c>
      <c r="C17" s="84" t="s">
        <v>286</v>
      </c>
      <c r="E17" s="75"/>
      <c r="F17" s="75"/>
      <c r="H17" s="66"/>
      <c r="L17" s="66"/>
      <c r="M17" s="66"/>
    </row>
    <row r="18" spans="1:13" hidden="1" outlineLevel="1" x14ac:dyDescent="0.25">
      <c r="A18" s="69" t="s">
        <v>287</v>
      </c>
      <c r="B18" s="85" t="s">
        <v>288</v>
      </c>
      <c r="E18" s="75"/>
      <c r="F18" s="75"/>
      <c r="H18" s="66"/>
      <c r="L18" s="66"/>
      <c r="M18" s="66"/>
    </row>
    <row r="19" spans="1:13" hidden="1" outlineLevel="1" x14ac:dyDescent="0.25">
      <c r="A19" s="69" t="s">
        <v>289</v>
      </c>
      <c r="B19" s="85" t="s">
        <v>290</v>
      </c>
      <c r="E19" s="75"/>
      <c r="F19" s="75"/>
      <c r="H19" s="66"/>
      <c r="L19" s="66"/>
      <c r="M19" s="66"/>
    </row>
    <row r="20" spans="1:13" hidden="1" outlineLevel="1" x14ac:dyDescent="0.25">
      <c r="A20" s="69" t="s">
        <v>291</v>
      </c>
      <c r="B20" s="85"/>
      <c r="E20" s="75"/>
      <c r="F20" s="75"/>
      <c r="H20" s="66"/>
      <c r="L20" s="66"/>
      <c r="M20" s="66"/>
    </row>
    <row r="21" spans="1:13" hidden="1" outlineLevel="1" x14ac:dyDescent="0.25">
      <c r="A21" s="69" t="s">
        <v>292</v>
      </c>
      <c r="B21" s="85"/>
      <c r="E21" s="75"/>
      <c r="F21" s="75"/>
      <c r="H21" s="66"/>
      <c r="L21" s="66"/>
      <c r="M21" s="66"/>
    </row>
    <row r="22" spans="1:13" hidden="1" outlineLevel="1" x14ac:dyDescent="0.25">
      <c r="A22" s="69" t="s">
        <v>293</v>
      </c>
      <c r="B22" s="85"/>
      <c r="E22" s="75"/>
      <c r="F22" s="75"/>
      <c r="H22" s="66"/>
      <c r="L22" s="66"/>
      <c r="M22" s="66"/>
    </row>
    <row r="23" spans="1:13" hidden="1" outlineLevel="1" x14ac:dyDescent="0.25">
      <c r="A23" s="69" t="s">
        <v>294</v>
      </c>
      <c r="B23" s="85"/>
      <c r="E23" s="75"/>
      <c r="F23" s="75"/>
      <c r="H23" s="66"/>
      <c r="L23" s="66"/>
      <c r="M23" s="66"/>
    </row>
    <row r="24" spans="1:13" hidden="1" outlineLevel="1" x14ac:dyDescent="0.25">
      <c r="A24" s="69" t="s">
        <v>295</v>
      </c>
      <c r="B24" s="85"/>
      <c r="E24" s="75"/>
      <c r="F24" s="75"/>
      <c r="H24" s="66"/>
      <c r="L24" s="66"/>
      <c r="M24" s="66"/>
    </row>
    <row r="25" spans="1:13" hidden="1" outlineLevel="1" x14ac:dyDescent="0.25">
      <c r="A25" s="69" t="s">
        <v>296</v>
      </c>
      <c r="B25" s="85"/>
      <c r="E25" s="75"/>
      <c r="F25" s="75"/>
      <c r="H25" s="66"/>
      <c r="L25" s="66"/>
      <c r="M25" s="66"/>
    </row>
    <row r="26" spans="1:13" ht="18.75" collapsed="1" x14ac:dyDescent="0.25">
      <c r="A26" s="81"/>
      <c r="B26" s="80" t="s">
        <v>270</v>
      </c>
      <c r="C26" s="81"/>
      <c r="D26" s="81"/>
      <c r="E26" s="81"/>
      <c r="F26" s="81"/>
      <c r="G26" s="82"/>
      <c r="H26" s="66"/>
      <c r="L26" s="66"/>
      <c r="M26" s="66"/>
    </row>
    <row r="27" spans="1:13" x14ac:dyDescent="0.25">
      <c r="A27" s="69" t="s">
        <v>297</v>
      </c>
      <c r="B27" s="86" t="s">
        <v>298</v>
      </c>
      <c r="C27" s="69" t="s">
        <v>299</v>
      </c>
      <c r="D27" s="87"/>
      <c r="E27" s="87"/>
      <c r="F27" s="87"/>
      <c r="H27" s="66"/>
      <c r="L27" s="66"/>
      <c r="M27" s="66"/>
    </row>
    <row r="28" spans="1:13" x14ac:dyDescent="0.25">
      <c r="A28" s="69" t="s">
        <v>300</v>
      </c>
      <c r="B28" s="86" t="s">
        <v>301</v>
      </c>
      <c r="C28" s="69" t="s">
        <v>299</v>
      </c>
      <c r="D28" s="87"/>
      <c r="E28" s="87"/>
      <c r="F28" s="87"/>
      <c r="H28" s="66"/>
      <c r="L28" s="66"/>
      <c r="M28" s="66"/>
    </row>
    <row r="29" spans="1:13" ht="30" x14ac:dyDescent="0.25">
      <c r="A29" s="69" t="s">
        <v>302</v>
      </c>
      <c r="B29" s="86" t="s">
        <v>303</v>
      </c>
      <c r="C29" s="69" t="s">
        <v>304</v>
      </c>
      <c r="E29" s="87"/>
      <c r="F29" s="87"/>
      <c r="H29" s="66"/>
      <c r="L29" s="66"/>
      <c r="M29" s="66"/>
    </row>
    <row r="30" spans="1:13" outlineLevel="1" x14ac:dyDescent="0.25">
      <c r="A30" s="69" t="s">
        <v>305</v>
      </c>
      <c r="B30" s="86"/>
      <c r="E30" s="87"/>
      <c r="F30" s="87"/>
      <c r="H30" s="66"/>
      <c r="L30" s="66"/>
      <c r="M30" s="66"/>
    </row>
    <row r="31" spans="1:13" outlineLevel="1" x14ac:dyDescent="0.25">
      <c r="A31" s="69" t="s">
        <v>306</v>
      </c>
      <c r="B31" s="86"/>
      <c r="E31" s="87"/>
      <c r="F31" s="87"/>
      <c r="H31" s="66"/>
      <c r="L31" s="66"/>
      <c r="M31" s="66"/>
    </row>
    <row r="32" spans="1:13" outlineLevel="1" x14ac:dyDescent="0.25">
      <c r="A32" s="69" t="s">
        <v>307</v>
      </c>
      <c r="B32" s="86"/>
      <c r="E32" s="87"/>
      <c r="F32" s="87"/>
      <c r="H32" s="66"/>
      <c r="L32" s="66"/>
      <c r="M32" s="66"/>
    </row>
    <row r="33" spans="1:14" outlineLevel="1" x14ac:dyDescent="0.25">
      <c r="A33" s="69" t="s">
        <v>308</v>
      </c>
      <c r="B33" s="86"/>
      <c r="E33" s="87"/>
      <c r="F33" s="87"/>
      <c r="H33" s="66"/>
      <c r="L33" s="66"/>
      <c r="M33" s="66"/>
    </row>
    <row r="34" spans="1:14" outlineLevel="1" x14ac:dyDescent="0.25">
      <c r="A34" s="69" t="s">
        <v>309</v>
      </c>
      <c r="B34" s="86"/>
      <c r="E34" s="87"/>
      <c r="F34" s="87"/>
      <c r="H34" s="66"/>
      <c r="L34" s="66"/>
      <c r="M34" s="66"/>
    </row>
    <row r="35" spans="1:14" outlineLevel="1" x14ac:dyDescent="0.25">
      <c r="A35" s="69" t="s">
        <v>310</v>
      </c>
      <c r="B35" s="89"/>
      <c r="E35" s="87"/>
      <c r="F35" s="87"/>
      <c r="H35" s="66"/>
      <c r="L35" s="66"/>
      <c r="M35" s="66"/>
    </row>
    <row r="36" spans="1:14" ht="18.75" x14ac:dyDescent="0.25">
      <c r="A36" s="80"/>
      <c r="B36" s="80" t="s">
        <v>271</v>
      </c>
      <c r="C36" s="80"/>
      <c r="D36" s="81"/>
      <c r="E36" s="81"/>
      <c r="F36" s="81"/>
      <c r="G36" s="82"/>
      <c r="H36" s="66"/>
      <c r="L36" s="66"/>
      <c r="M36" s="66"/>
    </row>
    <row r="37" spans="1:14" ht="15" customHeight="1" x14ac:dyDescent="0.25">
      <c r="A37" s="90"/>
      <c r="B37" s="91" t="s">
        <v>311</v>
      </c>
      <c r="C37" s="90" t="s">
        <v>312</v>
      </c>
      <c r="D37" s="92"/>
      <c r="E37" s="92"/>
      <c r="F37" s="92"/>
      <c r="G37" s="93"/>
      <c r="H37" s="66"/>
      <c r="L37" s="66"/>
      <c r="M37" s="66"/>
    </row>
    <row r="38" spans="1:14" x14ac:dyDescent="0.25">
      <c r="A38" s="69" t="s">
        <v>313</v>
      </c>
      <c r="B38" s="87" t="s">
        <v>314</v>
      </c>
      <c r="C38" s="94">
        <v>91355.770069442311</v>
      </c>
      <c r="F38" s="87"/>
      <c r="H38" s="66"/>
      <c r="L38" s="66"/>
      <c r="M38" s="66"/>
    </row>
    <row r="39" spans="1:14" x14ac:dyDescent="0.25">
      <c r="A39" s="69" t="s">
        <v>315</v>
      </c>
      <c r="B39" s="87" t="s">
        <v>316</v>
      </c>
      <c r="C39" s="94">
        <v>77832.816000000006</v>
      </c>
      <c r="F39" s="87"/>
      <c r="H39" s="66"/>
      <c r="L39" s="66"/>
      <c r="M39" s="66"/>
      <c r="N39" s="88"/>
    </row>
    <row r="40" spans="1:14" outlineLevel="1" x14ac:dyDescent="0.25">
      <c r="A40" s="69" t="s">
        <v>317</v>
      </c>
      <c r="B40" s="95" t="s">
        <v>318</v>
      </c>
      <c r="C40" s="94">
        <v>92487.623691442306</v>
      </c>
      <c r="F40" s="87"/>
      <c r="H40" s="66"/>
      <c r="L40" s="66"/>
      <c r="M40" s="66"/>
      <c r="N40" s="88"/>
    </row>
    <row r="41" spans="1:14" outlineLevel="1" x14ac:dyDescent="0.25">
      <c r="A41" s="69" t="s">
        <v>319</v>
      </c>
      <c r="B41" s="95" t="s">
        <v>320</v>
      </c>
      <c r="C41" s="94">
        <v>78522.596432999999</v>
      </c>
      <c r="F41" s="87"/>
      <c r="H41" s="66"/>
      <c r="L41" s="66"/>
      <c r="M41" s="66"/>
      <c r="N41" s="88"/>
    </row>
    <row r="42" spans="1:14" outlineLevel="1" x14ac:dyDescent="0.25">
      <c r="A42" s="69" t="s">
        <v>321</v>
      </c>
      <c r="B42" s="95"/>
      <c r="C42" s="96"/>
      <c r="F42" s="87"/>
      <c r="H42" s="66"/>
      <c r="L42" s="66"/>
      <c r="M42" s="66"/>
      <c r="N42" s="88"/>
    </row>
    <row r="43" spans="1:14" outlineLevel="1" x14ac:dyDescent="0.25">
      <c r="A43" s="88" t="s">
        <v>322</v>
      </c>
      <c r="B43" s="87"/>
      <c r="F43" s="87"/>
      <c r="H43" s="66"/>
      <c r="L43" s="66"/>
      <c r="M43" s="66"/>
      <c r="N43" s="88"/>
    </row>
    <row r="44" spans="1:14" ht="15" customHeight="1" x14ac:dyDescent="0.25">
      <c r="A44" s="90"/>
      <c r="B44" s="91" t="s">
        <v>323</v>
      </c>
      <c r="C44" s="97" t="s">
        <v>324</v>
      </c>
      <c r="D44" s="90" t="s">
        <v>325</v>
      </c>
      <c r="E44" s="92"/>
      <c r="F44" s="93" t="s">
        <v>326</v>
      </c>
      <c r="G44" s="93" t="s">
        <v>327</v>
      </c>
      <c r="H44" s="66"/>
      <c r="L44" s="66"/>
      <c r="M44" s="66"/>
      <c r="N44" s="88"/>
    </row>
    <row r="45" spans="1:14" x14ac:dyDescent="0.25">
      <c r="A45" s="69" t="s">
        <v>328</v>
      </c>
      <c r="B45" s="87" t="s">
        <v>329</v>
      </c>
      <c r="C45" s="98">
        <v>0.02</v>
      </c>
      <c r="D45" s="98">
        <f>IF(OR(C38="[For completion]",C39="[For completion]"),"Please complete G.3.1.1 and G.3.1.2",(C38/C39-1))</f>
        <v>0.173743605389304</v>
      </c>
      <c r="E45" s="98"/>
      <c r="F45" s="98">
        <v>0.02</v>
      </c>
      <c r="G45" s="69" t="s">
        <v>330</v>
      </c>
      <c r="H45" s="66"/>
      <c r="L45" s="66"/>
      <c r="M45" s="66"/>
      <c r="N45" s="88"/>
    </row>
    <row r="46" spans="1:14" outlineLevel="1" x14ac:dyDescent="0.25">
      <c r="A46" s="69" t="s">
        <v>331</v>
      </c>
      <c r="B46" s="85" t="s">
        <v>332</v>
      </c>
      <c r="C46" s="98"/>
      <c r="D46" s="98"/>
      <c r="E46" s="98"/>
      <c r="F46" s="98"/>
      <c r="G46" s="99"/>
      <c r="H46" s="66"/>
      <c r="L46" s="66"/>
      <c r="M46" s="66"/>
      <c r="N46" s="88"/>
    </row>
    <row r="47" spans="1:14" outlineLevel="1" x14ac:dyDescent="0.25">
      <c r="A47" s="69" t="s">
        <v>333</v>
      </c>
      <c r="B47" s="85" t="s">
        <v>334</v>
      </c>
      <c r="C47" s="98"/>
      <c r="D47" s="98"/>
      <c r="E47" s="98"/>
      <c r="F47" s="98"/>
      <c r="G47" s="99"/>
      <c r="H47" s="66"/>
      <c r="L47" s="66"/>
      <c r="M47" s="66"/>
      <c r="N47" s="88"/>
    </row>
    <row r="48" spans="1:14" outlineLevel="1" x14ac:dyDescent="0.25">
      <c r="A48" s="69" t="s">
        <v>335</v>
      </c>
      <c r="B48" s="85"/>
      <c r="C48" s="99"/>
      <c r="D48" s="99"/>
      <c r="E48" s="99"/>
      <c r="F48" s="99"/>
      <c r="G48" s="99"/>
      <c r="H48" s="66"/>
      <c r="L48" s="66"/>
      <c r="M48" s="66"/>
      <c r="N48" s="88"/>
    </row>
    <row r="49" spans="1:14" outlineLevel="1" x14ac:dyDescent="0.25">
      <c r="A49" s="69" t="s">
        <v>336</v>
      </c>
      <c r="B49" s="85"/>
      <c r="C49" s="99"/>
      <c r="D49" s="99"/>
      <c r="E49" s="99"/>
      <c r="F49" s="99"/>
      <c r="G49" s="99"/>
      <c r="H49" s="66"/>
      <c r="L49" s="66"/>
      <c r="M49" s="66"/>
      <c r="N49" s="88"/>
    </row>
    <row r="50" spans="1:14" outlineLevel="1" x14ac:dyDescent="0.25">
      <c r="A50" s="69" t="s">
        <v>337</v>
      </c>
      <c r="B50" s="85"/>
      <c r="C50" s="99"/>
      <c r="D50" s="99"/>
      <c r="E50" s="99"/>
      <c r="F50" s="99"/>
      <c r="G50" s="99"/>
      <c r="H50" s="66"/>
      <c r="L50" s="66"/>
      <c r="M50" s="66"/>
      <c r="N50" s="88"/>
    </row>
    <row r="51" spans="1:14" outlineLevel="1" x14ac:dyDescent="0.25">
      <c r="A51" s="69" t="s">
        <v>338</v>
      </c>
      <c r="B51" s="85"/>
      <c r="C51" s="99"/>
      <c r="D51" s="99"/>
      <c r="E51" s="99"/>
      <c r="F51" s="99"/>
      <c r="G51" s="99"/>
      <c r="H51" s="66"/>
      <c r="L51" s="66"/>
      <c r="M51" s="66"/>
      <c r="N51" s="88"/>
    </row>
    <row r="52" spans="1:14" ht="15" customHeight="1" x14ac:dyDescent="0.25">
      <c r="A52" s="90"/>
      <c r="B52" s="91" t="s">
        <v>339</v>
      </c>
      <c r="C52" s="90" t="s">
        <v>312</v>
      </c>
      <c r="D52" s="90"/>
      <c r="E52" s="92"/>
      <c r="F52" s="93" t="s">
        <v>340</v>
      </c>
      <c r="G52" s="93"/>
      <c r="H52" s="66"/>
      <c r="L52" s="66"/>
      <c r="M52" s="66"/>
      <c r="N52" s="88"/>
    </row>
    <row r="53" spans="1:14" x14ac:dyDescent="0.25">
      <c r="A53" s="69" t="s">
        <v>341</v>
      </c>
      <c r="B53" s="87" t="s">
        <v>342</v>
      </c>
      <c r="C53" s="96">
        <v>89440.566200552305</v>
      </c>
      <c r="E53" s="100"/>
      <c r="F53" s="101">
        <f>IF($C$58=0,"",IF(C53="[for completion]","",C53/$C$58))</f>
        <v>0.97903576459993491</v>
      </c>
      <c r="G53" s="102"/>
      <c r="H53" s="66"/>
      <c r="L53" s="66"/>
      <c r="M53" s="66"/>
      <c r="N53" s="88"/>
    </row>
    <row r="54" spans="1:14" x14ac:dyDescent="0.25">
      <c r="A54" s="69" t="s">
        <v>343</v>
      </c>
      <c r="B54" s="87" t="s">
        <v>344</v>
      </c>
      <c r="C54" s="96">
        <v>0</v>
      </c>
      <c r="E54" s="100"/>
      <c r="F54" s="101">
        <f>IF($C$58=0,"",IF(C54="[for completion]","",C54/$C$58))</f>
        <v>0</v>
      </c>
      <c r="G54" s="102"/>
      <c r="H54" s="66"/>
      <c r="L54" s="66"/>
      <c r="M54" s="66"/>
      <c r="N54" s="88"/>
    </row>
    <row r="55" spans="1:14" x14ac:dyDescent="0.25">
      <c r="A55" s="69" t="s">
        <v>345</v>
      </c>
      <c r="B55" s="87" t="s">
        <v>346</v>
      </c>
      <c r="C55" s="96">
        <v>0</v>
      </c>
      <c r="E55" s="100"/>
      <c r="F55" s="101">
        <f>IF($C$58=0,"",IF(C55="[for completion]","",C55/$C$58))</f>
        <v>0</v>
      </c>
      <c r="G55" s="102"/>
      <c r="H55" s="66"/>
      <c r="L55" s="66"/>
      <c r="M55" s="66"/>
      <c r="N55" s="88"/>
    </row>
    <row r="56" spans="1:14" x14ac:dyDescent="0.25">
      <c r="A56" s="69" t="s">
        <v>347</v>
      </c>
      <c r="B56" s="87" t="s">
        <v>348</v>
      </c>
      <c r="C56" s="96">
        <v>1915.20386889</v>
      </c>
      <c r="E56" s="100"/>
      <c r="F56" s="101">
        <f>IF($C$58=0,"",IF(C56="[for completion]","",C56/$C$58))</f>
        <v>2.0964235400064989E-2</v>
      </c>
      <c r="G56" s="102"/>
      <c r="H56" s="66"/>
      <c r="L56" s="66"/>
      <c r="M56" s="66"/>
      <c r="N56" s="88"/>
    </row>
    <row r="57" spans="1:14" x14ac:dyDescent="0.25">
      <c r="A57" s="69" t="s">
        <v>349</v>
      </c>
      <c r="B57" s="69" t="s">
        <v>350</v>
      </c>
      <c r="C57" s="96">
        <v>0</v>
      </c>
      <c r="E57" s="100"/>
      <c r="F57" s="101">
        <f>IF($C$58=0,"",IF(C57="[for completion]","",C57/$C$58))</f>
        <v>0</v>
      </c>
      <c r="G57" s="102"/>
      <c r="H57" s="66"/>
      <c r="L57" s="66"/>
      <c r="M57" s="66"/>
      <c r="N57" s="88"/>
    </row>
    <row r="58" spans="1:14" x14ac:dyDescent="0.25">
      <c r="A58" s="69" t="s">
        <v>351</v>
      </c>
      <c r="B58" s="103" t="s">
        <v>352</v>
      </c>
      <c r="C58" s="94">
        <f>SUM(C53:C57)</f>
        <v>91355.770069442311</v>
      </c>
      <c r="D58" s="100"/>
      <c r="E58" s="100"/>
      <c r="F58" s="104">
        <f>SUM(F53:F57)</f>
        <v>0.99999999999999989</v>
      </c>
      <c r="G58" s="102"/>
      <c r="H58" s="66"/>
      <c r="L58" s="66"/>
      <c r="M58" s="66"/>
      <c r="N58" s="88"/>
    </row>
    <row r="59" spans="1:14" hidden="1" outlineLevel="1" x14ac:dyDescent="0.25">
      <c r="A59" s="69" t="s">
        <v>353</v>
      </c>
      <c r="B59" s="105" t="s">
        <v>354</v>
      </c>
      <c r="C59" s="96"/>
      <c r="E59" s="100"/>
      <c r="F59" s="101">
        <f t="shared" ref="F59:F64" si="0">IF($C$58=0,"",IF(C59="[for completion]","",C59/$C$58))</f>
        <v>0</v>
      </c>
      <c r="G59" s="102"/>
      <c r="H59" s="66"/>
      <c r="L59" s="66"/>
      <c r="M59" s="66"/>
      <c r="N59" s="88"/>
    </row>
    <row r="60" spans="1:14" hidden="1" outlineLevel="1" x14ac:dyDescent="0.25">
      <c r="A60" s="69" t="s">
        <v>355</v>
      </c>
      <c r="B60" s="105" t="s">
        <v>354</v>
      </c>
      <c r="C60" s="96"/>
      <c r="E60" s="100"/>
      <c r="F60" s="101">
        <f t="shared" si="0"/>
        <v>0</v>
      </c>
      <c r="G60" s="102"/>
      <c r="H60" s="66"/>
      <c r="L60" s="66"/>
      <c r="M60" s="66"/>
      <c r="N60" s="88"/>
    </row>
    <row r="61" spans="1:14" hidden="1" outlineLevel="1" x14ac:dyDescent="0.25">
      <c r="A61" s="69" t="s">
        <v>356</v>
      </c>
      <c r="B61" s="105" t="s">
        <v>354</v>
      </c>
      <c r="C61" s="96"/>
      <c r="E61" s="100"/>
      <c r="F61" s="101">
        <f t="shared" si="0"/>
        <v>0</v>
      </c>
      <c r="G61" s="102"/>
      <c r="H61" s="66"/>
      <c r="L61" s="66"/>
      <c r="M61" s="66"/>
      <c r="N61" s="88"/>
    </row>
    <row r="62" spans="1:14" hidden="1" outlineLevel="1" x14ac:dyDescent="0.25">
      <c r="A62" s="69" t="s">
        <v>357</v>
      </c>
      <c r="B62" s="105" t="s">
        <v>354</v>
      </c>
      <c r="C62" s="96"/>
      <c r="E62" s="100"/>
      <c r="F62" s="101">
        <f t="shared" si="0"/>
        <v>0</v>
      </c>
      <c r="G62" s="102"/>
      <c r="H62" s="66"/>
      <c r="L62" s="66"/>
      <c r="M62" s="66"/>
      <c r="N62" s="88"/>
    </row>
    <row r="63" spans="1:14" hidden="1" outlineLevel="1" x14ac:dyDescent="0.25">
      <c r="A63" s="69" t="s">
        <v>358</v>
      </c>
      <c r="B63" s="105" t="s">
        <v>354</v>
      </c>
      <c r="C63" s="96"/>
      <c r="E63" s="100"/>
      <c r="F63" s="101">
        <f t="shared" si="0"/>
        <v>0</v>
      </c>
      <c r="G63" s="102"/>
      <c r="H63" s="66"/>
      <c r="L63" s="66"/>
      <c r="M63" s="66"/>
      <c r="N63" s="88"/>
    </row>
    <row r="64" spans="1:14" hidden="1" outlineLevel="1" x14ac:dyDescent="0.25">
      <c r="A64" s="69" t="s">
        <v>359</v>
      </c>
      <c r="B64" s="105" t="s">
        <v>354</v>
      </c>
      <c r="C64" s="106"/>
      <c r="D64" s="88"/>
      <c r="E64" s="88"/>
      <c r="F64" s="101">
        <f t="shared" si="0"/>
        <v>0</v>
      </c>
      <c r="G64" s="107"/>
      <c r="H64" s="66"/>
      <c r="L64" s="66"/>
      <c r="M64" s="66"/>
      <c r="N64" s="88"/>
    </row>
    <row r="65" spans="1:14" ht="15" customHeight="1" collapsed="1" x14ac:dyDescent="0.25">
      <c r="A65" s="90"/>
      <c r="B65" s="91" t="s">
        <v>360</v>
      </c>
      <c r="C65" s="97" t="s">
        <v>361</v>
      </c>
      <c r="D65" s="97" t="s">
        <v>362</v>
      </c>
      <c r="E65" s="92"/>
      <c r="F65" s="93" t="s">
        <v>363</v>
      </c>
      <c r="G65" s="108" t="s">
        <v>364</v>
      </c>
      <c r="H65" s="66"/>
      <c r="L65" s="66"/>
      <c r="M65" s="66"/>
      <c r="N65" s="88"/>
    </row>
    <row r="66" spans="1:14" x14ac:dyDescent="0.25">
      <c r="A66" s="69" t="s">
        <v>365</v>
      </c>
      <c r="B66" s="87" t="s">
        <v>366</v>
      </c>
      <c r="C66" s="109">
        <v>15.189022105260298</v>
      </c>
      <c r="D66" s="109" t="s">
        <v>367</v>
      </c>
      <c r="E66" s="83"/>
      <c r="F66" s="110"/>
      <c r="G66" s="111"/>
      <c r="H66" s="66"/>
      <c r="L66" s="66"/>
      <c r="M66" s="66"/>
      <c r="N66" s="88"/>
    </row>
    <row r="67" spans="1:14" x14ac:dyDescent="0.25">
      <c r="B67" s="87"/>
      <c r="E67" s="83"/>
      <c r="F67" s="110"/>
      <c r="G67" s="111"/>
      <c r="H67" s="66"/>
      <c r="L67" s="66"/>
      <c r="M67" s="66"/>
      <c r="N67" s="88"/>
    </row>
    <row r="68" spans="1:14" x14ac:dyDescent="0.25">
      <c r="B68" s="87" t="s">
        <v>368</v>
      </c>
      <c r="C68" s="83"/>
      <c r="D68" s="83"/>
      <c r="E68" s="83"/>
      <c r="F68" s="111"/>
      <c r="G68" s="111"/>
      <c r="H68" s="66"/>
      <c r="L68" s="66"/>
      <c r="M68" s="66"/>
      <c r="N68" s="88"/>
    </row>
    <row r="69" spans="1:14" x14ac:dyDescent="0.25">
      <c r="B69" s="87" t="s">
        <v>369</v>
      </c>
      <c r="E69" s="83"/>
      <c r="F69" s="111"/>
      <c r="G69" s="111"/>
      <c r="H69" s="66"/>
      <c r="L69" s="66"/>
      <c r="M69" s="66"/>
      <c r="N69" s="88"/>
    </row>
    <row r="70" spans="1:14" x14ac:dyDescent="0.25">
      <c r="A70" s="69" t="s">
        <v>370</v>
      </c>
      <c r="B70" s="112" t="s">
        <v>371</v>
      </c>
      <c r="C70" s="96">
        <v>2567.3841451500002</v>
      </c>
      <c r="D70" s="109" t="s">
        <v>367</v>
      </c>
      <c r="E70" s="112"/>
      <c r="F70" s="101">
        <f t="shared" ref="F70:F76" si="1">IF($C$77=0,"",IF(C70="[for completion]","",C70/$C$77))</f>
        <v>2.8103141631869045E-2</v>
      </c>
      <c r="G70" s="101" t="str">
        <f t="shared" ref="G70:G76" si="2">IF($D$77=0,"",IF(D70="[Mark as ND1 if not relevant]","",D70/$D$77))</f>
        <v/>
      </c>
      <c r="H70" s="66"/>
      <c r="L70" s="66"/>
      <c r="M70" s="66"/>
      <c r="N70" s="88"/>
    </row>
    <row r="71" spans="1:14" x14ac:dyDescent="0.25">
      <c r="A71" s="69" t="s">
        <v>372</v>
      </c>
      <c r="B71" s="112" t="s">
        <v>373</v>
      </c>
      <c r="C71" s="96">
        <v>2012.8297999099993</v>
      </c>
      <c r="D71" s="109" t="s">
        <v>367</v>
      </c>
      <c r="E71" s="112"/>
      <c r="F71" s="101">
        <f t="shared" si="1"/>
        <v>2.203286993673181E-2</v>
      </c>
      <c r="G71" s="101" t="str">
        <f t="shared" si="2"/>
        <v/>
      </c>
      <c r="H71" s="66"/>
      <c r="L71" s="66"/>
      <c r="M71" s="66"/>
      <c r="N71" s="88"/>
    </row>
    <row r="72" spans="1:14" x14ac:dyDescent="0.25">
      <c r="A72" s="69" t="s">
        <v>374</v>
      </c>
      <c r="B72" s="112" t="s">
        <v>375</v>
      </c>
      <c r="C72" s="96">
        <v>2293.9723889299994</v>
      </c>
      <c r="D72" s="109" t="s">
        <v>367</v>
      </c>
      <c r="E72" s="112"/>
      <c r="F72" s="101">
        <f t="shared" si="1"/>
        <v>2.511031746748214E-2</v>
      </c>
      <c r="G72" s="101" t="str">
        <f t="shared" si="2"/>
        <v/>
      </c>
      <c r="H72" s="66"/>
      <c r="L72" s="66"/>
      <c r="M72" s="66"/>
      <c r="N72" s="88"/>
    </row>
    <row r="73" spans="1:14" x14ac:dyDescent="0.25">
      <c r="A73" s="69" t="s">
        <v>376</v>
      </c>
      <c r="B73" s="112" t="s">
        <v>377</v>
      </c>
      <c r="C73" s="96">
        <v>2637.3683084600002</v>
      </c>
      <c r="D73" s="109" t="s">
        <v>367</v>
      </c>
      <c r="E73" s="112"/>
      <c r="F73" s="101">
        <f t="shared" si="1"/>
        <v>2.8869203406147809E-2</v>
      </c>
      <c r="G73" s="101" t="str">
        <f t="shared" si="2"/>
        <v/>
      </c>
      <c r="H73" s="66"/>
      <c r="L73" s="66"/>
      <c r="M73" s="66"/>
      <c r="N73" s="88"/>
    </row>
    <row r="74" spans="1:14" x14ac:dyDescent="0.25">
      <c r="A74" s="69" t="s">
        <v>378</v>
      </c>
      <c r="B74" s="112" t="s">
        <v>379</v>
      </c>
      <c r="C74" s="96">
        <v>2965.3738920499991</v>
      </c>
      <c r="D74" s="109" t="s">
        <v>367</v>
      </c>
      <c r="E74" s="112"/>
      <c r="F74" s="101">
        <f t="shared" si="1"/>
        <v>3.2459623401958383E-2</v>
      </c>
      <c r="G74" s="101" t="str">
        <f t="shared" si="2"/>
        <v/>
      </c>
      <c r="H74" s="66"/>
      <c r="L74" s="66"/>
      <c r="M74" s="66"/>
      <c r="N74" s="88"/>
    </row>
    <row r="75" spans="1:14" x14ac:dyDescent="0.25">
      <c r="A75" s="69" t="s">
        <v>380</v>
      </c>
      <c r="B75" s="112" t="s">
        <v>381</v>
      </c>
      <c r="C75" s="96">
        <v>17311.061767239989</v>
      </c>
      <c r="D75" s="109" t="s">
        <v>367</v>
      </c>
      <c r="E75" s="112"/>
      <c r="F75" s="101">
        <f t="shared" si="1"/>
        <v>0.18949062280446349</v>
      </c>
      <c r="G75" s="101" t="str">
        <f t="shared" si="2"/>
        <v/>
      </c>
      <c r="H75" s="66"/>
      <c r="L75" s="66"/>
      <c r="M75" s="66"/>
      <c r="N75" s="88"/>
    </row>
    <row r="76" spans="1:14" x14ac:dyDescent="0.25">
      <c r="A76" s="69" t="s">
        <v>382</v>
      </c>
      <c r="B76" s="112" t="s">
        <v>383</v>
      </c>
      <c r="C76" s="96">
        <v>61567.779767702319</v>
      </c>
      <c r="D76" s="109" t="s">
        <v>367</v>
      </c>
      <c r="E76" s="112"/>
      <c r="F76" s="101">
        <f t="shared" si="1"/>
        <v>0.67393422135134728</v>
      </c>
      <c r="G76" s="101" t="str">
        <f t="shared" si="2"/>
        <v/>
      </c>
      <c r="H76" s="66"/>
      <c r="L76" s="66"/>
      <c r="M76" s="66"/>
      <c r="N76" s="88"/>
    </row>
    <row r="77" spans="1:14" x14ac:dyDescent="0.25">
      <c r="A77" s="69" t="s">
        <v>384</v>
      </c>
      <c r="B77" s="113" t="s">
        <v>352</v>
      </c>
      <c r="C77" s="94">
        <f>SUM(C70:C76)</f>
        <v>91355.770069442311</v>
      </c>
      <c r="D77" s="94">
        <f>SUM(D70:D76)</f>
        <v>0</v>
      </c>
      <c r="E77" s="87"/>
      <c r="F77" s="104">
        <f>SUM(F70:F76)</f>
        <v>1</v>
      </c>
      <c r="G77" s="104">
        <f>SUM(G70:G76)</f>
        <v>0</v>
      </c>
      <c r="H77" s="66"/>
      <c r="L77" s="66"/>
      <c r="M77" s="66"/>
      <c r="N77" s="88"/>
    </row>
    <row r="78" spans="1:14" hidden="1" outlineLevel="1" x14ac:dyDescent="0.25">
      <c r="A78" s="69" t="s">
        <v>385</v>
      </c>
      <c r="B78" s="114" t="s">
        <v>386</v>
      </c>
      <c r="C78" s="94"/>
      <c r="D78" s="94"/>
      <c r="E78" s="87"/>
      <c r="F78" s="101">
        <f>IF($C$77=0,"",IF(C78="[for completion]","",C78/$C$77))</f>
        <v>0</v>
      </c>
      <c r="G78" s="101" t="str">
        <f>IF($D$77=0,"",IF(D78="[for completion]","",D78/$D$77))</f>
        <v/>
      </c>
      <c r="H78" s="66"/>
      <c r="L78" s="66"/>
      <c r="M78" s="66"/>
      <c r="N78" s="88"/>
    </row>
    <row r="79" spans="1:14" hidden="1" outlineLevel="1" x14ac:dyDescent="0.25">
      <c r="A79" s="69" t="s">
        <v>387</v>
      </c>
      <c r="B79" s="114" t="s">
        <v>388</v>
      </c>
      <c r="C79" s="94"/>
      <c r="D79" s="94"/>
      <c r="E79" s="87"/>
      <c r="F79" s="101">
        <f>IF($C$77=0,"",IF(C79="[for completion]","",C79/$C$77))</f>
        <v>0</v>
      </c>
      <c r="G79" s="101" t="str">
        <f>IF($D$77=0,"",IF(D79="[for completion]","",D79/$D$77))</f>
        <v/>
      </c>
      <c r="H79" s="66"/>
      <c r="L79" s="66"/>
      <c r="M79" s="66"/>
      <c r="N79" s="88"/>
    </row>
    <row r="80" spans="1:14" hidden="1" outlineLevel="1" x14ac:dyDescent="0.25">
      <c r="A80" s="69" t="s">
        <v>389</v>
      </c>
      <c r="B80" s="114" t="s">
        <v>390</v>
      </c>
      <c r="C80" s="94"/>
      <c r="D80" s="94"/>
      <c r="E80" s="87"/>
      <c r="F80" s="101">
        <f>IF($C$77=0,"",IF(C80="[for completion]","",C80/$C$77))</f>
        <v>0</v>
      </c>
      <c r="G80" s="101" t="str">
        <f>IF($D$77=0,"",IF(D80="[for completion]","",D80/$D$77))</f>
        <v/>
      </c>
      <c r="H80" s="66"/>
      <c r="L80" s="66"/>
      <c r="M80" s="66"/>
      <c r="N80" s="88"/>
    </row>
    <row r="81" spans="1:14" hidden="1" outlineLevel="1" x14ac:dyDescent="0.25">
      <c r="A81" s="69" t="s">
        <v>391</v>
      </c>
      <c r="B81" s="114" t="s">
        <v>392</v>
      </c>
      <c r="C81" s="94"/>
      <c r="D81" s="94"/>
      <c r="E81" s="87"/>
      <c r="F81" s="101">
        <f>IF($C$77=0,"",IF(C81="[for completion]","",C81/$C$77))</f>
        <v>0</v>
      </c>
      <c r="G81" s="101" t="str">
        <f>IF($D$77=0,"",IF(D81="[for completion]","",D81/$D$77))</f>
        <v/>
      </c>
      <c r="H81" s="66"/>
      <c r="L81" s="66"/>
      <c r="M81" s="66"/>
      <c r="N81" s="88"/>
    </row>
    <row r="82" spans="1:14" hidden="1" outlineLevel="1" x14ac:dyDescent="0.25">
      <c r="A82" s="69" t="s">
        <v>393</v>
      </c>
      <c r="B82" s="114" t="s">
        <v>394</v>
      </c>
      <c r="C82" s="94"/>
      <c r="D82" s="94"/>
      <c r="E82" s="87"/>
      <c r="F82" s="101">
        <f>IF($C$77=0,"",IF(C82="[for completion]","",C82/$C$77))</f>
        <v>0</v>
      </c>
      <c r="G82" s="101" t="str">
        <f>IF($D$77=0,"",IF(D82="[for completion]","",D82/$D$77))</f>
        <v/>
      </c>
      <c r="H82" s="66"/>
      <c r="L82" s="66"/>
      <c r="M82" s="66"/>
      <c r="N82" s="88"/>
    </row>
    <row r="83" spans="1:14" hidden="1" outlineLevel="1" x14ac:dyDescent="0.25">
      <c r="A83" s="69" t="s">
        <v>395</v>
      </c>
      <c r="B83" s="114"/>
      <c r="C83" s="100"/>
      <c r="D83" s="100"/>
      <c r="E83" s="87"/>
      <c r="F83" s="102"/>
      <c r="G83" s="102"/>
      <c r="H83" s="66"/>
      <c r="L83" s="66"/>
      <c r="M83" s="66"/>
      <c r="N83" s="88"/>
    </row>
    <row r="84" spans="1:14" hidden="1" outlineLevel="1" x14ac:dyDescent="0.25">
      <c r="A84" s="69" t="s">
        <v>396</v>
      </c>
      <c r="B84" s="114"/>
      <c r="C84" s="100"/>
      <c r="D84" s="100"/>
      <c r="E84" s="87"/>
      <c r="F84" s="102"/>
      <c r="G84" s="102"/>
      <c r="H84" s="66"/>
      <c r="L84" s="66"/>
      <c r="M84" s="66"/>
      <c r="N84" s="88"/>
    </row>
    <row r="85" spans="1:14" hidden="1" outlineLevel="1" x14ac:dyDescent="0.25">
      <c r="A85" s="69" t="s">
        <v>397</v>
      </c>
      <c r="B85" s="114"/>
      <c r="C85" s="100"/>
      <c r="D85" s="100"/>
      <c r="E85" s="87"/>
      <c r="F85" s="102"/>
      <c r="G85" s="102"/>
      <c r="H85" s="66"/>
      <c r="L85" s="66"/>
      <c r="M85" s="66"/>
      <c r="N85" s="88"/>
    </row>
    <row r="86" spans="1:14" hidden="1" outlineLevel="1" x14ac:dyDescent="0.25">
      <c r="A86" s="69" t="s">
        <v>398</v>
      </c>
      <c r="B86" s="113"/>
      <c r="C86" s="100"/>
      <c r="D86" s="100"/>
      <c r="E86" s="87"/>
      <c r="F86" s="102">
        <f>IF($C$77=0,"",IF(C86="[for completion]","",C86/$C$77))</f>
        <v>0</v>
      </c>
      <c r="G86" s="102" t="str">
        <f>IF($D$77=0,"",IF(D86="[for completion]","",D86/$D$77))</f>
        <v/>
      </c>
      <c r="H86" s="66"/>
      <c r="L86" s="66"/>
      <c r="M86" s="66"/>
      <c r="N86" s="88"/>
    </row>
    <row r="87" spans="1:14" hidden="1" outlineLevel="1" x14ac:dyDescent="0.25">
      <c r="A87" s="69" t="s">
        <v>399</v>
      </c>
      <c r="B87" s="114"/>
      <c r="C87" s="100"/>
      <c r="D87" s="100"/>
      <c r="E87" s="87"/>
      <c r="F87" s="102">
        <f>IF($C$77=0,"",IF(C87="[for completion]","",C87/$C$77))</f>
        <v>0</v>
      </c>
      <c r="G87" s="102" t="str">
        <f>IF($D$77=0,"",IF(D87="[for completion]","",D87/$D$77))</f>
        <v/>
      </c>
      <c r="H87" s="66"/>
      <c r="L87" s="66"/>
      <c r="M87" s="66"/>
      <c r="N87" s="88"/>
    </row>
    <row r="88" spans="1:14" ht="15" customHeight="1" collapsed="1" x14ac:dyDescent="0.25">
      <c r="A88" s="90"/>
      <c r="B88" s="91" t="s">
        <v>400</v>
      </c>
      <c r="C88" s="97" t="s">
        <v>401</v>
      </c>
      <c r="D88" s="97" t="s">
        <v>402</v>
      </c>
      <c r="E88" s="92"/>
      <c r="F88" s="93" t="s">
        <v>403</v>
      </c>
      <c r="G88" s="90" t="s">
        <v>404</v>
      </c>
      <c r="H88" s="66"/>
      <c r="L88" s="66"/>
      <c r="M88" s="66"/>
      <c r="N88" s="88"/>
    </row>
    <row r="89" spans="1:14" x14ac:dyDescent="0.25">
      <c r="A89" s="69" t="s">
        <v>405</v>
      </c>
      <c r="B89" s="87" t="s">
        <v>406</v>
      </c>
      <c r="C89" s="109">
        <v>4.989606818444404</v>
      </c>
      <c r="D89" s="109">
        <v>5.9855451444324128</v>
      </c>
      <c r="E89" s="83"/>
      <c r="F89" s="115"/>
      <c r="G89" s="116"/>
      <c r="H89" s="66"/>
      <c r="L89" s="66"/>
      <c r="M89" s="66"/>
      <c r="N89" s="88"/>
    </row>
    <row r="90" spans="1:14" x14ac:dyDescent="0.25">
      <c r="B90" s="87"/>
      <c r="C90" s="109"/>
      <c r="D90" s="109"/>
      <c r="E90" s="83"/>
      <c r="F90" s="115"/>
      <c r="G90" s="116"/>
      <c r="H90" s="66"/>
      <c r="L90" s="66"/>
      <c r="M90" s="66"/>
      <c r="N90" s="88"/>
    </row>
    <row r="91" spans="1:14" x14ac:dyDescent="0.25">
      <c r="B91" s="87" t="s">
        <v>407</v>
      </c>
      <c r="C91" s="117"/>
      <c r="D91" s="117"/>
      <c r="E91" s="83"/>
      <c r="F91" s="116"/>
      <c r="G91" s="116"/>
      <c r="H91" s="66"/>
      <c r="L91" s="66"/>
      <c r="M91" s="66"/>
      <c r="N91" s="88"/>
    </row>
    <row r="92" spans="1:14" x14ac:dyDescent="0.25">
      <c r="A92" s="69" t="s">
        <v>408</v>
      </c>
      <c r="B92" s="87" t="s">
        <v>369</v>
      </c>
      <c r="C92" s="109"/>
      <c r="D92" s="109"/>
      <c r="E92" s="83"/>
      <c r="F92" s="116"/>
      <c r="G92" s="116"/>
      <c r="H92" s="66"/>
      <c r="L92" s="66"/>
      <c r="M92" s="66"/>
      <c r="N92" s="88"/>
    </row>
    <row r="93" spans="1:14" x14ac:dyDescent="0.25">
      <c r="A93" s="69" t="s">
        <v>409</v>
      </c>
      <c r="B93" s="112" t="s">
        <v>371</v>
      </c>
      <c r="C93" s="96">
        <v>10161.200000000001</v>
      </c>
      <c r="D93" s="96">
        <v>0</v>
      </c>
      <c r="E93" s="112"/>
      <c r="F93" s="101">
        <f t="shared" ref="F93:F99" si="3">IF($C$100=0,"",IF(C93="[for completion]","",IF(C93="","",C93/$C$100)))</f>
        <v>0.13055161719961411</v>
      </c>
      <c r="G93" s="101">
        <f t="shared" ref="G93:G99" si="4">IF($D$100=0,"",IF(D93="[Mark as ND1 if not relevant]","",IF(D93="","",D93/$D$100)))</f>
        <v>0</v>
      </c>
      <c r="H93" s="66"/>
      <c r="L93" s="66"/>
      <c r="M93" s="66"/>
      <c r="N93" s="88"/>
    </row>
    <row r="94" spans="1:14" x14ac:dyDescent="0.25">
      <c r="A94" s="69" t="s">
        <v>410</v>
      </c>
      <c r="B94" s="112" t="s">
        <v>373</v>
      </c>
      <c r="C94" s="96">
        <v>10701.41</v>
      </c>
      <c r="D94" s="96">
        <v>10161.200000000001</v>
      </c>
      <c r="E94" s="112"/>
      <c r="F94" s="101">
        <f t="shared" si="3"/>
        <v>0.13749226290360608</v>
      </c>
      <c r="G94" s="101">
        <f t="shared" si="4"/>
        <v>0.13055161719961411</v>
      </c>
      <c r="H94" s="66"/>
      <c r="L94" s="66"/>
      <c r="M94" s="66"/>
      <c r="N94" s="88"/>
    </row>
    <row r="95" spans="1:14" x14ac:dyDescent="0.25">
      <c r="A95" s="69" t="s">
        <v>411</v>
      </c>
      <c r="B95" s="112" t="s">
        <v>375</v>
      </c>
      <c r="C95" s="96">
        <v>4640.95</v>
      </c>
      <c r="D95" s="96">
        <v>10701.41</v>
      </c>
      <c r="E95" s="112"/>
      <c r="F95" s="101">
        <f t="shared" si="3"/>
        <v>5.9627162918016473E-2</v>
      </c>
      <c r="G95" s="101">
        <f t="shared" si="4"/>
        <v>0.13749226290360608</v>
      </c>
      <c r="H95" s="66"/>
      <c r="L95" s="66"/>
      <c r="M95" s="66"/>
      <c r="N95" s="88"/>
    </row>
    <row r="96" spans="1:14" x14ac:dyDescent="0.25">
      <c r="A96" s="69" t="s">
        <v>412</v>
      </c>
      <c r="B96" s="112" t="s">
        <v>377</v>
      </c>
      <c r="C96" s="96">
        <v>13757.01</v>
      </c>
      <c r="D96" s="96">
        <v>4640.95</v>
      </c>
      <c r="E96" s="112"/>
      <c r="F96" s="101">
        <f t="shared" si="3"/>
        <v>0.17675076795371247</v>
      </c>
      <c r="G96" s="101">
        <f t="shared" si="4"/>
        <v>5.9627162918016473E-2</v>
      </c>
      <c r="H96" s="66"/>
      <c r="L96" s="66"/>
      <c r="M96" s="66"/>
      <c r="N96" s="88"/>
    </row>
    <row r="97" spans="1:14" x14ac:dyDescent="0.25">
      <c r="A97" s="69" t="s">
        <v>413</v>
      </c>
      <c r="B97" s="112" t="s">
        <v>379</v>
      </c>
      <c r="C97" s="96">
        <v>4975.6499999999996</v>
      </c>
      <c r="D97" s="96">
        <v>13757.01</v>
      </c>
      <c r="E97" s="112"/>
      <c r="F97" s="101">
        <f t="shared" si="3"/>
        <v>6.3927405633120091E-2</v>
      </c>
      <c r="G97" s="101">
        <f t="shared" si="4"/>
        <v>0.17675076795371247</v>
      </c>
      <c r="H97" s="66"/>
      <c r="L97" s="66"/>
      <c r="M97" s="66"/>
    </row>
    <row r="98" spans="1:14" x14ac:dyDescent="0.25">
      <c r="A98" s="69" t="s">
        <v>414</v>
      </c>
      <c r="B98" s="112" t="s">
        <v>381</v>
      </c>
      <c r="C98" s="96">
        <v>28595.182000000001</v>
      </c>
      <c r="D98" s="96">
        <v>23342.132000000001</v>
      </c>
      <c r="E98" s="112"/>
      <c r="F98" s="101">
        <f t="shared" si="3"/>
        <v>0.36739236056935159</v>
      </c>
      <c r="G98" s="101">
        <f t="shared" si="4"/>
        <v>0.29990090555120091</v>
      </c>
      <c r="H98" s="66"/>
      <c r="L98" s="66"/>
      <c r="M98" s="66"/>
    </row>
    <row r="99" spans="1:14" x14ac:dyDescent="0.25">
      <c r="A99" s="69" t="s">
        <v>415</v>
      </c>
      <c r="B99" s="112" t="s">
        <v>383</v>
      </c>
      <c r="C99" s="96">
        <v>5001.4139999999998</v>
      </c>
      <c r="D99" s="96">
        <v>15230.114</v>
      </c>
      <c r="E99" s="112"/>
      <c r="F99" s="101">
        <f t="shared" si="3"/>
        <v>6.4258422822579098E-2</v>
      </c>
      <c r="G99" s="101">
        <f t="shared" si="4"/>
        <v>0.19567728347384988</v>
      </c>
      <c r="H99" s="66"/>
      <c r="L99" s="66"/>
      <c r="M99" s="66"/>
    </row>
    <row r="100" spans="1:14" x14ac:dyDescent="0.25">
      <c r="A100" s="69" t="s">
        <v>416</v>
      </c>
      <c r="B100" s="113" t="s">
        <v>352</v>
      </c>
      <c r="C100" s="94">
        <f>SUM(C93:C99)</f>
        <v>77832.816000000006</v>
      </c>
      <c r="D100" s="94">
        <f>SUM(D93:D99)</f>
        <v>77832.816000000006</v>
      </c>
      <c r="E100" s="87"/>
      <c r="F100" s="104">
        <f>SUM(F93:F99)</f>
        <v>1</v>
      </c>
      <c r="G100" s="104">
        <f>SUM(G93:G99)</f>
        <v>1</v>
      </c>
      <c r="H100" s="66"/>
      <c r="L100" s="66"/>
      <c r="M100" s="66"/>
    </row>
    <row r="101" spans="1:14" hidden="1" outlineLevel="1" x14ac:dyDescent="0.25">
      <c r="A101" s="69" t="s">
        <v>417</v>
      </c>
      <c r="B101" s="114" t="s">
        <v>386</v>
      </c>
      <c r="C101" s="94"/>
      <c r="D101" s="94"/>
      <c r="E101" s="87"/>
      <c r="F101" s="101">
        <f>IF($C$100=0,"",IF(C101="[for completion]","",C101/$C$100))</f>
        <v>0</v>
      </c>
      <c r="G101" s="101">
        <f>IF($D$100=0,"",IF(D101="[for completion]","",D101/$D$100))</f>
        <v>0</v>
      </c>
      <c r="H101" s="66"/>
      <c r="L101" s="66"/>
      <c r="M101" s="66"/>
    </row>
    <row r="102" spans="1:14" hidden="1" outlineLevel="1" x14ac:dyDescent="0.25">
      <c r="A102" s="69" t="s">
        <v>418</v>
      </c>
      <c r="B102" s="114" t="s">
        <v>388</v>
      </c>
      <c r="C102" s="94"/>
      <c r="D102" s="94"/>
      <c r="E102" s="87"/>
      <c r="F102" s="101">
        <f>IF($C$100=0,"",IF(C102="[for completion]","",C102/$C$100))</f>
        <v>0</v>
      </c>
      <c r="G102" s="101">
        <f>IF($D$100=0,"",IF(D102="[for completion]","",D102/$D$100))</f>
        <v>0</v>
      </c>
      <c r="H102" s="66"/>
      <c r="L102" s="66"/>
      <c r="M102" s="66"/>
    </row>
    <row r="103" spans="1:14" hidden="1" outlineLevel="1" x14ac:dyDescent="0.25">
      <c r="A103" s="69" t="s">
        <v>419</v>
      </c>
      <c r="B103" s="114" t="s">
        <v>390</v>
      </c>
      <c r="C103" s="94"/>
      <c r="D103" s="94"/>
      <c r="E103" s="87"/>
      <c r="F103" s="101">
        <f>IF($C$100=0,"",IF(C103="[for completion]","",C103/$C$100))</f>
        <v>0</v>
      </c>
      <c r="G103" s="101">
        <f>IF($D$100=0,"",IF(D103="[for completion]","",D103/$D$100))</f>
        <v>0</v>
      </c>
      <c r="H103" s="66"/>
      <c r="L103" s="66"/>
      <c r="M103" s="66"/>
    </row>
    <row r="104" spans="1:14" hidden="1" outlineLevel="1" x14ac:dyDescent="0.25">
      <c r="A104" s="69" t="s">
        <v>420</v>
      </c>
      <c r="B104" s="114" t="s">
        <v>392</v>
      </c>
      <c r="C104" s="94"/>
      <c r="D104" s="94"/>
      <c r="E104" s="87"/>
      <c r="F104" s="101">
        <f>IF($C$100=0,"",IF(C104="[for completion]","",C104/$C$100))</f>
        <v>0</v>
      </c>
      <c r="G104" s="101">
        <f>IF($D$100=0,"",IF(D104="[for completion]","",D104/$D$100))</f>
        <v>0</v>
      </c>
      <c r="H104" s="66"/>
      <c r="L104" s="66"/>
      <c r="M104" s="66"/>
    </row>
    <row r="105" spans="1:14" hidden="1" outlineLevel="1" x14ac:dyDescent="0.25">
      <c r="A105" s="69" t="s">
        <v>421</v>
      </c>
      <c r="B105" s="114" t="s">
        <v>394</v>
      </c>
      <c r="C105" s="94"/>
      <c r="D105" s="94"/>
      <c r="E105" s="87"/>
      <c r="F105" s="101">
        <f>IF($C$100=0,"",IF(C105="[for completion]","",C105/$C$100))</f>
        <v>0</v>
      </c>
      <c r="G105" s="101">
        <f>IF($D$100=0,"",IF(D105="[for completion]","",D105/$D$100))</f>
        <v>0</v>
      </c>
      <c r="H105" s="66"/>
      <c r="L105" s="66"/>
      <c r="M105" s="66"/>
    </row>
    <row r="106" spans="1:14" hidden="1" outlineLevel="1" x14ac:dyDescent="0.25">
      <c r="A106" s="69" t="s">
        <v>422</v>
      </c>
      <c r="B106" s="114"/>
      <c r="C106" s="100"/>
      <c r="D106" s="100"/>
      <c r="E106" s="87"/>
      <c r="F106" s="102"/>
      <c r="G106" s="102"/>
      <c r="H106" s="66"/>
      <c r="L106" s="66"/>
      <c r="M106" s="66"/>
    </row>
    <row r="107" spans="1:14" hidden="1" outlineLevel="1" x14ac:dyDescent="0.25">
      <c r="A107" s="69" t="s">
        <v>423</v>
      </c>
      <c r="B107" s="114"/>
      <c r="C107" s="100"/>
      <c r="D107" s="100"/>
      <c r="E107" s="87"/>
      <c r="F107" s="102"/>
      <c r="G107" s="102"/>
      <c r="H107" s="66"/>
      <c r="L107" s="66"/>
      <c r="M107" s="66"/>
    </row>
    <row r="108" spans="1:14" hidden="1" outlineLevel="1" x14ac:dyDescent="0.25">
      <c r="A108" s="69" t="s">
        <v>424</v>
      </c>
      <c r="B108" s="113"/>
      <c r="C108" s="100"/>
      <c r="D108" s="100"/>
      <c r="E108" s="87"/>
      <c r="F108" s="102"/>
      <c r="G108" s="102"/>
      <c r="H108" s="66"/>
      <c r="L108" s="66"/>
      <c r="M108" s="66"/>
    </row>
    <row r="109" spans="1:14" hidden="1" outlineLevel="1" x14ac:dyDescent="0.25">
      <c r="A109" s="69" t="s">
        <v>425</v>
      </c>
      <c r="B109" s="114"/>
      <c r="C109" s="100"/>
      <c r="D109" s="100"/>
      <c r="E109" s="87"/>
      <c r="F109" s="102"/>
      <c r="G109" s="102"/>
      <c r="H109" s="66"/>
      <c r="L109" s="66"/>
      <c r="M109" s="66"/>
    </row>
    <row r="110" spans="1:14" hidden="1" outlineLevel="1" x14ac:dyDescent="0.25">
      <c r="A110" s="69" t="s">
        <v>426</v>
      </c>
      <c r="B110" s="114"/>
      <c r="C110" s="100"/>
      <c r="D110" s="100"/>
      <c r="E110" s="87"/>
      <c r="F110" s="102"/>
      <c r="G110" s="102"/>
      <c r="H110" s="66"/>
      <c r="L110" s="66"/>
      <c r="M110" s="66"/>
    </row>
    <row r="111" spans="1:14" ht="15" customHeight="1" collapsed="1" x14ac:dyDescent="0.25">
      <c r="A111" s="90"/>
      <c r="B111" s="118" t="s">
        <v>427</v>
      </c>
      <c r="C111" s="93" t="s">
        <v>428</v>
      </c>
      <c r="D111" s="93" t="s">
        <v>429</v>
      </c>
      <c r="E111" s="92"/>
      <c r="F111" s="93" t="s">
        <v>430</v>
      </c>
      <c r="G111" s="93" t="s">
        <v>431</v>
      </c>
      <c r="H111" s="66"/>
      <c r="L111" s="66"/>
      <c r="M111" s="66"/>
    </row>
    <row r="112" spans="1:14" s="119" customFormat="1" x14ac:dyDescent="0.25">
      <c r="A112" s="69" t="s">
        <v>432</v>
      </c>
      <c r="B112" s="87" t="s">
        <v>433</v>
      </c>
      <c r="C112" s="96">
        <v>0</v>
      </c>
      <c r="D112" s="96"/>
      <c r="E112" s="102"/>
      <c r="F112" s="101">
        <f t="shared" ref="F112:F128" si="5">IF($C$129=0,"",IF(C112="[for completion]","",IF(C112="","",C112/$C$129)))</f>
        <v>0</v>
      </c>
      <c r="G112" s="101" t="str">
        <f t="shared" ref="G112:G128" si="6">IF($D$129=0,"",IF(D112="[for completion]","",IF(D112="","",D112/$D$129)))</f>
        <v/>
      </c>
      <c r="I112" s="69"/>
      <c r="J112" s="69"/>
      <c r="K112" s="69"/>
      <c r="L112" s="66" t="s">
        <v>434</v>
      </c>
      <c r="M112" s="66"/>
      <c r="N112" s="66"/>
    </row>
    <row r="113" spans="1:14" s="119" customFormat="1" x14ac:dyDescent="0.25">
      <c r="A113" s="69" t="s">
        <v>435</v>
      </c>
      <c r="B113" s="87" t="s">
        <v>436</v>
      </c>
      <c r="C113" s="96">
        <v>0</v>
      </c>
      <c r="D113" s="96"/>
      <c r="E113" s="102"/>
      <c r="F113" s="101">
        <f t="shared" si="5"/>
        <v>0</v>
      </c>
      <c r="G113" s="101" t="str">
        <f t="shared" si="6"/>
        <v/>
      </c>
      <c r="I113" s="69"/>
      <c r="J113" s="69"/>
      <c r="K113" s="69"/>
      <c r="L113" s="87" t="s">
        <v>436</v>
      </c>
      <c r="M113" s="66"/>
      <c r="N113" s="66"/>
    </row>
    <row r="114" spans="1:14" s="119" customFormat="1" x14ac:dyDescent="0.25">
      <c r="A114" s="69" t="s">
        <v>437</v>
      </c>
      <c r="B114" s="87" t="s">
        <v>438</v>
      </c>
      <c r="C114" s="96">
        <v>0</v>
      </c>
      <c r="D114" s="96"/>
      <c r="E114" s="102"/>
      <c r="F114" s="101">
        <f t="shared" si="5"/>
        <v>0</v>
      </c>
      <c r="G114" s="101" t="str">
        <f t="shared" si="6"/>
        <v/>
      </c>
      <c r="I114" s="69"/>
      <c r="J114" s="69"/>
      <c r="K114" s="69"/>
      <c r="L114" s="87" t="s">
        <v>438</v>
      </c>
      <c r="M114" s="66"/>
      <c r="N114" s="66"/>
    </row>
    <row r="115" spans="1:14" s="119" customFormat="1" x14ac:dyDescent="0.25">
      <c r="A115" s="69" t="s">
        <v>439</v>
      </c>
      <c r="B115" s="87" t="s">
        <v>440</v>
      </c>
      <c r="C115" s="96">
        <v>0</v>
      </c>
      <c r="D115" s="96"/>
      <c r="E115" s="102"/>
      <c r="F115" s="101">
        <f t="shared" si="5"/>
        <v>0</v>
      </c>
      <c r="G115" s="101" t="str">
        <f t="shared" si="6"/>
        <v/>
      </c>
      <c r="I115" s="69"/>
      <c r="J115" s="69"/>
      <c r="K115" s="69"/>
      <c r="L115" s="87" t="s">
        <v>440</v>
      </c>
      <c r="M115" s="66"/>
      <c r="N115" s="66"/>
    </row>
    <row r="116" spans="1:14" s="119" customFormat="1" x14ac:dyDescent="0.25">
      <c r="A116" s="69" t="s">
        <v>441</v>
      </c>
      <c r="B116" s="87" t="s">
        <v>442</v>
      </c>
      <c r="C116" s="96">
        <v>0</v>
      </c>
      <c r="D116" s="96"/>
      <c r="E116" s="102"/>
      <c r="F116" s="101">
        <f t="shared" si="5"/>
        <v>0</v>
      </c>
      <c r="G116" s="101" t="str">
        <f t="shared" si="6"/>
        <v/>
      </c>
      <c r="I116" s="69"/>
      <c r="J116" s="69"/>
      <c r="K116" s="69"/>
      <c r="L116" s="87" t="s">
        <v>442</v>
      </c>
      <c r="M116" s="66"/>
      <c r="N116" s="66"/>
    </row>
    <row r="117" spans="1:14" s="119" customFormat="1" x14ac:dyDescent="0.25">
      <c r="A117" s="69" t="s">
        <v>443</v>
      </c>
      <c r="B117" s="87" t="s">
        <v>444</v>
      </c>
      <c r="C117" s="96">
        <v>0</v>
      </c>
      <c r="D117" s="96"/>
      <c r="E117" s="87"/>
      <c r="F117" s="101">
        <f t="shared" si="5"/>
        <v>0</v>
      </c>
      <c r="G117" s="101" t="str">
        <f t="shared" si="6"/>
        <v/>
      </c>
      <c r="I117" s="69"/>
      <c r="J117" s="69"/>
      <c r="K117" s="69"/>
      <c r="L117" s="87" t="s">
        <v>444</v>
      </c>
      <c r="M117" s="66"/>
      <c r="N117" s="66"/>
    </row>
    <row r="118" spans="1:14" x14ac:dyDescent="0.25">
      <c r="A118" s="69" t="s">
        <v>445</v>
      </c>
      <c r="B118" s="87" t="s">
        <v>446</v>
      </c>
      <c r="C118" s="96">
        <v>0</v>
      </c>
      <c r="D118" s="96"/>
      <c r="E118" s="87"/>
      <c r="F118" s="101">
        <f t="shared" si="5"/>
        <v>0</v>
      </c>
      <c r="G118" s="101" t="str">
        <f t="shared" si="6"/>
        <v/>
      </c>
      <c r="L118" s="87" t="s">
        <v>446</v>
      </c>
      <c r="M118" s="66"/>
    </row>
    <row r="119" spans="1:14" x14ac:dyDescent="0.25">
      <c r="A119" s="69" t="s">
        <v>447</v>
      </c>
      <c r="B119" s="87" t="s">
        <v>448</v>
      </c>
      <c r="C119" s="96">
        <v>0</v>
      </c>
      <c r="D119" s="96"/>
      <c r="E119" s="87"/>
      <c r="F119" s="101">
        <f t="shared" si="5"/>
        <v>0</v>
      </c>
      <c r="G119" s="101" t="str">
        <f t="shared" si="6"/>
        <v/>
      </c>
      <c r="L119" s="87" t="s">
        <v>448</v>
      </c>
      <c r="M119" s="66"/>
    </row>
    <row r="120" spans="1:14" x14ac:dyDescent="0.25">
      <c r="A120" s="69" t="s">
        <v>449</v>
      </c>
      <c r="B120" s="87" t="s">
        <v>450</v>
      </c>
      <c r="C120" s="96">
        <v>0</v>
      </c>
      <c r="D120" s="96"/>
      <c r="E120" s="87"/>
      <c r="F120" s="101">
        <f t="shared" si="5"/>
        <v>0</v>
      </c>
      <c r="G120" s="101" t="str">
        <f t="shared" si="6"/>
        <v/>
      </c>
      <c r="L120" s="87" t="s">
        <v>450</v>
      </c>
      <c r="M120" s="66"/>
    </row>
    <row r="121" spans="1:14" x14ac:dyDescent="0.25">
      <c r="A121" s="69" t="s">
        <v>451</v>
      </c>
      <c r="B121" s="87" t="s">
        <v>452</v>
      </c>
      <c r="C121" s="96">
        <v>0</v>
      </c>
      <c r="D121" s="96"/>
      <c r="E121" s="87"/>
      <c r="F121" s="101">
        <f t="shared" si="5"/>
        <v>0</v>
      </c>
      <c r="G121" s="101" t="str">
        <f t="shared" si="6"/>
        <v/>
      </c>
      <c r="L121" s="87"/>
      <c r="M121" s="66"/>
    </row>
    <row r="122" spans="1:14" x14ac:dyDescent="0.25">
      <c r="A122" s="69" t="s">
        <v>453</v>
      </c>
      <c r="B122" s="87" t="s">
        <v>454</v>
      </c>
      <c r="C122" s="96">
        <v>0</v>
      </c>
      <c r="D122" s="96"/>
      <c r="E122" s="87"/>
      <c r="F122" s="101">
        <f t="shared" si="5"/>
        <v>0</v>
      </c>
      <c r="G122" s="101" t="str">
        <f t="shared" si="6"/>
        <v/>
      </c>
      <c r="L122" s="87" t="s">
        <v>454</v>
      </c>
      <c r="M122" s="66"/>
    </row>
    <row r="123" spans="1:14" x14ac:dyDescent="0.25">
      <c r="A123" s="69" t="s">
        <v>455</v>
      </c>
      <c r="B123" s="87" t="s">
        <v>267</v>
      </c>
      <c r="C123" s="96">
        <v>91355.770069442311</v>
      </c>
      <c r="D123" s="96"/>
      <c r="E123" s="87"/>
      <c r="F123" s="101">
        <f t="shared" si="5"/>
        <v>1</v>
      </c>
      <c r="G123" s="101" t="str">
        <f t="shared" si="6"/>
        <v/>
      </c>
      <c r="L123" s="87" t="s">
        <v>267</v>
      </c>
      <c r="M123" s="66"/>
    </row>
    <row r="124" spans="1:14" x14ac:dyDescent="0.25">
      <c r="A124" s="69" t="s">
        <v>456</v>
      </c>
      <c r="B124" s="112" t="s">
        <v>457</v>
      </c>
      <c r="C124" s="96">
        <v>0</v>
      </c>
      <c r="D124" s="96"/>
      <c r="E124" s="87"/>
      <c r="F124" s="101">
        <f t="shared" si="5"/>
        <v>0</v>
      </c>
      <c r="G124" s="101" t="str">
        <f t="shared" si="6"/>
        <v/>
      </c>
      <c r="L124" s="112" t="s">
        <v>457</v>
      </c>
      <c r="M124" s="66"/>
    </row>
    <row r="125" spans="1:14" x14ac:dyDescent="0.25">
      <c r="A125" s="69" t="s">
        <v>458</v>
      </c>
      <c r="B125" s="87" t="s">
        <v>459</v>
      </c>
      <c r="C125" s="96">
        <v>0</v>
      </c>
      <c r="D125" s="96"/>
      <c r="E125" s="87"/>
      <c r="F125" s="101">
        <f t="shared" si="5"/>
        <v>0</v>
      </c>
      <c r="G125" s="101" t="str">
        <f t="shared" si="6"/>
        <v/>
      </c>
      <c r="L125" s="87" t="s">
        <v>459</v>
      </c>
      <c r="M125" s="66"/>
    </row>
    <row r="126" spans="1:14" x14ac:dyDescent="0.25">
      <c r="A126" s="69" t="s">
        <v>460</v>
      </c>
      <c r="B126" s="87" t="s">
        <v>461</v>
      </c>
      <c r="C126" s="96">
        <v>0</v>
      </c>
      <c r="D126" s="96"/>
      <c r="E126" s="87"/>
      <c r="F126" s="101">
        <f t="shared" si="5"/>
        <v>0</v>
      </c>
      <c r="G126" s="101" t="str">
        <f t="shared" si="6"/>
        <v/>
      </c>
      <c r="H126" s="88"/>
      <c r="L126" s="87" t="s">
        <v>461</v>
      </c>
      <c r="M126" s="66"/>
    </row>
    <row r="127" spans="1:14" x14ac:dyDescent="0.25">
      <c r="A127" s="69" t="s">
        <v>462</v>
      </c>
      <c r="B127" s="87" t="s">
        <v>463</v>
      </c>
      <c r="C127" s="96">
        <v>0</v>
      </c>
      <c r="D127" s="96"/>
      <c r="E127" s="87"/>
      <c r="F127" s="101">
        <f t="shared" si="5"/>
        <v>0</v>
      </c>
      <c r="G127" s="101" t="str">
        <f t="shared" si="6"/>
        <v/>
      </c>
      <c r="H127" s="66"/>
      <c r="L127" s="87" t="s">
        <v>463</v>
      </c>
      <c r="M127" s="66"/>
    </row>
    <row r="128" spans="1:14" x14ac:dyDescent="0.25">
      <c r="A128" s="69" t="s">
        <v>464</v>
      </c>
      <c r="B128" s="87" t="s">
        <v>350</v>
      </c>
      <c r="C128" s="96">
        <v>0</v>
      </c>
      <c r="D128" s="96"/>
      <c r="E128" s="87"/>
      <c r="F128" s="101">
        <f t="shared" si="5"/>
        <v>0</v>
      </c>
      <c r="G128" s="101" t="str">
        <f t="shared" si="6"/>
        <v/>
      </c>
      <c r="H128" s="66"/>
      <c r="L128" s="66"/>
      <c r="M128" s="66"/>
    </row>
    <row r="129" spans="1:14" x14ac:dyDescent="0.25">
      <c r="A129" s="69" t="s">
        <v>465</v>
      </c>
      <c r="B129" s="113" t="s">
        <v>352</v>
      </c>
      <c r="C129" s="96">
        <f>SUM(C112:C128)</f>
        <v>91355.770069442311</v>
      </c>
      <c r="D129" s="96">
        <f>SUM(D112:D128)</f>
        <v>0</v>
      </c>
      <c r="E129" s="87"/>
      <c r="F129" s="98">
        <f>SUM(F112:F128)</f>
        <v>1</v>
      </c>
      <c r="G129" s="98">
        <f>SUM(G112:G128)</f>
        <v>0</v>
      </c>
      <c r="H129" s="66"/>
      <c r="L129" s="66"/>
      <c r="M129" s="66"/>
    </row>
    <row r="130" spans="1:14" hidden="1" outlineLevel="1" x14ac:dyDescent="0.25">
      <c r="A130" s="69" t="s">
        <v>466</v>
      </c>
      <c r="B130" s="105" t="s">
        <v>354</v>
      </c>
      <c r="C130" s="96"/>
      <c r="D130" s="96"/>
      <c r="E130" s="87"/>
      <c r="F130" s="101" t="str">
        <f>IF($C$129=0,"",IF(C130="[for completion]","",IF(C130="","",C130/$C$129)))</f>
        <v/>
      </c>
      <c r="G130" s="101" t="str">
        <f>IF($D$129=0,"",IF(D130="[for completion]","",IF(D130="","",D130/$D$129)))</f>
        <v/>
      </c>
      <c r="H130" s="66"/>
      <c r="L130" s="66"/>
      <c r="M130" s="66"/>
    </row>
    <row r="131" spans="1:14" hidden="1" outlineLevel="1" x14ac:dyDescent="0.25">
      <c r="A131" s="69" t="s">
        <v>467</v>
      </c>
      <c r="B131" s="105" t="s">
        <v>354</v>
      </c>
      <c r="C131" s="96"/>
      <c r="D131" s="96"/>
      <c r="E131" s="87"/>
      <c r="F131" s="101">
        <f t="shared" ref="F131:F136" si="7">IF($C$129=0,"",IF(C131="[for completion]","",C131/$C$129))</f>
        <v>0</v>
      </c>
      <c r="G131" s="101" t="str">
        <f t="shared" ref="G131:G136" si="8">IF($D$129=0,"",IF(D131="[for completion]","",D131/$D$129))</f>
        <v/>
      </c>
      <c r="H131" s="66"/>
      <c r="L131" s="66"/>
      <c r="M131" s="66"/>
    </row>
    <row r="132" spans="1:14" hidden="1" outlineLevel="1" x14ac:dyDescent="0.25">
      <c r="A132" s="69" t="s">
        <v>468</v>
      </c>
      <c r="B132" s="105" t="s">
        <v>354</v>
      </c>
      <c r="C132" s="96"/>
      <c r="D132" s="96"/>
      <c r="E132" s="87"/>
      <c r="F132" s="101">
        <f t="shared" si="7"/>
        <v>0</v>
      </c>
      <c r="G132" s="101" t="str">
        <f t="shared" si="8"/>
        <v/>
      </c>
      <c r="H132" s="66"/>
      <c r="L132" s="66"/>
      <c r="M132" s="66"/>
    </row>
    <row r="133" spans="1:14" hidden="1" outlineLevel="1" x14ac:dyDescent="0.25">
      <c r="A133" s="69" t="s">
        <v>469</v>
      </c>
      <c r="B133" s="105" t="s">
        <v>354</v>
      </c>
      <c r="C133" s="96"/>
      <c r="D133" s="96"/>
      <c r="E133" s="87"/>
      <c r="F133" s="101">
        <f t="shared" si="7"/>
        <v>0</v>
      </c>
      <c r="G133" s="101" t="str">
        <f t="shared" si="8"/>
        <v/>
      </c>
      <c r="H133" s="66"/>
      <c r="L133" s="66"/>
      <c r="M133" s="66"/>
    </row>
    <row r="134" spans="1:14" hidden="1" outlineLevel="1" x14ac:dyDescent="0.25">
      <c r="A134" s="69" t="s">
        <v>470</v>
      </c>
      <c r="B134" s="105" t="s">
        <v>354</v>
      </c>
      <c r="C134" s="96"/>
      <c r="D134" s="96"/>
      <c r="E134" s="87"/>
      <c r="F134" s="101">
        <f t="shared" si="7"/>
        <v>0</v>
      </c>
      <c r="G134" s="101" t="str">
        <f t="shared" si="8"/>
        <v/>
      </c>
      <c r="H134" s="66"/>
      <c r="L134" s="66"/>
      <c r="M134" s="66"/>
    </row>
    <row r="135" spans="1:14" hidden="1" outlineLevel="1" x14ac:dyDescent="0.25">
      <c r="A135" s="69" t="s">
        <v>471</v>
      </c>
      <c r="B135" s="105" t="s">
        <v>354</v>
      </c>
      <c r="C135" s="96"/>
      <c r="D135" s="96"/>
      <c r="E135" s="87"/>
      <c r="F135" s="101">
        <f t="shared" si="7"/>
        <v>0</v>
      </c>
      <c r="G135" s="101" t="str">
        <f t="shared" si="8"/>
        <v/>
      </c>
      <c r="H135" s="66"/>
      <c r="L135" s="66"/>
      <c r="M135" s="66"/>
    </row>
    <row r="136" spans="1:14" hidden="1" outlineLevel="1" x14ac:dyDescent="0.25">
      <c r="A136" s="69" t="s">
        <v>472</v>
      </c>
      <c r="B136" s="105" t="s">
        <v>354</v>
      </c>
      <c r="C136" s="96"/>
      <c r="D136" s="96"/>
      <c r="E136" s="87"/>
      <c r="F136" s="101">
        <f t="shared" si="7"/>
        <v>0</v>
      </c>
      <c r="G136" s="101" t="str">
        <f t="shared" si="8"/>
        <v/>
      </c>
      <c r="H136" s="66"/>
      <c r="L136" s="66"/>
      <c r="M136" s="66"/>
    </row>
    <row r="137" spans="1:14" ht="15" customHeight="1" collapsed="1" x14ac:dyDescent="0.25">
      <c r="A137" s="90"/>
      <c r="B137" s="91" t="s">
        <v>473</v>
      </c>
      <c r="C137" s="93" t="s">
        <v>428</v>
      </c>
      <c r="D137" s="93" t="s">
        <v>429</v>
      </c>
      <c r="E137" s="92"/>
      <c r="F137" s="93" t="s">
        <v>430</v>
      </c>
      <c r="G137" s="93" t="s">
        <v>431</v>
      </c>
      <c r="H137" s="66"/>
      <c r="L137" s="66"/>
      <c r="M137" s="66"/>
    </row>
    <row r="138" spans="1:14" s="119" customFormat="1" x14ac:dyDescent="0.25">
      <c r="A138" s="69" t="s">
        <v>474</v>
      </c>
      <c r="B138" s="87" t="s">
        <v>433</v>
      </c>
      <c r="C138" s="96">
        <v>5470</v>
      </c>
      <c r="D138" s="96">
        <v>54611.616000000002</v>
      </c>
      <c r="E138" s="102"/>
      <c r="F138" s="101">
        <f t="shared" ref="F138:F154" si="9">IF($C$155=0,"",IF(C138="[for completion]","",IF(C138="","",C138/$C$155)))</f>
        <v>0.22668876916701203</v>
      </c>
      <c r="G138" s="101">
        <f t="shared" ref="G138:G154" si="10">IF($D$155=0,"",IF(D138="[for completion]","",IF(D138="","",D138/$D$155)))</f>
        <v>0.70165283496873598</v>
      </c>
      <c r="H138" s="66"/>
      <c r="I138" s="69"/>
      <c r="J138" s="69"/>
      <c r="K138" s="69"/>
      <c r="L138" s="66"/>
      <c r="M138" s="66"/>
      <c r="N138" s="66"/>
    </row>
    <row r="139" spans="1:14" s="119" customFormat="1" x14ac:dyDescent="0.25">
      <c r="A139" s="69" t="s">
        <v>475</v>
      </c>
      <c r="B139" s="87" t="s">
        <v>436</v>
      </c>
      <c r="C139" s="96">
        <v>0</v>
      </c>
      <c r="D139" s="96">
        <v>0</v>
      </c>
      <c r="E139" s="102"/>
      <c r="F139" s="101">
        <f t="shared" si="9"/>
        <v>0</v>
      </c>
      <c r="G139" s="101">
        <f t="shared" si="10"/>
        <v>0</v>
      </c>
      <c r="H139" s="66"/>
      <c r="I139" s="69"/>
      <c r="J139" s="69"/>
      <c r="K139" s="69"/>
      <c r="L139" s="66"/>
      <c r="M139" s="66"/>
      <c r="N139" s="66"/>
    </row>
    <row r="140" spans="1:14" s="119" customFormat="1" x14ac:dyDescent="0.25">
      <c r="A140" s="69" t="s">
        <v>476</v>
      </c>
      <c r="B140" s="87" t="s">
        <v>438</v>
      </c>
      <c r="C140" s="96">
        <v>0</v>
      </c>
      <c r="D140" s="96">
        <v>0</v>
      </c>
      <c r="E140" s="102"/>
      <c r="F140" s="101">
        <f t="shared" si="9"/>
        <v>0</v>
      </c>
      <c r="G140" s="101">
        <f t="shared" si="10"/>
        <v>0</v>
      </c>
      <c r="H140" s="66"/>
      <c r="I140" s="69"/>
      <c r="J140" s="69"/>
      <c r="K140" s="69"/>
      <c r="L140" s="66"/>
      <c r="M140" s="66"/>
      <c r="N140" s="66"/>
    </row>
    <row r="141" spans="1:14" s="119" customFormat="1" x14ac:dyDescent="0.25">
      <c r="A141" s="69" t="s">
        <v>477</v>
      </c>
      <c r="B141" s="87" t="s">
        <v>440</v>
      </c>
      <c r="C141" s="96">
        <v>0</v>
      </c>
      <c r="D141" s="96">
        <v>0</v>
      </c>
      <c r="E141" s="102"/>
      <c r="F141" s="101">
        <f t="shared" si="9"/>
        <v>0</v>
      </c>
      <c r="G141" s="101">
        <f t="shared" si="10"/>
        <v>0</v>
      </c>
      <c r="H141" s="66"/>
      <c r="I141" s="69"/>
      <c r="J141" s="69"/>
      <c r="K141" s="69"/>
      <c r="L141" s="66"/>
      <c r="M141" s="66"/>
      <c r="N141" s="66"/>
    </row>
    <row r="142" spans="1:14" s="119" customFormat="1" x14ac:dyDescent="0.25">
      <c r="A142" s="69" t="s">
        <v>478</v>
      </c>
      <c r="B142" s="87" t="s">
        <v>442</v>
      </c>
      <c r="C142" s="96">
        <v>0</v>
      </c>
      <c r="D142" s="96">
        <v>0</v>
      </c>
      <c r="E142" s="102"/>
      <c r="F142" s="101">
        <f t="shared" si="9"/>
        <v>0</v>
      </c>
      <c r="G142" s="101">
        <f t="shared" si="10"/>
        <v>0</v>
      </c>
      <c r="H142" s="66"/>
      <c r="I142" s="69"/>
      <c r="J142" s="69"/>
      <c r="K142" s="69"/>
      <c r="L142" s="66"/>
      <c r="M142" s="66"/>
      <c r="N142" s="66"/>
    </row>
    <row r="143" spans="1:14" s="119" customFormat="1" x14ac:dyDescent="0.25">
      <c r="A143" s="69" t="s">
        <v>479</v>
      </c>
      <c r="B143" s="87" t="s">
        <v>444</v>
      </c>
      <c r="C143" s="96">
        <v>0</v>
      </c>
      <c r="D143" s="96">
        <v>0</v>
      </c>
      <c r="E143" s="87"/>
      <c r="F143" s="101">
        <f t="shared" si="9"/>
        <v>0</v>
      </c>
      <c r="G143" s="101">
        <f t="shared" si="10"/>
        <v>0</v>
      </c>
      <c r="H143" s="66"/>
      <c r="I143" s="69"/>
      <c r="J143" s="69"/>
      <c r="K143" s="69"/>
      <c r="L143" s="66"/>
      <c r="M143" s="66"/>
      <c r="N143" s="66"/>
    </row>
    <row r="144" spans="1:14" x14ac:dyDescent="0.25">
      <c r="A144" s="69" t="s">
        <v>480</v>
      </c>
      <c r="B144" s="87" t="s">
        <v>446</v>
      </c>
      <c r="C144" s="96">
        <v>0</v>
      </c>
      <c r="D144" s="96">
        <v>0</v>
      </c>
      <c r="E144" s="87"/>
      <c r="F144" s="101">
        <f t="shared" si="9"/>
        <v>0</v>
      </c>
      <c r="G144" s="101">
        <f t="shared" si="10"/>
        <v>0</v>
      </c>
      <c r="H144" s="66"/>
      <c r="L144" s="66"/>
      <c r="M144" s="66"/>
    </row>
    <row r="145" spans="1:14" x14ac:dyDescent="0.25">
      <c r="A145" s="69" t="s">
        <v>481</v>
      </c>
      <c r="B145" s="87" t="s">
        <v>448</v>
      </c>
      <c r="C145" s="96">
        <v>0</v>
      </c>
      <c r="D145" s="96">
        <v>0</v>
      </c>
      <c r="E145" s="87"/>
      <c r="F145" s="101">
        <f t="shared" si="9"/>
        <v>0</v>
      </c>
      <c r="G145" s="101">
        <f t="shared" si="10"/>
        <v>0</v>
      </c>
      <c r="H145" s="66"/>
      <c r="L145" s="66"/>
      <c r="M145" s="66"/>
      <c r="N145" s="88"/>
    </row>
    <row r="146" spans="1:14" x14ac:dyDescent="0.25">
      <c r="A146" s="69" t="s">
        <v>482</v>
      </c>
      <c r="B146" s="87" t="s">
        <v>450</v>
      </c>
      <c r="C146" s="96">
        <v>0</v>
      </c>
      <c r="D146" s="96">
        <v>0</v>
      </c>
      <c r="E146" s="87"/>
      <c r="F146" s="101">
        <f t="shared" si="9"/>
        <v>0</v>
      </c>
      <c r="G146" s="101">
        <f t="shared" si="10"/>
        <v>0</v>
      </c>
      <c r="H146" s="66"/>
      <c r="L146" s="66"/>
      <c r="M146" s="66"/>
      <c r="N146" s="88"/>
    </row>
    <row r="147" spans="1:14" x14ac:dyDescent="0.25">
      <c r="A147" s="69" t="s">
        <v>483</v>
      </c>
      <c r="B147" s="87" t="s">
        <v>452</v>
      </c>
      <c r="C147" s="96">
        <v>0</v>
      </c>
      <c r="D147" s="96">
        <v>0</v>
      </c>
      <c r="E147" s="87"/>
      <c r="F147" s="101">
        <f t="shared" si="9"/>
        <v>0</v>
      </c>
      <c r="G147" s="101">
        <f t="shared" si="10"/>
        <v>0</v>
      </c>
      <c r="H147" s="66"/>
      <c r="L147" s="66"/>
      <c r="M147" s="66"/>
      <c r="N147" s="88"/>
    </row>
    <row r="148" spans="1:14" x14ac:dyDescent="0.25">
      <c r="A148" s="69" t="s">
        <v>484</v>
      </c>
      <c r="B148" s="87" t="s">
        <v>454</v>
      </c>
      <c r="C148" s="96">
        <v>0</v>
      </c>
      <c r="D148" s="96">
        <v>0</v>
      </c>
      <c r="E148" s="87"/>
      <c r="F148" s="101">
        <f t="shared" si="9"/>
        <v>0</v>
      </c>
      <c r="G148" s="101">
        <f t="shared" si="10"/>
        <v>0</v>
      </c>
      <c r="H148" s="66"/>
      <c r="L148" s="66"/>
      <c r="M148" s="66"/>
      <c r="N148" s="88"/>
    </row>
    <row r="149" spans="1:14" x14ac:dyDescent="0.25">
      <c r="A149" s="69" t="s">
        <v>485</v>
      </c>
      <c r="B149" s="87" t="s">
        <v>267</v>
      </c>
      <c r="C149" s="96">
        <v>18060</v>
      </c>
      <c r="D149" s="96">
        <v>18060</v>
      </c>
      <c r="E149" s="87"/>
      <c r="F149" s="101">
        <f t="shared" si="9"/>
        <v>0.74844591794446746</v>
      </c>
      <c r="G149" s="101">
        <f t="shared" si="10"/>
        <v>0.23203580350992309</v>
      </c>
      <c r="H149" s="66"/>
      <c r="L149" s="66"/>
      <c r="M149" s="66"/>
      <c r="N149" s="88"/>
    </row>
    <row r="150" spans="1:14" x14ac:dyDescent="0.25">
      <c r="A150" s="69" t="s">
        <v>486</v>
      </c>
      <c r="B150" s="112" t="s">
        <v>457</v>
      </c>
      <c r="C150" s="96">
        <v>0</v>
      </c>
      <c r="D150" s="96">
        <v>0</v>
      </c>
      <c r="E150" s="87"/>
      <c r="F150" s="101">
        <f t="shared" si="9"/>
        <v>0</v>
      </c>
      <c r="G150" s="101">
        <f t="shared" si="10"/>
        <v>0</v>
      </c>
      <c r="H150" s="66"/>
      <c r="L150" s="66"/>
      <c r="M150" s="66"/>
      <c r="N150" s="88"/>
    </row>
    <row r="151" spans="1:14" x14ac:dyDescent="0.25">
      <c r="A151" s="69" t="s">
        <v>487</v>
      </c>
      <c r="B151" s="87" t="s">
        <v>459</v>
      </c>
      <c r="C151" s="96">
        <v>0</v>
      </c>
      <c r="D151" s="96">
        <v>0</v>
      </c>
      <c r="E151" s="87"/>
      <c r="F151" s="101">
        <f t="shared" si="9"/>
        <v>0</v>
      </c>
      <c r="G151" s="101">
        <f t="shared" si="10"/>
        <v>0</v>
      </c>
      <c r="H151" s="66"/>
      <c r="L151" s="66"/>
      <c r="M151" s="66"/>
      <c r="N151" s="88"/>
    </row>
    <row r="152" spans="1:14" x14ac:dyDescent="0.25">
      <c r="A152" s="69" t="s">
        <v>488</v>
      </c>
      <c r="B152" s="87" t="s">
        <v>461</v>
      </c>
      <c r="C152" s="96">
        <v>0</v>
      </c>
      <c r="D152" s="96">
        <v>0</v>
      </c>
      <c r="E152" s="87"/>
      <c r="F152" s="101">
        <f t="shared" si="9"/>
        <v>0</v>
      </c>
      <c r="G152" s="101">
        <f t="shared" si="10"/>
        <v>0</v>
      </c>
      <c r="H152" s="66"/>
      <c r="L152" s="66"/>
      <c r="M152" s="66"/>
      <c r="N152" s="88"/>
    </row>
    <row r="153" spans="1:14" x14ac:dyDescent="0.25">
      <c r="A153" s="69" t="s">
        <v>489</v>
      </c>
      <c r="B153" s="87" t="s">
        <v>463</v>
      </c>
      <c r="C153" s="96">
        <v>600</v>
      </c>
      <c r="D153" s="96">
        <v>5161.2</v>
      </c>
      <c r="E153" s="87"/>
      <c r="F153" s="101">
        <f t="shared" si="9"/>
        <v>2.4865312888520515E-2</v>
      </c>
      <c r="G153" s="101">
        <f t="shared" si="10"/>
        <v>6.6311361521340817E-2</v>
      </c>
      <c r="H153" s="66"/>
      <c r="L153" s="66"/>
      <c r="M153" s="66"/>
      <c r="N153" s="88"/>
    </row>
    <row r="154" spans="1:14" x14ac:dyDescent="0.25">
      <c r="A154" s="69" t="s">
        <v>490</v>
      </c>
      <c r="B154" s="87" t="s">
        <v>350</v>
      </c>
      <c r="C154" s="96">
        <v>0</v>
      </c>
      <c r="D154" s="96">
        <v>0</v>
      </c>
      <c r="E154" s="87"/>
      <c r="F154" s="101">
        <f t="shared" si="9"/>
        <v>0</v>
      </c>
      <c r="G154" s="101">
        <f t="shared" si="10"/>
        <v>0</v>
      </c>
      <c r="H154" s="66"/>
      <c r="L154" s="66"/>
      <c r="M154" s="66"/>
      <c r="N154" s="88"/>
    </row>
    <row r="155" spans="1:14" x14ac:dyDescent="0.25">
      <c r="A155" s="69" t="s">
        <v>491</v>
      </c>
      <c r="B155" s="113" t="s">
        <v>352</v>
      </c>
      <c r="C155" s="96">
        <f>SUM(C138:C154)</f>
        <v>24130</v>
      </c>
      <c r="D155" s="96">
        <f>SUM(D138:D154)</f>
        <v>77832.816000000006</v>
      </c>
      <c r="E155" s="87"/>
      <c r="F155" s="98">
        <f>SUM(F138:F154)</f>
        <v>1</v>
      </c>
      <c r="G155" s="98">
        <f>SUM(G138:G154)</f>
        <v>1</v>
      </c>
      <c r="H155" s="66"/>
      <c r="L155" s="66"/>
      <c r="M155" s="66"/>
      <c r="N155" s="88"/>
    </row>
    <row r="156" spans="1:14" hidden="1" outlineLevel="1" x14ac:dyDescent="0.25">
      <c r="A156" s="69" t="s">
        <v>492</v>
      </c>
      <c r="B156" s="105" t="s">
        <v>354</v>
      </c>
      <c r="C156" s="96"/>
      <c r="D156" s="96"/>
      <c r="E156" s="87"/>
      <c r="F156" s="101" t="str">
        <f t="shared" ref="F156:F162" si="11">IF($C$155=0,"",IF(C156="[for completion]","",IF(C156="","",C156/$C$155)))</f>
        <v/>
      </c>
      <c r="G156" s="101" t="str">
        <f t="shared" ref="G156:G162" si="12">IF($D$155=0,"",IF(D156="[for completion]","",IF(D156="","",D156/$D$155)))</f>
        <v/>
      </c>
      <c r="H156" s="66"/>
      <c r="L156" s="66"/>
      <c r="M156" s="66"/>
      <c r="N156" s="88"/>
    </row>
    <row r="157" spans="1:14" hidden="1" outlineLevel="1" x14ac:dyDescent="0.25">
      <c r="A157" s="69" t="s">
        <v>493</v>
      </c>
      <c r="B157" s="105" t="s">
        <v>354</v>
      </c>
      <c r="C157" s="96"/>
      <c r="D157" s="96"/>
      <c r="E157" s="87"/>
      <c r="F157" s="101" t="str">
        <f t="shared" si="11"/>
        <v/>
      </c>
      <c r="G157" s="101" t="str">
        <f t="shared" si="12"/>
        <v/>
      </c>
      <c r="H157" s="66"/>
      <c r="L157" s="66"/>
      <c r="M157" s="66"/>
      <c r="N157" s="88"/>
    </row>
    <row r="158" spans="1:14" hidden="1" outlineLevel="1" x14ac:dyDescent="0.25">
      <c r="A158" s="69" t="s">
        <v>494</v>
      </c>
      <c r="B158" s="105" t="s">
        <v>354</v>
      </c>
      <c r="C158" s="96"/>
      <c r="D158" s="96"/>
      <c r="E158" s="87"/>
      <c r="F158" s="101" t="str">
        <f t="shared" si="11"/>
        <v/>
      </c>
      <c r="G158" s="101" t="str">
        <f t="shared" si="12"/>
        <v/>
      </c>
      <c r="H158" s="66"/>
      <c r="L158" s="66"/>
      <c r="M158" s="66"/>
      <c r="N158" s="88"/>
    </row>
    <row r="159" spans="1:14" hidden="1" outlineLevel="1" x14ac:dyDescent="0.25">
      <c r="A159" s="69" t="s">
        <v>495</v>
      </c>
      <c r="B159" s="105" t="s">
        <v>354</v>
      </c>
      <c r="C159" s="96"/>
      <c r="D159" s="96"/>
      <c r="E159" s="87"/>
      <c r="F159" s="101" t="str">
        <f t="shared" si="11"/>
        <v/>
      </c>
      <c r="G159" s="101" t="str">
        <f t="shared" si="12"/>
        <v/>
      </c>
      <c r="H159" s="66"/>
      <c r="L159" s="66"/>
      <c r="M159" s="66"/>
      <c r="N159" s="88"/>
    </row>
    <row r="160" spans="1:14" hidden="1" outlineLevel="1" x14ac:dyDescent="0.25">
      <c r="A160" s="69" t="s">
        <v>496</v>
      </c>
      <c r="B160" s="105" t="s">
        <v>354</v>
      </c>
      <c r="C160" s="96"/>
      <c r="D160" s="96"/>
      <c r="E160" s="87"/>
      <c r="F160" s="101" t="str">
        <f t="shared" si="11"/>
        <v/>
      </c>
      <c r="G160" s="101" t="str">
        <f t="shared" si="12"/>
        <v/>
      </c>
      <c r="H160" s="66"/>
      <c r="L160" s="66"/>
      <c r="M160" s="66"/>
      <c r="N160" s="88"/>
    </row>
    <row r="161" spans="1:14" hidden="1" outlineLevel="1" x14ac:dyDescent="0.25">
      <c r="A161" s="69" t="s">
        <v>497</v>
      </c>
      <c r="B161" s="105" t="s">
        <v>354</v>
      </c>
      <c r="C161" s="96"/>
      <c r="D161" s="96"/>
      <c r="E161" s="87"/>
      <c r="F161" s="101" t="str">
        <f t="shared" si="11"/>
        <v/>
      </c>
      <c r="G161" s="101" t="str">
        <f t="shared" si="12"/>
        <v/>
      </c>
      <c r="H161" s="66"/>
      <c r="L161" s="66"/>
      <c r="M161" s="66"/>
      <c r="N161" s="88"/>
    </row>
    <row r="162" spans="1:14" hidden="1" outlineLevel="1" x14ac:dyDescent="0.25">
      <c r="A162" s="69" t="s">
        <v>498</v>
      </c>
      <c r="B162" s="105" t="s">
        <v>354</v>
      </c>
      <c r="C162" s="96"/>
      <c r="D162" s="96"/>
      <c r="E162" s="87"/>
      <c r="F162" s="101" t="str">
        <f t="shared" si="11"/>
        <v/>
      </c>
      <c r="G162" s="101" t="str">
        <f t="shared" si="12"/>
        <v/>
      </c>
      <c r="H162" s="66"/>
      <c r="L162" s="66"/>
      <c r="M162" s="66"/>
      <c r="N162" s="88"/>
    </row>
    <row r="163" spans="1:14" ht="15" customHeight="1" collapsed="1" x14ac:dyDescent="0.25">
      <c r="A163" s="90"/>
      <c r="B163" s="91" t="s">
        <v>499</v>
      </c>
      <c r="C163" s="97" t="s">
        <v>428</v>
      </c>
      <c r="D163" s="97" t="s">
        <v>429</v>
      </c>
      <c r="E163" s="92"/>
      <c r="F163" s="97" t="s">
        <v>430</v>
      </c>
      <c r="G163" s="97" t="s">
        <v>431</v>
      </c>
      <c r="H163" s="66"/>
      <c r="L163" s="66"/>
      <c r="M163" s="66"/>
      <c r="N163" s="88"/>
    </row>
    <row r="164" spans="1:14" x14ac:dyDescent="0.25">
      <c r="A164" s="69" t="s">
        <v>500</v>
      </c>
      <c r="B164" s="66" t="s">
        <v>501</v>
      </c>
      <c r="C164" s="96">
        <v>61167.205999999998</v>
      </c>
      <c r="D164" s="96"/>
      <c r="E164" s="120"/>
      <c r="F164" s="101">
        <f>IF($C$167=0,"",IF(C164="[for completion]","",IF(C164="","",C164/$C$167)))</f>
        <v>0.7858793905131225</v>
      </c>
      <c r="G164" s="101" t="str">
        <f>IF($D$167=0,"",IF(D164="[for completion]","",IF(D164="","",D164/$D$167)))</f>
        <v/>
      </c>
      <c r="H164" s="66"/>
      <c r="L164" s="66"/>
      <c r="M164" s="66"/>
      <c r="N164" s="88"/>
    </row>
    <row r="165" spans="1:14" x14ac:dyDescent="0.25">
      <c r="A165" s="69" t="s">
        <v>502</v>
      </c>
      <c r="B165" s="66" t="s">
        <v>503</v>
      </c>
      <c r="C165" s="96">
        <v>16665.61</v>
      </c>
      <c r="D165" s="96"/>
      <c r="E165" s="120"/>
      <c r="F165" s="101">
        <f>IF($C$167=0,"",IF(C165="[for completion]","",IF(C165="","",C165/$C$167)))</f>
        <v>0.21412060948687764</v>
      </c>
      <c r="G165" s="101" t="str">
        <f>IF($D$167=0,"",IF(D165="[for completion]","",IF(D165="","",D165/$D$167)))</f>
        <v/>
      </c>
      <c r="H165" s="66"/>
      <c r="L165" s="66"/>
      <c r="M165" s="66"/>
      <c r="N165" s="88"/>
    </row>
    <row r="166" spans="1:14" x14ac:dyDescent="0.25">
      <c r="A166" s="69" t="s">
        <v>504</v>
      </c>
      <c r="B166" s="66" t="s">
        <v>350</v>
      </c>
      <c r="C166" s="96">
        <v>0</v>
      </c>
      <c r="D166" s="96"/>
      <c r="E166" s="120"/>
      <c r="F166" s="101">
        <f>IF($C$167=0,"",IF(C166="[for completion]","",IF(C166="","",C166/$C$167)))</f>
        <v>0</v>
      </c>
      <c r="G166" s="101" t="str">
        <f>IF($D$167=0,"",IF(D166="[for completion]","",IF(D166="","",D166/$D$167)))</f>
        <v/>
      </c>
      <c r="H166" s="66"/>
      <c r="L166" s="66"/>
      <c r="M166" s="66"/>
      <c r="N166" s="88"/>
    </row>
    <row r="167" spans="1:14" x14ac:dyDescent="0.25">
      <c r="A167" s="69" t="s">
        <v>505</v>
      </c>
      <c r="B167" s="121" t="s">
        <v>352</v>
      </c>
      <c r="C167" s="122">
        <f>SUM(C164:C166)</f>
        <v>77832.815999999992</v>
      </c>
      <c r="D167" s="122">
        <f>SUM(D164:D166)</f>
        <v>0</v>
      </c>
      <c r="E167" s="120"/>
      <c r="F167" s="123">
        <f>SUM(F164:F166)</f>
        <v>1.0000000000000002</v>
      </c>
      <c r="G167" s="123">
        <f>SUM(G164:G166)</f>
        <v>0</v>
      </c>
      <c r="H167" s="66"/>
      <c r="L167" s="66"/>
      <c r="M167" s="66"/>
      <c r="N167" s="88"/>
    </row>
    <row r="168" spans="1:14" hidden="1" outlineLevel="1" x14ac:dyDescent="0.25">
      <c r="A168" s="69" t="s">
        <v>506</v>
      </c>
      <c r="B168" s="121"/>
      <c r="C168" s="122"/>
      <c r="D168" s="122"/>
      <c r="E168" s="120"/>
      <c r="F168" s="120"/>
      <c r="G168" s="112"/>
      <c r="H168" s="66"/>
      <c r="L168" s="66"/>
      <c r="M168" s="66"/>
      <c r="N168" s="88"/>
    </row>
    <row r="169" spans="1:14" hidden="1" outlineLevel="1" x14ac:dyDescent="0.25">
      <c r="A169" s="69" t="s">
        <v>507</v>
      </c>
      <c r="B169" s="121"/>
      <c r="C169" s="122"/>
      <c r="D169" s="122"/>
      <c r="E169" s="120"/>
      <c r="F169" s="120"/>
      <c r="G169" s="112"/>
      <c r="H169" s="66"/>
      <c r="L169" s="66"/>
      <c r="M169" s="66"/>
      <c r="N169" s="88"/>
    </row>
    <row r="170" spans="1:14" hidden="1" outlineLevel="1" x14ac:dyDescent="0.25">
      <c r="A170" s="69" t="s">
        <v>508</v>
      </c>
      <c r="B170" s="121"/>
      <c r="C170" s="122"/>
      <c r="D170" s="122"/>
      <c r="E170" s="120"/>
      <c r="F170" s="120"/>
      <c r="G170" s="112"/>
      <c r="H170" s="66"/>
      <c r="L170" s="66"/>
      <c r="M170" s="66"/>
      <c r="N170" s="88"/>
    </row>
    <row r="171" spans="1:14" hidden="1" outlineLevel="1" x14ac:dyDescent="0.25">
      <c r="A171" s="69" t="s">
        <v>509</v>
      </c>
      <c r="B171" s="121"/>
      <c r="C171" s="122"/>
      <c r="D171" s="122"/>
      <c r="E171" s="120"/>
      <c r="F171" s="120"/>
      <c r="G171" s="112"/>
      <c r="H171" s="66"/>
      <c r="L171" s="66"/>
      <c r="M171" s="66"/>
      <c r="N171" s="88"/>
    </row>
    <row r="172" spans="1:14" hidden="1" outlineLevel="1" x14ac:dyDescent="0.25">
      <c r="A172" s="69" t="s">
        <v>510</v>
      </c>
      <c r="B172" s="121"/>
      <c r="C172" s="122"/>
      <c r="D172" s="122"/>
      <c r="E172" s="120"/>
      <c r="F172" s="120"/>
      <c r="G172" s="112"/>
      <c r="H172" s="66"/>
      <c r="L172" s="66"/>
      <c r="M172" s="66"/>
      <c r="N172" s="88"/>
    </row>
    <row r="173" spans="1:14" ht="15" customHeight="1" collapsed="1" x14ac:dyDescent="0.25">
      <c r="A173" s="90"/>
      <c r="B173" s="91" t="s">
        <v>511</v>
      </c>
      <c r="C173" s="90" t="s">
        <v>312</v>
      </c>
      <c r="D173" s="90"/>
      <c r="E173" s="92"/>
      <c r="F173" s="93" t="s">
        <v>512</v>
      </c>
      <c r="G173" s="93"/>
      <c r="H173" s="66"/>
      <c r="L173" s="66"/>
      <c r="M173" s="66"/>
      <c r="N173" s="88"/>
    </row>
    <row r="174" spans="1:14" ht="15" customHeight="1" x14ac:dyDescent="0.25">
      <c r="A174" s="69" t="s">
        <v>513</v>
      </c>
      <c r="B174" s="87" t="s">
        <v>514</v>
      </c>
      <c r="C174" s="96">
        <v>726.49666999999999</v>
      </c>
      <c r="D174" s="83"/>
      <c r="E174" s="75"/>
      <c r="F174" s="101">
        <f>IF($C$179=0,"",IF(C174="[for completion]","",C174/$C$179))</f>
        <v>0.37933124603651602</v>
      </c>
      <c r="G174" s="102"/>
      <c r="H174" s="66"/>
      <c r="L174" s="66"/>
      <c r="M174" s="66"/>
      <c r="N174" s="88"/>
    </row>
    <row r="175" spans="1:14" ht="30.75" customHeight="1" x14ac:dyDescent="0.25">
      <c r="A175" s="69" t="s">
        <v>515</v>
      </c>
      <c r="B175" s="87" t="s">
        <v>516</v>
      </c>
      <c r="C175" s="96">
        <v>0</v>
      </c>
      <c r="E175" s="107"/>
      <c r="F175" s="101">
        <f>IF($C$179=0,"",IF(C175="[for completion]","",C175/$C$179))</f>
        <v>0</v>
      </c>
      <c r="G175" s="102"/>
      <c r="H175" s="66"/>
      <c r="L175" s="66"/>
      <c r="M175" s="66"/>
      <c r="N175" s="88"/>
    </row>
    <row r="176" spans="1:14" x14ac:dyDescent="0.25">
      <c r="A176" s="69" t="s">
        <v>517</v>
      </c>
      <c r="B176" s="87" t="s">
        <v>518</v>
      </c>
      <c r="C176" s="96">
        <v>0</v>
      </c>
      <c r="E176" s="107"/>
      <c r="F176" s="101"/>
      <c r="G176" s="102"/>
      <c r="H176" s="66"/>
      <c r="L176" s="66"/>
      <c r="M176" s="66"/>
      <c r="N176" s="88"/>
    </row>
    <row r="177" spans="1:14" x14ac:dyDescent="0.25">
      <c r="A177" s="69" t="s">
        <v>519</v>
      </c>
      <c r="B177" s="87" t="s">
        <v>520</v>
      </c>
      <c r="C177" s="96">
        <v>1188.70719889</v>
      </c>
      <c r="E177" s="107"/>
      <c r="F177" s="101">
        <f>IF($C$179=0,"",IF(C177="[for completion]","",C177/$C$179))</f>
        <v>0.62066875396348398</v>
      </c>
      <c r="G177" s="102"/>
      <c r="H177" s="66"/>
      <c r="L177" s="66"/>
      <c r="M177" s="66"/>
      <c r="N177" s="88"/>
    </row>
    <row r="178" spans="1:14" x14ac:dyDescent="0.25">
      <c r="A178" s="69" t="s">
        <v>521</v>
      </c>
      <c r="B178" s="87" t="s">
        <v>350</v>
      </c>
      <c r="C178" s="96">
        <v>0</v>
      </c>
      <c r="E178" s="107"/>
      <c r="F178" s="101">
        <f>IF($C$179=0,"",IF(C178="[for completion]","",C178/$C$179))</f>
        <v>0</v>
      </c>
      <c r="G178" s="102"/>
      <c r="H178" s="66"/>
      <c r="L178" s="66"/>
      <c r="M178" s="66"/>
      <c r="N178" s="88"/>
    </row>
    <row r="179" spans="1:14" x14ac:dyDescent="0.25">
      <c r="A179" s="69" t="s">
        <v>522</v>
      </c>
      <c r="B179" s="113" t="s">
        <v>352</v>
      </c>
      <c r="C179" s="94">
        <f>SUM(C174:C178)</f>
        <v>1915.20386889</v>
      </c>
      <c r="E179" s="107"/>
      <c r="F179" s="104">
        <f>SUM(F174:F178)</f>
        <v>1</v>
      </c>
      <c r="G179" s="102"/>
      <c r="H179" s="66"/>
      <c r="L179" s="66"/>
      <c r="M179" s="66"/>
      <c r="N179" s="88"/>
    </row>
    <row r="180" spans="1:14" hidden="1" outlineLevel="1" x14ac:dyDescent="0.25">
      <c r="A180" s="69" t="s">
        <v>523</v>
      </c>
      <c r="B180" s="124" t="s">
        <v>524</v>
      </c>
      <c r="C180" s="96"/>
      <c r="E180" s="107"/>
      <c r="F180" s="101">
        <f t="shared" ref="F180:F187" si="13">IF($C$179=0,"",IF(C180="[for completion]","",C180/$C$179))</f>
        <v>0</v>
      </c>
      <c r="G180" s="102"/>
      <c r="H180" s="66"/>
      <c r="L180" s="66"/>
      <c r="M180" s="66"/>
      <c r="N180" s="88"/>
    </row>
    <row r="181" spans="1:14" s="124" customFormat="1" ht="30" hidden="1" outlineLevel="1" x14ac:dyDescent="0.25">
      <c r="A181" s="69" t="s">
        <v>525</v>
      </c>
      <c r="B181" s="124" t="s">
        <v>526</v>
      </c>
      <c r="C181" s="125"/>
      <c r="F181" s="101">
        <f t="shared" si="13"/>
        <v>0</v>
      </c>
    </row>
    <row r="182" spans="1:14" ht="30" hidden="1" outlineLevel="1" x14ac:dyDescent="0.25">
      <c r="A182" s="69" t="s">
        <v>527</v>
      </c>
      <c r="B182" s="124" t="s">
        <v>528</v>
      </c>
      <c r="C182" s="96"/>
      <c r="E182" s="107"/>
      <c r="F182" s="101">
        <f t="shared" si="13"/>
        <v>0</v>
      </c>
      <c r="G182" s="102"/>
      <c r="H182" s="66"/>
      <c r="L182" s="66"/>
      <c r="M182" s="66"/>
      <c r="N182" s="88"/>
    </row>
    <row r="183" spans="1:14" hidden="1" outlineLevel="1" x14ac:dyDescent="0.25">
      <c r="A183" s="69" t="s">
        <v>529</v>
      </c>
      <c r="B183" s="124" t="s">
        <v>530</v>
      </c>
      <c r="C183" s="96"/>
      <c r="E183" s="107"/>
      <c r="F183" s="101">
        <f t="shared" si="13"/>
        <v>0</v>
      </c>
      <c r="G183" s="102"/>
      <c r="H183" s="66"/>
      <c r="L183" s="66"/>
      <c r="M183" s="66"/>
      <c r="N183" s="88"/>
    </row>
    <row r="184" spans="1:14" s="124" customFormat="1" ht="30" hidden="1" outlineLevel="1" x14ac:dyDescent="0.25">
      <c r="A184" s="69" t="s">
        <v>531</v>
      </c>
      <c r="B184" s="124" t="s">
        <v>532</v>
      </c>
      <c r="C184" s="125"/>
      <c r="F184" s="101">
        <f t="shared" si="13"/>
        <v>0</v>
      </c>
    </row>
    <row r="185" spans="1:14" ht="30" hidden="1" outlineLevel="1" x14ac:dyDescent="0.25">
      <c r="A185" s="69" t="s">
        <v>533</v>
      </c>
      <c r="B185" s="124" t="s">
        <v>534</v>
      </c>
      <c r="C185" s="96"/>
      <c r="E185" s="107"/>
      <c r="F185" s="101">
        <f t="shared" si="13"/>
        <v>0</v>
      </c>
      <c r="G185" s="102"/>
      <c r="H185" s="66"/>
      <c r="L185" s="66"/>
      <c r="M185" s="66"/>
      <c r="N185" s="88"/>
    </row>
    <row r="186" spans="1:14" hidden="1" outlineLevel="1" x14ac:dyDescent="0.25">
      <c r="A186" s="69" t="s">
        <v>535</v>
      </c>
      <c r="B186" s="124" t="s">
        <v>536</v>
      </c>
      <c r="C186" s="96"/>
      <c r="E186" s="107"/>
      <c r="F186" s="101">
        <f t="shared" si="13"/>
        <v>0</v>
      </c>
      <c r="G186" s="102"/>
      <c r="H186" s="66"/>
      <c r="L186" s="66"/>
      <c r="M186" s="66"/>
      <c r="N186" s="88"/>
    </row>
    <row r="187" spans="1:14" hidden="1" outlineLevel="1" x14ac:dyDescent="0.25">
      <c r="A187" s="69" t="s">
        <v>537</v>
      </c>
      <c r="B187" s="124" t="s">
        <v>538</v>
      </c>
      <c r="C187" s="96"/>
      <c r="E187" s="107"/>
      <c r="F187" s="101">
        <f t="shared" si="13"/>
        <v>0</v>
      </c>
      <c r="G187" s="102"/>
      <c r="H187" s="66"/>
      <c r="L187" s="66"/>
      <c r="M187" s="66"/>
      <c r="N187" s="88"/>
    </row>
    <row r="188" spans="1:14" hidden="1" outlineLevel="1" x14ac:dyDescent="0.25">
      <c r="A188" s="69" t="s">
        <v>539</v>
      </c>
      <c r="B188" s="124"/>
      <c r="E188" s="107"/>
      <c r="F188" s="102"/>
      <c r="G188" s="102"/>
      <c r="H188" s="66"/>
      <c r="L188" s="66"/>
      <c r="M188" s="66"/>
      <c r="N188" s="88"/>
    </row>
    <row r="189" spans="1:14" hidden="1" outlineLevel="1" x14ac:dyDescent="0.25">
      <c r="A189" s="69" t="s">
        <v>540</v>
      </c>
      <c r="B189" s="124"/>
      <c r="E189" s="107"/>
      <c r="F189" s="102"/>
      <c r="G189" s="102"/>
      <c r="H189" s="66"/>
      <c r="L189" s="66"/>
      <c r="M189" s="66"/>
      <c r="N189" s="88"/>
    </row>
    <row r="190" spans="1:14" hidden="1" outlineLevel="1" x14ac:dyDescent="0.25">
      <c r="A190" s="69" t="s">
        <v>541</v>
      </c>
      <c r="B190" s="124"/>
      <c r="E190" s="107"/>
      <c r="F190" s="102"/>
      <c r="G190" s="102"/>
      <c r="H190" s="66"/>
      <c r="L190" s="66"/>
      <c r="M190" s="66"/>
      <c r="N190" s="88"/>
    </row>
    <row r="191" spans="1:14" hidden="1" outlineLevel="1" x14ac:dyDescent="0.25">
      <c r="A191" s="69" t="s">
        <v>542</v>
      </c>
      <c r="B191" s="105"/>
      <c r="E191" s="107"/>
      <c r="F191" s="102"/>
      <c r="G191" s="102"/>
      <c r="H191" s="66"/>
      <c r="L191" s="66"/>
      <c r="M191" s="66"/>
      <c r="N191" s="88"/>
    </row>
    <row r="192" spans="1:14" ht="15" customHeight="1" collapsed="1" x14ac:dyDescent="0.25">
      <c r="A192" s="90"/>
      <c r="B192" s="91" t="s">
        <v>543</v>
      </c>
      <c r="C192" s="90" t="s">
        <v>312</v>
      </c>
      <c r="D192" s="90"/>
      <c r="E192" s="92"/>
      <c r="F192" s="93" t="s">
        <v>512</v>
      </c>
      <c r="G192" s="93"/>
      <c r="H192" s="66"/>
      <c r="L192" s="66"/>
      <c r="M192" s="66"/>
      <c r="N192" s="88"/>
    </row>
    <row r="193" spans="1:14" x14ac:dyDescent="0.25">
      <c r="A193" s="69" t="s">
        <v>544</v>
      </c>
      <c r="B193" s="87" t="s">
        <v>545</v>
      </c>
      <c r="C193" s="96">
        <v>1276.49667</v>
      </c>
      <c r="E193" s="100"/>
      <c r="F193" s="101">
        <f t="shared" ref="F193:F206" si="14">IF($C$208=0,"",IF(C193="[for completion]","",C193/$C$208))</f>
        <v>0.66650693993210375</v>
      </c>
      <c r="G193" s="102"/>
      <c r="H193" s="66"/>
      <c r="L193" s="66"/>
      <c r="M193" s="66"/>
      <c r="N193" s="88"/>
    </row>
    <row r="194" spans="1:14" x14ac:dyDescent="0.25">
      <c r="A194" s="69" t="s">
        <v>546</v>
      </c>
      <c r="B194" s="87" t="s">
        <v>547</v>
      </c>
      <c r="C194" s="96">
        <v>638.70719888999997</v>
      </c>
      <c r="E194" s="107"/>
      <c r="F194" s="101">
        <f t="shared" si="14"/>
        <v>0.3334930600678962</v>
      </c>
      <c r="G194" s="107"/>
      <c r="H194" s="66"/>
      <c r="L194" s="66"/>
      <c r="M194" s="66"/>
      <c r="N194" s="88"/>
    </row>
    <row r="195" spans="1:14" x14ac:dyDescent="0.25">
      <c r="A195" s="69" t="s">
        <v>548</v>
      </c>
      <c r="B195" s="87" t="s">
        <v>549</v>
      </c>
      <c r="C195" s="96">
        <v>0</v>
      </c>
      <c r="E195" s="107"/>
      <c r="F195" s="101">
        <f t="shared" si="14"/>
        <v>0</v>
      </c>
      <c r="G195" s="107"/>
      <c r="H195" s="66"/>
      <c r="L195" s="66"/>
      <c r="M195" s="66"/>
      <c r="N195" s="88"/>
    </row>
    <row r="196" spans="1:14" x14ac:dyDescent="0.25">
      <c r="A196" s="69" t="s">
        <v>550</v>
      </c>
      <c r="B196" s="87" t="s">
        <v>551</v>
      </c>
      <c r="C196" s="96">
        <v>0</v>
      </c>
      <c r="E196" s="107"/>
      <c r="F196" s="101">
        <f t="shared" si="14"/>
        <v>0</v>
      </c>
      <c r="G196" s="107"/>
      <c r="H196" s="66"/>
      <c r="L196" s="66"/>
      <c r="M196" s="66"/>
      <c r="N196" s="88"/>
    </row>
    <row r="197" spans="1:14" x14ac:dyDescent="0.25">
      <c r="A197" s="69" t="s">
        <v>552</v>
      </c>
      <c r="B197" s="87" t="s">
        <v>553</v>
      </c>
      <c r="C197" s="96">
        <v>0</v>
      </c>
      <c r="E197" s="107"/>
      <c r="F197" s="101">
        <f t="shared" si="14"/>
        <v>0</v>
      </c>
      <c r="G197" s="107"/>
      <c r="H197" s="66"/>
      <c r="L197" s="66"/>
      <c r="M197" s="66"/>
      <c r="N197" s="88"/>
    </row>
    <row r="198" spans="1:14" x14ac:dyDescent="0.25">
      <c r="A198" s="69" t="s">
        <v>554</v>
      </c>
      <c r="B198" s="87" t="s">
        <v>555</v>
      </c>
      <c r="C198" s="96">
        <v>0</v>
      </c>
      <c r="E198" s="107"/>
      <c r="F198" s="101">
        <f t="shared" si="14"/>
        <v>0</v>
      </c>
      <c r="G198" s="107"/>
      <c r="H198" s="66"/>
      <c r="L198" s="66"/>
      <c r="M198" s="66"/>
      <c r="N198" s="88"/>
    </row>
    <row r="199" spans="1:14" x14ac:dyDescent="0.25">
      <c r="A199" s="69" t="s">
        <v>556</v>
      </c>
      <c r="B199" s="87" t="s">
        <v>557</v>
      </c>
      <c r="C199" s="96">
        <v>0</v>
      </c>
      <c r="E199" s="107"/>
      <c r="F199" s="101">
        <f t="shared" si="14"/>
        <v>0</v>
      </c>
      <c r="G199" s="107"/>
      <c r="H199" s="66"/>
      <c r="L199" s="66"/>
      <c r="M199" s="66"/>
      <c r="N199" s="88"/>
    </row>
    <row r="200" spans="1:14" x14ac:dyDescent="0.25">
      <c r="A200" s="69" t="s">
        <v>558</v>
      </c>
      <c r="B200" s="87" t="s">
        <v>559</v>
      </c>
      <c r="C200" s="96">
        <v>0</v>
      </c>
      <c r="E200" s="107"/>
      <c r="F200" s="101">
        <f t="shared" si="14"/>
        <v>0</v>
      </c>
      <c r="G200" s="107"/>
      <c r="H200" s="66"/>
      <c r="L200" s="66"/>
      <c r="M200" s="66"/>
      <c r="N200" s="88"/>
    </row>
    <row r="201" spans="1:14" x14ac:dyDescent="0.25">
      <c r="A201" s="69" t="s">
        <v>560</v>
      </c>
      <c r="B201" s="87" t="s">
        <v>561</v>
      </c>
      <c r="C201" s="96">
        <v>0</v>
      </c>
      <c r="E201" s="107"/>
      <c r="F201" s="101">
        <f t="shared" si="14"/>
        <v>0</v>
      </c>
      <c r="G201" s="107"/>
      <c r="H201" s="66"/>
      <c r="L201" s="66"/>
      <c r="M201" s="66"/>
      <c r="N201" s="88"/>
    </row>
    <row r="202" spans="1:14" x14ac:dyDescent="0.25">
      <c r="A202" s="69" t="s">
        <v>562</v>
      </c>
      <c r="B202" s="87" t="s">
        <v>563</v>
      </c>
      <c r="C202" s="96">
        <v>0</v>
      </c>
      <c r="E202" s="107"/>
      <c r="F202" s="101">
        <f t="shared" si="14"/>
        <v>0</v>
      </c>
      <c r="G202" s="107"/>
      <c r="H202" s="66"/>
      <c r="L202" s="66"/>
      <c r="M202" s="66"/>
      <c r="N202" s="88"/>
    </row>
    <row r="203" spans="1:14" x14ac:dyDescent="0.25">
      <c r="A203" s="69" t="s">
        <v>564</v>
      </c>
      <c r="B203" s="87" t="s">
        <v>565</v>
      </c>
      <c r="C203" s="96">
        <v>0</v>
      </c>
      <c r="E203" s="107"/>
      <c r="F203" s="101">
        <f t="shared" si="14"/>
        <v>0</v>
      </c>
      <c r="G203" s="107"/>
      <c r="H203" s="66"/>
      <c r="L203" s="66"/>
      <c r="M203" s="66"/>
      <c r="N203" s="88"/>
    </row>
    <row r="204" spans="1:14" x14ac:dyDescent="0.25">
      <c r="A204" s="69" t="s">
        <v>566</v>
      </c>
      <c r="B204" s="87" t="s">
        <v>567</v>
      </c>
      <c r="C204" s="96">
        <v>0</v>
      </c>
      <c r="E204" s="107"/>
      <c r="F204" s="101">
        <f t="shared" si="14"/>
        <v>0</v>
      </c>
      <c r="G204" s="107"/>
      <c r="H204" s="66"/>
      <c r="L204" s="66"/>
      <c r="M204" s="66"/>
      <c r="N204" s="88"/>
    </row>
    <row r="205" spans="1:14" x14ac:dyDescent="0.25">
      <c r="A205" s="69" t="s">
        <v>568</v>
      </c>
      <c r="B205" s="87" t="s">
        <v>569</v>
      </c>
      <c r="C205" s="96">
        <v>0</v>
      </c>
      <c r="E205" s="107"/>
      <c r="F205" s="101">
        <f t="shared" si="14"/>
        <v>0</v>
      </c>
      <c r="G205" s="107"/>
      <c r="H205" s="66"/>
      <c r="L205" s="66"/>
      <c r="M205" s="66"/>
      <c r="N205" s="88"/>
    </row>
    <row r="206" spans="1:14" x14ac:dyDescent="0.25">
      <c r="A206" s="69" t="s">
        <v>570</v>
      </c>
      <c r="B206" s="87" t="s">
        <v>350</v>
      </c>
      <c r="C206" s="96">
        <v>0</v>
      </c>
      <c r="E206" s="107"/>
      <c r="F206" s="101">
        <f t="shared" si="14"/>
        <v>0</v>
      </c>
      <c r="G206" s="107"/>
      <c r="H206" s="66"/>
      <c r="L206" s="66"/>
      <c r="M206" s="66"/>
      <c r="N206" s="88"/>
    </row>
    <row r="207" spans="1:14" x14ac:dyDescent="0.25">
      <c r="A207" s="69" t="s">
        <v>571</v>
      </c>
      <c r="B207" s="103" t="s">
        <v>572</v>
      </c>
      <c r="C207" s="96">
        <v>638.70719888999997</v>
      </c>
      <c r="E207" s="107"/>
      <c r="F207" s="101"/>
      <c r="G207" s="107"/>
      <c r="H207" s="66"/>
      <c r="L207" s="66"/>
      <c r="M207" s="66"/>
      <c r="N207" s="88"/>
    </row>
    <row r="208" spans="1:14" x14ac:dyDescent="0.25">
      <c r="A208" s="69" t="s">
        <v>573</v>
      </c>
      <c r="B208" s="113" t="s">
        <v>352</v>
      </c>
      <c r="C208" s="94">
        <f>SUM(C193:C206)</f>
        <v>1915.20386889</v>
      </c>
      <c r="D208" s="87"/>
      <c r="E208" s="107"/>
      <c r="F208" s="104">
        <f>SUM(F193:F206)</f>
        <v>1</v>
      </c>
      <c r="G208" s="107"/>
      <c r="H208" s="66"/>
      <c r="L208" s="66"/>
      <c r="M208" s="66"/>
      <c r="N208" s="88"/>
    </row>
    <row r="209" spans="1:14" hidden="1" outlineLevel="1" x14ac:dyDescent="0.25">
      <c r="A209" s="69" t="s">
        <v>574</v>
      </c>
      <c r="B209" s="105" t="s">
        <v>354</v>
      </c>
      <c r="C209" s="96"/>
      <c r="E209" s="107"/>
      <c r="F209" s="101">
        <f t="shared" ref="F209:F215" si="15">IF($C$208=0,"",IF(C209="[for completion]","",C209/$C$208))</f>
        <v>0</v>
      </c>
      <c r="G209" s="107"/>
      <c r="H209" s="66"/>
      <c r="L209" s="66"/>
      <c r="M209" s="66"/>
      <c r="N209" s="88"/>
    </row>
    <row r="210" spans="1:14" hidden="1" outlineLevel="1" x14ac:dyDescent="0.25">
      <c r="A210" s="69" t="s">
        <v>575</v>
      </c>
      <c r="B210" s="105" t="s">
        <v>354</v>
      </c>
      <c r="C210" s="96"/>
      <c r="E210" s="107"/>
      <c r="F210" s="101">
        <f t="shared" si="15"/>
        <v>0</v>
      </c>
      <c r="G210" s="107"/>
      <c r="H210" s="66"/>
      <c r="L210" s="66"/>
      <c r="M210" s="66"/>
      <c r="N210" s="88"/>
    </row>
    <row r="211" spans="1:14" hidden="1" outlineLevel="1" x14ac:dyDescent="0.25">
      <c r="A211" s="69" t="s">
        <v>576</v>
      </c>
      <c r="B211" s="105" t="s">
        <v>354</v>
      </c>
      <c r="C211" s="96"/>
      <c r="E211" s="107"/>
      <c r="F211" s="101">
        <f t="shared" si="15"/>
        <v>0</v>
      </c>
      <c r="G211" s="107"/>
      <c r="H211" s="66"/>
      <c r="L211" s="66"/>
      <c r="M211" s="66"/>
      <c r="N211" s="88"/>
    </row>
    <row r="212" spans="1:14" hidden="1" outlineLevel="1" x14ac:dyDescent="0.25">
      <c r="A212" s="69" t="s">
        <v>577</v>
      </c>
      <c r="B212" s="105" t="s">
        <v>354</v>
      </c>
      <c r="C212" s="96"/>
      <c r="E212" s="107"/>
      <c r="F212" s="101">
        <f t="shared" si="15"/>
        <v>0</v>
      </c>
      <c r="G212" s="107"/>
      <c r="H212" s="66"/>
      <c r="L212" s="66"/>
      <c r="M212" s="66"/>
      <c r="N212" s="88"/>
    </row>
    <row r="213" spans="1:14" hidden="1" outlineLevel="1" x14ac:dyDescent="0.25">
      <c r="A213" s="69" t="s">
        <v>578</v>
      </c>
      <c r="B213" s="105" t="s">
        <v>354</v>
      </c>
      <c r="C213" s="96"/>
      <c r="E213" s="107"/>
      <c r="F213" s="101">
        <f t="shared" si="15"/>
        <v>0</v>
      </c>
      <c r="G213" s="107"/>
      <c r="H213" s="66"/>
      <c r="L213" s="66"/>
      <c r="M213" s="66"/>
      <c r="N213" s="88"/>
    </row>
    <row r="214" spans="1:14" hidden="1" outlineLevel="1" x14ac:dyDescent="0.25">
      <c r="A214" s="69" t="s">
        <v>579</v>
      </c>
      <c r="B214" s="105" t="s">
        <v>354</v>
      </c>
      <c r="C214" s="96"/>
      <c r="E214" s="107"/>
      <c r="F214" s="101">
        <f t="shared" si="15"/>
        <v>0</v>
      </c>
      <c r="G214" s="107"/>
      <c r="H214" s="66"/>
      <c r="L214" s="66"/>
      <c r="M214" s="66"/>
      <c r="N214" s="88"/>
    </row>
    <row r="215" spans="1:14" hidden="1" outlineLevel="1" x14ac:dyDescent="0.25">
      <c r="A215" s="69" t="s">
        <v>580</v>
      </c>
      <c r="B215" s="105" t="s">
        <v>354</v>
      </c>
      <c r="C215" s="96"/>
      <c r="E215" s="107"/>
      <c r="F215" s="101">
        <f t="shared" si="15"/>
        <v>0</v>
      </c>
      <c r="G215" s="107"/>
      <c r="H215" s="66"/>
      <c r="L215" s="66"/>
      <c r="M215" s="66"/>
      <c r="N215" s="88"/>
    </row>
    <row r="216" spans="1:14" ht="15" customHeight="1" collapsed="1" x14ac:dyDescent="0.25">
      <c r="A216" s="90"/>
      <c r="B216" s="91" t="s">
        <v>581</v>
      </c>
      <c r="C216" s="90" t="s">
        <v>312</v>
      </c>
      <c r="D216" s="90"/>
      <c r="E216" s="92"/>
      <c r="F216" s="93" t="s">
        <v>340</v>
      </c>
      <c r="G216" s="93" t="s">
        <v>582</v>
      </c>
      <c r="H216" s="66"/>
      <c r="L216" s="66"/>
      <c r="M216" s="66"/>
      <c r="N216" s="88"/>
    </row>
    <row r="217" spans="1:14" x14ac:dyDescent="0.25">
      <c r="A217" s="69" t="s">
        <v>583</v>
      </c>
      <c r="B217" s="112" t="s">
        <v>584</v>
      </c>
      <c r="C217" s="96">
        <v>726.49666999999999</v>
      </c>
      <c r="E217" s="120"/>
      <c r="F217" s="101">
        <f>IF($C$38=0,"",IF(C217="[for completion]","",IF(C217="","",C217/$C$38)))</f>
        <v>7.952389536509492E-3</v>
      </c>
      <c r="G217" s="101">
        <f>IF($C$39=0,"",IF(C217="[for completion]","",IF(C217="","",C217/$C$39)))</f>
        <v>9.3340663660428265E-3</v>
      </c>
      <c r="H217" s="66"/>
      <c r="L217" s="66"/>
      <c r="M217" s="66"/>
      <c r="N217" s="88"/>
    </row>
    <row r="218" spans="1:14" x14ac:dyDescent="0.25">
      <c r="A218" s="69" t="s">
        <v>585</v>
      </c>
      <c r="B218" s="112" t="s">
        <v>586</v>
      </c>
      <c r="C218" s="96">
        <v>1188.70719889</v>
      </c>
      <c r="E218" s="120"/>
      <c r="F218" s="101">
        <f>IF($C$38=0,"",IF(C218="[for completion]","",IF(C218="","",C218/$C$38)))</f>
        <v>1.3011845863555497E-2</v>
      </c>
      <c r="G218" s="101">
        <f>IF($C$39=0,"",IF(C218="[for completion]","",IF(C218="","",C218/$C$39)))</f>
        <v>1.5272570876659531E-2</v>
      </c>
      <c r="H218" s="66"/>
      <c r="L218" s="66"/>
      <c r="M218" s="66"/>
      <c r="N218" s="88"/>
    </row>
    <row r="219" spans="1:14" x14ac:dyDescent="0.25">
      <c r="A219" s="69" t="s">
        <v>587</v>
      </c>
      <c r="B219" s="112" t="s">
        <v>350</v>
      </c>
      <c r="C219" s="96">
        <v>0</v>
      </c>
      <c r="E219" s="120"/>
      <c r="F219" s="101">
        <f>IF($C$38=0,"",IF(C219="[for completion]","",IF(C219="","",C219/$C$38)))</f>
        <v>0</v>
      </c>
      <c r="G219" s="101">
        <f>IF($C$39=0,"",IF(C219="[for completion]","",IF(C219="","",C219/$C$39)))</f>
        <v>0</v>
      </c>
      <c r="H219" s="66"/>
      <c r="L219" s="66"/>
      <c r="M219" s="66"/>
      <c r="N219" s="88"/>
    </row>
    <row r="220" spans="1:14" x14ac:dyDescent="0.25">
      <c r="A220" s="69" t="s">
        <v>588</v>
      </c>
      <c r="B220" s="113" t="s">
        <v>352</v>
      </c>
      <c r="C220" s="96">
        <f>SUM(C217:C219)</f>
        <v>1915.20386889</v>
      </c>
      <c r="E220" s="120"/>
      <c r="F220" s="98">
        <f>SUM(F217:F219)</f>
        <v>2.0964235400064989E-2</v>
      </c>
      <c r="G220" s="98">
        <f>SUM(G217:G219)</f>
        <v>2.4606637242702359E-2</v>
      </c>
      <c r="H220" s="66"/>
      <c r="L220" s="66"/>
      <c r="M220" s="66"/>
      <c r="N220" s="88"/>
    </row>
    <row r="221" spans="1:14" hidden="1" outlineLevel="1" x14ac:dyDescent="0.25">
      <c r="A221" s="69" t="s">
        <v>589</v>
      </c>
      <c r="B221" s="105" t="s">
        <v>354</v>
      </c>
      <c r="C221" s="96"/>
      <c r="E221" s="120"/>
      <c r="F221" s="101" t="str">
        <f t="shared" ref="F221:F227" si="16">IF($C$38=0,"",IF(C221="[for completion]","",IF(C221="","",C221/$C$38)))</f>
        <v/>
      </c>
      <c r="G221" s="101" t="str">
        <f t="shared" ref="G221:G227" si="17">IF($C$39=0,"",IF(C221="[for completion]","",IF(C221="","",C221/$C$39)))</f>
        <v/>
      </c>
      <c r="H221" s="66"/>
      <c r="L221" s="66"/>
      <c r="M221" s="66"/>
      <c r="N221" s="88"/>
    </row>
    <row r="222" spans="1:14" hidden="1" outlineLevel="1" x14ac:dyDescent="0.25">
      <c r="A222" s="69" t="s">
        <v>590</v>
      </c>
      <c r="B222" s="105" t="s">
        <v>354</v>
      </c>
      <c r="C222" s="96"/>
      <c r="E222" s="120"/>
      <c r="F222" s="101" t="str">
        <f t="shared" si="16"/>
        <v/>
      </c>
      <c r="G222" s="101" t="str">
        <f t="shared" si="17"/>
        <v/>
      </c>
      <c r="H222" s="66"/>
      <c r="L222" s="66"/>
      <c r="M222" s="66"/>
      <c r="N222" s="88"/>
    </row>
    <row r="223" spans="1:14" hidden="1" outlineLevel="1" x14ac:dyDescent="0.25">
      <c r="A223" s="69" t="s">
        <v>591</v>
      </c>
      <c r="B223" s="105" t="s">
        <v>354</v>
      </c>
      <c r="C223" s="96"/>
      <c r="E223" s="120"/>
      <c r="F223" s="101" t="str">
        <f t="shared" si="16"/>
        <v/>
      </c>
      <c r="G223" s="101" t="str">
        <f t="shared" si="17"/>
        <v/>
      </c>
      <c r="H223" s="66"/>
      <c r="L223" s="66"/>
      <c r="M223" s="66"/>
      <c r="N223" s="88"/>
    </row>
    <row r="224" spans="1:14" hidden="1" outlineLevel="1" x14ac:dyDescent="0.25">
      <c r="A224" s="69" t="s">
        <v>592</v>
      </c>
      <c r="B224" s="105" t="s">
        <v>354</v>
      </c>
      <c r="C224" s="96"/>
      <c r="E224" s="120"/>
      <c r="F224" s="101" t="str">
        <f t="shared" si="16"/>
        <v/>
      </c>
      <c r="G224" s="101" t="str">
        <f t="shared" si="17"/>
        <v/>
      </c>
      <c r="H224" s="66"/>
      <c r="L224" s="66"/>
      <c r="M224" s="66"/>
      <c r="N224" s="88"/>
    </row>
    <row r="225" spans="1:14" hidden="1" outlineLevel="1" x14ac:dyDescent="0.25">
      <c r="A225" s="69" t="s">
        <v>593</v>
      </c>
      <c r="B225" s="105" t="s">
        <v>354</v>
      </c>
      <c r="C225" s="96"/>
      <c r="E225" s="120"/>
      <c r="F225" s="101" t="str">
        <f t="shared" si="16"/>
        <v/>
      </c>
      <c r="G225" s="101" t="str">
        <f t="shared" si="17"/>
        <v/>
      </c>
      <c r="H225" s="66"/>
      <c r="L225" s="66"/>
      <c r="M225" s="66"/>
    </row>
    <row r="226" spans="1:14" hidden="1" outlineLevel="1" x14ac:dyDescent="0.25">
      <c r="A226" s="69" t="s">
        <v>594</v>
      </c>
      <c r="B226" s="105" t="s">
        <v>354</v>
      </c>
      <c r="C226" s="96"/>
      <c r="E226" s="87"/>
      <c r="F226" s="101" t="str">
        <f t="shared" si="16"/>
        <v/>
      </c>
      <c r="G226" s="101" t="str">
        <f t="shared" si="17"/>
        <v/>
      </c>
      <c r="H226" s="66"/>
      <c r="L226" s="66"/>
      <c r="M226" s="66"/>
    </row>
    <row r="227" spans="1:14" hidden="1" outlineLevel="1" x14ac:dyDescent="0.25">
      <c r="A227" s="69" t="s">
        <v>595</v>
      </c>
      <c r="B227" s="105" t="s">
        <v>354</v>
      </c>
      <c r="C227" s="96"/>
      <c r="E227" s="120"/>
      <c r="F227" s="101" t="str">
        <f t="shared" si="16"/>
        <v/>
      </c>
      <c r="G227" s="101" t="str">
        <f t="shared" si="17"/>
        <v/>
      </c>
      <c r="H227" s="66"/>
      <c r="L227" s="66"/>
      <c r="M227" s="66"/>
    </row>
    <row r="228" spans="1:14" ht="15" customHeight="1" collapsed="1" x14ac:dyDescent="0.25">
      <c r="A228" s="90"/>
      <c r="B228" s="91" t="s">
        <v>596</v>
      </c>
      <c r="C228" s="90"/>
      <c r="D228" s="90"/>
      <c r="E228" s="92"/>
      <c r="F228" s="93"/>
      <c r="G228" s="93"/>
      <c r="H228" s="66"/>
      <c r="L228" s="66"/>
      <c r="M228" s="66"/>
    </row>
    <row r="229" spans="1:14" ht="30" x14ac:dyDescent="0.25">
      <c r="A229" s="69" t="s">
        <v>597</v>
      </c>
      <c r="B229" s="87" t="s">
        <v>598</v>
      </c>
      <c r="C229" s="69" t="s">
        <v>304</v>
      </c>
      <c r="H229" s="66"/>
      <c r="L229" s="66"/>
      <c r="M229" s="66"/>
    </row>
    <row r="230" spans="1:14" ht="15" customHeight="1" x14ac:dyDescent="0.25">
      <c r="A230" s="90"/>
      <c r="B230" s="91" t="s">
        <v>599</v>
      </c>
      <c r="C230" s="90"/>
      <c r="D230" s="90"/>
      <c r="E230" s="92"/>
      <c r="F230" s="93"/>
      <c r="G230" s="93"/>
      <c r="H230" s="66"/>
      <c r="L230" s="66"/>
      <c r="M230" s="66"/>
    </row>
    <row r="231" spans="1:14" x14ac:dyDescent="0.25">
      <c r="A231" s="69" t="s">
        <v>600</v>
      </c>
      <c r="B231" s="69" t="s">
        <v>601</v>
      </c>
      <c r="C231" s="96">
        <f>SUMIF('[5]Bal bonds'!H29:H53,"Fixed",'[5]Bal bonds'!E29:E53)/1000000</f>
        <v>61167.205999999998</v>
      </c>
      <c r="E231" s="87"/>
      <c r="H231" s="66"/>
      <c r="L231" s="66"/>
      <c r="M231" s="66"/>
    </row>
    <row r="232" spans="1:14" x14ac:dyDescent="0.25">
      <c r="A232" s="69" t="s">
        <v>602</v>
      </c>
      <c r="B232" s="126" t="s">
        <v>603</v>
      </c>
      <c r="C232" s="69" t="s">
        <v>604</v>
      </c>
      <c r="E232" s="87"/>
      <c r="H232" s="66"/>
      <c r="L232" s="66"/>
      <c r="M232" s="66"/>
    </row>
    <row r="233" spans="1:14" x14ac:dyDescent="0.25">
      <c r="A233" s="69" t="s">
        <v>605</v>
      </c>
      <c r="B233" s="126" t="s">
        <v>606</v>
      </c>
      <c r="C233" s="69" t="s">
        <v>604</v>
      </c>
      <c r="E233" s="87"/>
      <c r="H233" s="66"/>
      <c r="L233" s="66"/>
      <c r="M233" s="66"/>
    </row>
    <row r="234" spans="1:14" hidden="1" outlineLevel="1" x14ac:dyDescent="0.25">
      <c r="A234" s="69" t="s">
        <v>607</v>
      </c>
      <c r="B234" s="85" t="s">
        <v>608</v>
      </c>
      <c r="C234" s="94"/>
      <c r="D234" s="87"/>
      <c r="E234" s="87"/>
      <c r="H234" s="66"/>
      <c r="L234" s="66"/>
      <c r="M234" s="66"/>
    </row>
    <row r="235" spans="1:14" hidden="1" outlineLevel="1" x14ac:dyDescent="0.25">
      <c r="A235" s="69" t="s">
        <v>609</v>
      </c>
      <c r="B235" s="85" t="s">
        <v>610</v>
      </c>
      <c r="C235" s="94"/>
      <c r="D235" s="87"/>
      <c r="E235" s="87"/>
      <c r="H235" s="66"/>
      <c r="L235" s="66"/>
      <c r="M235" s="66"/>
    </row>
    <row r="236" spans="1:14" hidden="1" outlineLevel="1" x14ac:dyDescent="0.25">
      <c r="A236" s="69" t="s">
        <v>611</v>
      </c>
      <c r="B236" s="85" t="s">
        <v>612</v>
      </c>
      <c r="C236" s="87"/>
      <c r="D236" s="87"/>
      <c r="E236" s="87"/>
      <c r="H236" s="66"/>
      <c r="L236" s="66"/>
      <c r="M236" s="66"/>
    </row>
    <row r="237" spans="1:14" hidden="1" outlineLevel="1" x14ac:dyDescent="0.25">
      <c r="A237" s="69" t="s">
        <v>613</v>
      </c>
      <c r="C237" s="87"/>
      <c r="D237" s="87"/>
      <c r="E237" s="87"/>
      <c r="H237" s="66"/>
      <c r="L237" s="66"/>
      <c r="M237" s="66"/>
    </row>
    <row r="238" spans="1:14" hidden="1" outlineLevel="1" x14ac:dyDescent="0.25">
      <c r="A238" s="69" t="s">
        <v>614</v>
      </c>
      <c r="C238" s="87"/>
      <c r="D238" s="87"/>
      <c r="E238" s="87"/>
      <c r="H238" s="66"/>
      <c r="L238" s="66"/>
      <c r="M238" s="66"/>
    </row>
    <row r="239" spans="1:14" hidden="1" outlineLevel="1" x14ac:dyDescent="0.25">
      <c r="A239" s="90"/>
      <c r="B239" s="91" t="s">
        <v>615</v>
      </c>
      <c r="C239" s="90"/>
      <c r="D239" s="90"/>
      <c r="E239" s="92"/>
      <c r="F239" s="93"/>
      <c r="G239" s="93"/>
      <c r="H239" s="66"/>
      <c r="K239"/>
      <c r="L239"/>
      <c r="M239"/>
      <c r="N239"/>
    </row>
    <row r="240" spans="1:14" ht="30" hidden="1" outlineLevel="1" x14ac:dyDescent="0.25">
      <c r="A240" s="69" t="s">
        <v>616</v>
      </c>
      <c r="B240" s="69" t="s">
        <v>617</v>
      </c>
      <c r="C240" s="69" t="s">
        <v>618</v>
      </c>
      <c r="D240"/>
      <c r="E240"/>
      <c r="F240"/>
      <c r="G240"/>
      <c r="H240" s="66"/>
      <c r="K240"/>
      <c r="L240"/>
      <c r="M240"/>
      <c r="N240"/>
    </row>
    <row r="241" spans="1:14" ht="30" hidden="1" outlineLevel="1" x14ac:dyDescent="0.25">
      <c r="A241" s="69" t="s">
        <v>619</v>
      </c>
      <c r="B241" s="69" t="s">
        <v>620</v>
      </c>
      <c r="C241" s="127" t="s">
        <v>618</v>
      </c>
      <c r="D241"/>
      <c r="E241"/>
      <c r="F241"/>
      <c r="G241"/>
      <c r="H241" s="66"/>
      <c r="K241"/>
      <c r="L241"/>
      <c r="M241"/>
      <c r="N241"/>
    </row>
    <row r="242" spans="1:14" hidden="1" outlineLevel="1" x14ac:dyDescent="0.25">
      <c r="A242" s="69" t="s">
        <v>621</v>
      </c>
      <c r="B242" s="69" t="s">
        <v>622</v>
      </c>
      <c r="C242" s="127" t="s">
        <v>623</v>
      </c>
      <c r="D242"/>
      <c r="E242"/>
      <c r="F242"/>
      <c r="G242"/>
      <c r="H242" s="66"/>
      <c r="K242"/>
      <c r="L242"/>
      <c r="M242"/>
      <c r="N242"/>
    </row>
    <row r="243" spans="1:14" ht="45" hidden="1" outlineLevel="1" x14ac:dyDescent="0.25">
      <c r="A243" s="69" t="s">
        <v>624</v>
      </c>
      <c r="B243" s="69" t="s">
        <v>625</v>
      </c>
      <c r="C243" s="69" t="s">
        <v>626</v>
      </c>
      <c r="D243"/>
      <c r="E243"/>
      <c r="F243"/>
      <c r="G243"/>
      <c r="H243" s="66"/>
      <c r="K243"/>
      <c r="L243"/>
      <c r="M243"/>
      <c r="N243"/>
    </row>
    <row r="244" spans="1:14" hidden="1" outlineLevel="1" x14ac:dyDescent="0.25">
      <c r="A244" s="69" t="s">
        <v>627</v>
      </c>
      <c r="D244"/>
      <c r="E244"/>
      <c r="F244"/>
      <c r="G244"/>
      <c r="H244" s="66"/>
      <c r="K244"/>
      <c r="L244"/>
      <c r="M244"/>
      <c r="N244"/>
    </row>
    <row r="245" spans="1:14" hidden="1" outlineLevel="1" x14ac:dyDescent="0.25">
      <c r="A245" s="69" t="s">
        <v>628</v>
      </c>
      <c r="D245"/>
      <c r="E245"/>
      <c r="F245"/>
      <c r="G245"/>
      <c r="H245" s="66"/>
      <c r="K245"/>
      <c r="L245"/>
      <c r="M245"/>
      <c r="N245"/>
    </row>
    <row r="246" spans="1:14" hidden="1" outlineLevel="1" x14ac:dyDescent="0.25">
      <c r="A246" s="69" t="s">
        <v>629</v>
      </c>
      <c r="D246"/>
      <c r="E246"/>
      <c r="F246"/>
      <c r="G246"/>
      <c r="H246" s="66"/>
      <c r="K246"/>
      <c r="L246"/>
      <c r="M246"/>
      <c r="N246"/>
    </row>
    <row r="247" spans="1:14" hidden="1" outlineLevel="1" x14ac:dyDescent="0.25">
      <c r="A247" s="69" t="s">
        <v>630</v>
      </c>
      <c r="D247"/>
      <c r="E247"/>
      <c r="F247"/>
      <c r="G247"/>
      <c r="H247" s="66"/>
      <c r="K247"/>
      <c r="L247"/>
      <c r="M247"/>
      <c r="N247"/>
    </row>
    <row r="248" spans="1:14" hidden="1" outlineLevel="1" x14ac:dyDescent="0.25">
      <c r="A248" s="69" t="s">
        <v>631</v>
      </c>
      <c r="D248"/>
      <c r="E248"/>
      <c r="F248"/>
      <c r="G248"/>
      <c r="H248" s="66"/>
      <c r="K248"/>
      <c r="L248"/>
      <c r="M248"/>
      <c r="N248"/>
    </row>
    <row r="249" spans="1:14" hidden="1" outlineLevel="1" x14ac:dyDescent="0.25">
      <c r="A249" s="69" t="s">
        <v>632</v>
      </c>
      <c r="D249"/>
      <c r="E249"/>
      <c r="F249"/>
      <c r="G249"/>
      <c r="H249" s="66"/>
      <c r="K249"/>
      <c r="L249"/>
      <c r="M249"/>
      <c r="N249"/>
    </row>
    <row r="250" spans="1:14" hidden="1" outlineLevel="1" x14ac:dyDescent="0.25">
      <c r="A250" s="69" t="s">
        <v>633</v>
      </c>
      <c r="D250"/>
      <c r="E250"/>
      <c r="F250"/>
      <c r="G250"/>
      <c r="H250" s="66"/>
      <c r="K250"/>
      <c r="L250"/>
      <c r="M250"/>
      <c r="N250"/>
    </row>
    <row r="251" spans="1:14" hidden="1" outlineLevel="1" x14ac:dyDescent="0.25">
      <c r="A251" s="69" t="s">
        <v>634</v>
      </c>
      <c r="D251"/>
      <c r="E251"/>
      <c r="F251"/>
      <c r="G251"/>
      <c r="H251" s="66"/>
      <c r="K251"/>
      <c r="L251"/>
      <c r="M251"/>
      <c r="N251"/>
    </row>
    <row r="252" spans="1:14" hidden="1" outlineLevel="1" x14ac:dyDescent="0.25">
      <c r="A252" s="69" t="s">
        <v>635</v>
      </c>
      <c r="D252"/>
      <c r="E252"/>
      <c r="F252"/>
      <c r="G252"/>
      <c r="H252" s="66"/>
      <c r="K252"/>
      <c r="L252"/>
      <c r="M252"/>
      <c r="N252"/>
    </row>
    <row r="253" spans="1:14" hidden="1" outlineLevel="1" x14ac:dyDescent="0.25">
      <c r="A253" s="69" t="s">
        <v>636</v>
      </c>
      <c r="D253"/>
      <c r="E253"/>
      <c r="F253"/>
      <c r="G253"/>
      <c r="H253" s="66"/>
      <c r="K253"/>
      <c r="L253"/>
      <c r="M253"/>
      <c r="N253"/>
    </row>
    <row r="254" spans="1:14" hidden="1" outlineLevel="1" x14ac:dyDescent="0.25">
      <c r="A254" s="69" t="s">
        <v>637</v>
      </c>
      <c r="D254"/>
      <c r="E254"/>
      <c r="F254"/>
      <c r="G254"/>
      <c r="H254" s="66"/>
      <c r="K254"/>
      <c r="L254"/>
      <c r="M254"/>
      <c r="N254"/>
    </row>
    <row r="255" spans="1:14" hidden="1" outlineLevel="1" x14ac:dyDescent="0.25">
      <c r="A255" s="69" t="s">
        <v>638</v>
      </c>
      <c r="D255"/>
      <c r="E255"/>
      <c r="F255"/>
      <c r="G255"/>
      <c r="H255" s="66"/>
      <c r="K255"/>
      <c r="L255"/>
      <c r="M255"/>
      <c r="N255"/>
    </row>
    <row r="256" spans="1:14" hidden="1" outlineLevel="1" x14ac:dyDescent="0.25">
      <c r="A256" s="69" t="s">
        <v>639</v>
      </c>
      <c r="D256"/>
      <c r="E256"/>
      <c r="F256"/>
      <c r="G256"/>
      <c r="H256" s="66"/>
      <c r="K256"/>
      <c r="L256"/>
      <c r="M256"/>
      <c r="N256"/>
    </row>
    <row r="257" spans="1:14" hidden="1" outlineLevel="1" x14ac:dyDescent="0.25">
      <c r="A257" s="69" t="s">
        <v>640</v>
      </c>
      <c r="D257"/>
      <c r="E257"/>
      <c r="F257"/>
      <c r="G257"/>
      <c r="H257" s="66"/>
      <c r="K257"/>
      <c r="L257"/>
      <c r="M257"/>
      <c r="N257"/>
    </row>
    <row r="258" spans="1:14" hidden="1" outlineLevel="1" x14ac:dyDescent="0.25">
      <c r="A258" s="69" t="s">
        <v>641</v>
      </c>
      <c r="D258"/>
      <c r="E258"/>
      <c r="F258"/>
      <c r="G258"/>
      <c r="H258" s="66"/>
      <c r="K258"/>
      <c r="L258"/>
      <c r="M258"/>
      <c r="N258"/>
    </row>
    <row r="259" spans="1:14" hidden="1" outlineLevel="1" x14ac:dyDescent="0.25">
      <c r="A259" s="69" t="s">
        <v>642</v>
      </c>
      <c r="D259"/>
      <c r="E259"/>
      <c r="F259"/>
      <c r="G259"/>
      <c r="H259" s="66"/>
      <c r="K259"/>
      <c r="L259"/>
      <c r="M259"/>
      <c r="N259"/>
    </row>
    <row r="260" spans="1:14" hidden="1" outlineLevel="1" x14ac:dyDescent="0.25">
      <c r="A260" s="69" t="s">
        <v>643</v>
      </c>
      <c r="D260"/>
      <c r="E260"/>
      <c r="F260"/>
      <c r="G260"/>
      <c r="H260" s="66"/>
      <c r="K260"/>
      <c r="L260"/>
      <c r="M260"/>
      <c r="N260"/>
    </row>
    <row r="261" spans="1:14" hidden="1" outlineLevel="1" x14ac:dyDescent="0.25">
      <c r="A261" s="69" t="s">
        <v>644</v>
      </c>
      <c r="D261"/>
      <c r="E261"/>
      <c r="F261"/>
      <c r="G261"/>
      <c r="H261" s="66"/>
      <c r="K261"/>
      <c r="L261"/>
      <c r="M261"/>
      <c r="N261"/>
    </row>
    <row r="262" spans="1:14" hidden="1" outlineLevel="1" x14ac:dyDescent="0.25">
      <c r="A262" s="69" t="s">
        <v>645</v>
      </c>
      <c r="D262"/>
      <c r="E262"/>
      <c r="F262"/>
      <c r="G262"/>
      <c r="H262" s="66"/>
      <c r="K262"/>
      <c r="L262"/>
      <c r="M262"/>
      <c r="N262"/>
    </row>
    <row r="263" spans="1:14" hidden="1" outlineLevel="1" x14ac:dyDescent="0.25">
      <c r="A263" s="69" t="s">
        <v>646</v>
      </c>
      <c r="D263"/>
      <c r="E263"/>
      <c r="F263"/>
      <c r="G263"/>
      <c r="H263" s="66"/>
      <c r="K263"/>
      <c r="L263"/>
      <c r="M263"/>
      <c r="N263"/>
    </row>
    <row r="264" spans="1:14" hidden="1" outlineLevel="1" x14ac:dyDescent="0.25">
      <c r="A264" s="69" t="s">
        <v>647</v>
      </c>
      <c r="D264"/>
      <c r="E264"/>
      <c r="F264"/>
      <c r="G264"/>
      <c r="H264" s="66"/>
      <c r="K264"/>
      <c r="L264"/>
      <c r="M264"/>
      <c r="N264"/>
    </row>
    <row r="265" spans="1:14" hidden="1" outlineLevel="1" x14ac:dyDescent="0.25">
      <c r="A265" s="69" t="s">
        <v>648</v>
      </c>
      <c r="D265"/>
      <c r="E265"/>
      <c r="F265"/>
      <c r="G265"/>
      <c r="H265" s="66"/>
      <c r="K265"/>
      <c r="L265"/>
      <c r="M265"/>
      <c r="N265"/>
    </row>
    <row r="266" spans="1:14" hidden="1" outlineLevel="1" x14ac:dyDescent="0.25">
      <c r="A266" s="69" t="s">
        <v>649</v>
      </c>
      <c r="D266"/>
      <c r="E266"/>
      <c r="F266"/>
      <c r="G266"/>
      <c r="H266" s="66"/>
      <c r="K266"/>
      <c r="L266"/>
      <c r="M266"/>
      <c r="N266"/>
    </row>
    <row r="267" spans="1:14" hidden="1" outlineLevel="1" x14ac:dyDescent="0.25">
      <c r="A267" s="69" t="s">
        <v>650</v>
      </c>
      <c r="D267"/>
      <c r="E267"/>
      <c r="F267"/>
      <c r="G267"/>
      <c r="H267" s="66"/>
      <c r="K267"/>
      <c r="L267"/>
      <c r="M267"/>
      <c r="N267"/>
    </row>
    <row r="268" spans="1:14" hidden="1" outlineLevel="1" x14ac:dyDescent="0.25">
      <c r="A268" s="69" t="s">
        <v>651</v>
      </c>
      <c r="D268"/>
      <c r="E268"/>
      <c r="F268"/>
      <c r="G268"/>
      <c r="H268" s="66"/>
      <c r="K268"/>
      <c r="L268"/>
      <c r="M268"/>
      <c r="N268"/>
    </row>
    <row r="269" spans="1:14" hidden="1" outlineLevel="1" x14ac:dyDescent="0.25">
      <c r="A269" s="69" t="s">
        <v>652</v>
      </c>
      <c r="D269"/>
      <c r="E269"/>
      <c r="F269"/>
      <c r="G269"/>
      <c r="H269" s="66"/>
      <c r="K269"/>
      <c r="L269"/>
      <c r="M269"/>
      <c r="N269"/>
    </row>
    <row r="270" spans="1:14" hidden="1" outlineLevel="1" x14ac:dyDescent="0.25">
      <c r="A270" s="69" t="s">
        <v>653</v>
      </c>
      <c r="D270"/>
      <c r="E270"/>
      <c r="F270"/>
      <c r="G270"/>
      <c r="H270" s="66"/>
      <c r="K270"/>
      <c r="L270"/>
      <c r="M270"/>
      <c r="N270"/>
    </row>
    <row r="271" spans="1:14" hidden="1" outlineLevel="1" x14ac:dyDescent="0.25">
      <c r="A271" s="69" t="s">
        <v>654</v>
      </c>
      <c r="D271"/>
      <c r="E271"/>
      <c r="F271"/>
      <c r="G271"/>
      <c r="H271" s="66"/>
      <c r="K271"/>
      <c r="L271"/>
      <c r="M271"/>
      <c r="N271"/>
    </row>
    <row r="272" spans="1:14" hidden="1" outlineLevel="1" x14ac:dyDescent="0.25">
      <c r="A272" s="69" t="s">
        <v>655</v>
      </c>
      <c r="D272"/>
      <c r="E272"/>
      <c r="F272"/>
      <c r="G272"/>
      <c r="H272" s="66"/>
      <c r="K272"/>
      <c r="L272"/>
      <c r="M272"/>
      <c r="N272"/>
    </row>
    <row r="273" spans="1:14" hidden="1" outlineLevel="1" x14ac:dyDescent="0.25">
      <c r="A273" s="69" t="s">
        <v>656</v>
      </c>
      <c r="D273"/>
      <c r="E273"/>
      <c r="F273"/>
      <c r="G273"/>
      <c r="H273" s="66"/>
      <c r="K273"/>
      <c r="L273"/>
      <c r="M273"/>
      <c r="N273"/>
    </row>
    <row r="274" spans="1:14" hidden="1" outlineLevel="1" x14ac:dyDescent="0.25">
      <c r="A274" s="69" t="s">
        <v>657</v>
      </c>
      <c r="D274"/>
      <c r="E274"/>
      <c r="F274"/>
      <c r="G274"/>
      <c r="H274" s="66"/>
      <c r="K274"/>
      <c r="L274"/>
      <c r="M274"/>
      <c r="N274"/>
    </row>
    <row r="275" spans="1:14" hidden="1" outlineLevel="1" x14ac:dyDescent="0.25">
      <c r="A275" s="69" t="s">
        <v>658</v>
      </c>
      <c r="D275"/>
      <c r="E275"/>
      <c r="F275"/>
      <c r="G275"/>
      <c r="H275" s="66"/>
      <c r="K275"/>
      <c r="L275"/>
      <c r="M275"/>
      <c r="N275"/>
    </row>
    <row r="276" spans="1:14" hidden="1" outlineLevel="1" x14ac:dyDescent="0.25">
      <c r="A276" s="69" t="s">
        <v>659</v>
      </c>
      <c r="D276"/>
      <c r="E276"/>
      <c r="F276"/>
      <c r="G276"/>
      <c r="H276" s="66"/>
      <c r="K276"/>
      <c r="L276"/>
      <c r="M276"/>
      <c r="N276"/>
    </row>
    <row r="277" spans="1:14" hidden="1" outlineLevel="1" x14ac:dyDescent="0.25">
      <c r="A277" s="69" t="s">
        <v>660</v>
      </c>
      <c r="D277"/>
      <c r="E277"/>
      <c r="F277"/>
      <c r="G277"/>
      <c r="H277" s="66"/>
      <c r="K277"/>
      <c r="L277"/>
      <c r="M277"/>
      <c r="N277"/>
    </row>
    <row r="278" spans="1:14" hidden="1" outlineLevel="1" x14ac:dyDescent="0.25">
      <c r="A278" s="69" t="s">
        <v>661</v>
      </c>
      <c r="D278"/>
      <c r="E278"/>
      <c r="F278"/>
      <c r="G278"/>
      <c r="H278" s="66"/>
      <c r="K278"/>
      <c r="L278"/>
      <c r="M278"/>
      <c r="N278"/>
    </row>
    <row r="279" spans="1:14" hidden="1" outlineLevel="1" x14ac:dyDescent="0.25">
      <c r="A279" s="69" t="s">
        <v>662</v>
      </c>
      <c r="D279"/>
      <c r="E279"/>
      <c r="F279"/>
      <c r="G279"/>
      <c r="H279" s="66"/>
      <c r="K279"/>
      <c r="L279"/>
      <c r="M279"/>
      <c r="N279"/>
    </row>
    <row r="280" spans="1:14" hidden="1" outlineLevel="1" x14ac:dyDescent="0.25">
      <c r="A280" s="69" t="s">
        <v>663</v>
      </c>
      <c r="D280"/>
      <c r="E280"/>
      <c r="F280"/>
      <c r="G280"/>
      <c r="H280" s="66"/>
      <c r="K280"/>
      <c r="L280"/>
      <c r="M280"/>
      <c r="N280"/>
    </row>
    <row r="281" spans="1:14" hidden="1" outlineLevel="1" x14ac:dyDescent="0.25">
      <c r="A281" s="69" t="s">
        <v>664</v>
      </c>
      <c r="D281"/>
      <c r="E281"/>
      <c r="F281"/>
      <c r="G281"/>
      <c r="H281" s="66"/>
      <c r="K281"/>
      <c r="L281"/>
      <c r="M281"/>
      <c r="N281"/>
    </row>
    <row r="282" spans="1:14" hidden="1" outlineLevel="1" x14ac:dyDescent="0.25">
      <c r="A282" s="69" t="s">
        <v>665</v>
      </c>
      <c r="D282"/>
      <c r="E282"/>
      <c r="F282"/>
      <c r="G282"/>
      <c r="H282" s="66"/>
      <c r="K282"/>
      <c r="L282"/>
      <c r="M282"/>
      <c r="N282"/>
    </row>
    <row r="283" spans="1:14" hidden="1" outlineLevel="1" x14ac:dyDescent="0.25">
      <c r="A283" s="69" t="s">
        <v>666</v>
      </c>
      <c r="D283"/>
      <c r="E283"/>
      <c r="F283"/>
      <c r="G283"/>
      <c r="H283" s="66"/>
      <c r="K283"/>
      <c r="L283"/>
      <c r="M283"/>
      <c r="N283"/>
    </row>
    <row r="284" spans="1:14" hidden="1" outlineLevel="1" x14ac:dyDescent="0.25">
      <c r="A284" s="69" t="s">
        <v>667</v>
      </c>
      <c r="D284"/>
      <c r="E284"/>
      <c r="F284"/>
      <c r="G284"/>
      <c r="H284" s="66"/>
      <c r="K284"/>
      <c r="L284"/>
      <c r="M284"/>
      <c r="N284"/>
    </row>
    <row r="285" spans="1:14" ht="37.5" collapsed="1" x14ac:dyDescent="0.25">
      <c r="A285" s="80"/>
      <c r="B285" s="80" t="s">
        <v>668</v>
      </c>
      <c r="C285" s="80" t="s">
        <v>669</v>
      </c>
      <c r="D285" s="80" t="s">
        <v>669</v>
      </c>
      <c r="E285" s="80"/>
      <c r="F285" s="81"/>
      <c r="G285" s="82"/>
      <c r="H285" s="66"/>
      <c r="I285" s="73"/>
      <c r="J285" s="73"/>
      <c r="K285" s="73"/>
      <c r="L285" s="73"/>
      <c r="M285" s="75"/>
    </row>
    <row r="286" spans="1:14" ht="18.75" x14ac:dyDescent="0.25">
      <c r="A286" s="128" t="s">
        <v>670</v>
      </c>
      <c r="B286" s="129"/>
      <c r="C286" s="129"/>
      <c r="D286" s="129"/>
      <c r="E286" s="129"/>
      <c r="F286" s="130"/>
      <c r="G286" s="129"/>
      <c r="H286" s="66"/>
      <c r="I286" s="73"/>
      <c r="J286" s="73"/>
      <c r="K286" s="73"/>
      <c r="L286" s="73"/>
      <c r="M286" s="75"/>
    </row>
    <row r="287" spans="1:14" ht="18.75" x14ac:dyDescent="0.25">
      <c r="A287" s="128" t="s">
        <v>671</v>
      </c>
      <c r="B287" s="129"/>
      <c r="C287" s="129"/>
      <c r="D287" s="129"/>
      <c r="E287" s="129"/>
      <c r="F287" s="130"/>
      <c r="G287" s="129"/>
      <c r="H287" s="66"/>
      <c r="I287" s="73"/>
      <c r="J287" s="73"/>
      <c r="K287" s="73"/>
      <c r="L287" s="73"/>
      <c r="M287" s="75"/>
    </row>
    <row r="288" spans="1:14" x14ac:dyDescent="0.25">
      <c r="A288" s="69" t="s">
        <v>672</v>
      </c>
      <c r="B288" s="85" t="s">
        <v>673</v>
      </c>
      <c r="C288" s="131">
        <f>ROW(B38)</f>
        <v>38</v>
      </c>
      <c r="D288" s="99"/>
      <c r="E288" s="99"/>
      <c r="F288" s="99"/>
      <c r="G288" s="99"/>
      <c r="H288" s="66"/>
      <c r="I288" s="85"/>
      <c r="J288" s="131"/>
      <c r="L288" s="99"/>
      <c r="M288" s="99"/>
      <c r="N288" s="99"/>
    </row>
    <row r="289" spans="1:14" x14ac:dyDescent="0.25">
      <c r="A289" s="69" t="s">
        <v>674</v>
      </c>
      <c r="B289" s="85" t="s">
        <v>675</v>
      </c>
      <c r="C289" s="131">
        <f>ROW(B39)</f>
        <v>39</v>
      </c>
      <c r="E289" s="99"/>
      <c r="F289" s="99"/>
      <c r="H289" s="66"/>
      <c r="I289" s="85"/>
      <c r="J289" s="131"/>
      <c r="L289" s="99"/>
      <c r="M289" s="99"/>
    </row>
    <row r="290" spans="1:14" x14ac:dyDescent="0.25">
      <c r="A290" s="69" t="s">
        <v>676</v>
      </c>
      <c r="B290" s="85" t="s">
        <v>677</v>
      </c>
      <c r="C290" s="131" t="str">
        <f ca="1">IF(ISREF(INDIRECT("'B1. HTT Mortgage Assets'!A1")),ROW('B1. HTT Mortgage Assets'!B43)&amp;" for Mortgage Assets","")</f>
        <v>43 for Mortgage Assets</v>
      </c>
      <c r="D290" s="131" t="str">
        <f ca="1">IF(ISREF(INDIRECT("'B2. HTT Public Sector Assets'!A1")),ROW(#REF!)&amp; " for Public Sector Assets","")</f>
        <v/>
      </c>
      <c r="E290" s="132"/>
      <c r="F290" s="99"/>
      <c r="G290" s="132"/>
      <c r="H290" s="66"/>
      <c r="I290" s="85"/>
      <c r="J290" s="131"/>
      <c r="K290" s="131"/>
      <c r="L290" s="132"/>
      <c r="M290" s="99"/>
      <c r="N290" s="132"/>
    </row>
    <row r="291" spans="1:14" x14ac:dyDescent="0.25">
      <c r="A291" s="69" t="s">
        <v>678</v>
      </c>
      <c r="B291" s="85" t="s">
        <v>679</v>
      </c>
      <c r="C291" s="131">
        <f>ROW(B52)</f>
        <v>52</v>
      </c>
      <c r="H291" s="66"/>
      <c r="I291" s="85"/>
      <c r="J291" s="131"/>
    </row>
    <row r="292" spans="1:14" x14ac:dyDescent="0.25">
      <c r="A292" s="69" t="s">
        <v>680</v>
      </c>
      <c r="B292" s="85" t="s">
        <v>681</v>
      </c>
      <c r="C292" s="133" t="str">
        <f ca="1">IF(ISREF(INDIRECT("'B1. HTT Mortgage Assets'!A1")),ROW('B1. HTT Mortgage Assets'!B186)&amp;" for Residential Mortgage Assets","")</f>
        <v>186 for Residential Mortgage Assets</v>
      </c>
      <c r="D292" s="131" t="str">
        <f ca="1">IF(ISREF(INDIRECT("'B1. HTT Mortgage Assets'!A1")),ROW('B1. HTT Mortgage Assets'!B412 )&amp; " for Commercial Mortgage Assets","")</f>
        <v>412 for Commercial Mortgage Assets</v>
      </c>
      <c r="E292" s="132"/>
      <c r="F292" s="131" t="str">
        <f ca="1">IF(ISREF(INDIRECT("'B2. HTT Public Sector Assets'!A1")),ROW(#REF!)&amp; " for Public Sector Assets","")</f>
        <v/>
      </c>
      <c r="G292" s="132"/>
      <c r="H292" s="66"/>
      <c r="I292" s="85"/>
      <c r="J292"/>
      <c r="K292" s="131"/>
      <c r="L292" s="132"/>
      <c r="N292" s="132"/>
    </row>
    <row r="293" spans="1:14" x14ac:dyDescent="0.25">
      <c r="A293" s="69" t="s">
        <v>682</v>
      </c>
      <c r="B293" s="85" t="s">
        <v>683</v>
      </c>
      <c r="C293" s="131" t="str">
        <f ca="1">IF(ISREF(INDIRECT("'B1. HTT Mortgage Assets'!A1")),ROW('B1. HTT Mortgage Assets'!B149)&amp;" for Mortgage Assets","")</f>
        <v>149 for Mortgage Assets</v>
      </c>
      <c r="D293" s="131" t="str">
        <f ca="1">IF(ISREF(INDIRECT("'B2. HTT Public Sector Assets'!A1")),ROW(#REF!)&amp;" for Public Sector Assets","")</f>
        <v/>
      </c>
      <c r="H293" s="66"/>
      <c r="I293" s="85"/>
      <c r="M293" s="132"/>
    </row>
    <row r="294" spans="1:14" x14ac:dyDescent="0.25">
      <c r="A294" s="69" t="s">
        <v>684</v>
      </c>
      <c r="B294" s="85" t="s">
        <v>685</v>
      </c>
      <c r="C294" s="131">
        <f>ROW(B111)</f>
        <v>111</v>
      </c>
      <c r="F294" s="132"/>
      <c r="H294" s="66"/>
      <c r="I294" s="85"/>
      <c r="J294" s="131"/>
      <c r="M294" s="132"/>
    </row>
    <row r="295" spans="1:14" x14ac:dyDescent="0.25">
      <c r="A295" s="69" t="s">
        <v>686</v>
      </c>
      <c r="B295" s="85" t="s">
        <v>687</v>
      </c>
      <c r="C295" s="131">
        <f>ROW(B163)</f>
        <v>163</v>
      </c>
      <c r="E295" s="132"/>
      <c r="F295" s="132"/>
      <c r="H295" s="66"/>
      <c r="I295" s="85"/>
      <c r="J295" s="131"/>
      <c r="L295" s="132"/>
      <c r="M295" s="132"/>
    </row>
    <row r="296" spans="1:14" x14ac:dyDescent="0.25">
      <c r="A296" s="69" t="s">
        <v>688</v>
      </c>
      <c r="B296" s="85" t="s">
        <v>689</v>
      </c>
      <c r="C296" s="131">
        <f>ROW(B137)</f>
        <v>137</v>
      </c>
      <c r="E296" s="132"/>
      <c r="F296" s="132"/>
      <c r="H296" s="66"/>
      <c r="I296" s="85"/>
      <c r="J296" s="131"/>
      <c r="L296" s="132"/>
      <c r="M296" s="132"/>
    </row>
    <row r="297" spans="1:14" ht="30" x14ac:dyDescent="0.25">
      <c r="A297" s="69" t="s">
        <v>690</v>
      </c>
      <c r="B297" s="69" t="s">
        <v>691</v>
      </c>
      <c r="C297" s="131" t="str">
        <f>ROW('C. HTT Harmonised Glossary'!B17)&amp;" for Harmonised Glossary"</f>
        <v>17 for Harmonised Glossary</v>
      </c>
      <c r="E297" s="132"/>
      <c r="H297" s="66"/>
      <c r="J297" s="131"/>
      <c r="L297" s="132"/>
    </row>
    <row r="298" spans="1:14" x14ac:dyDescent="0.25">
      <c r="A298" s="69" t="s">
        <v>692</v>
      </c>
      <c r="B298" s="85" t="s">
        <v>693</v>
      </c>
      <c r="C298" s="131">
        <f>ROW(B65)</f>
        <v>65</v>
      </c>
      <c r="E298" s="132"/>
      <c r="H298" s="66"/>
      <c r="I298" s="85"/>
      <c r="J298" s="131"/>
      <c r="L298" s="132"/>
    </row>
    <row r="299" spans="1:14" x14ac:dyDescent="0.25">
      <c r="A299" s="69" t="s">
        <v>694</v>
      </c>
      <c r="B299" s="85" t="s">
        <v>695</v>
      </c>
      <c r="C299" s="131">
        <f>ROW(B88)</f>
        <v>88</v>
      </c>
      <c r="E299" s="132"/>
      <c r="H299" s="66"/>
      <c r="I299" s="85"/>
      <c r="J299" s="131"/>
      <c r="L299" s="132"/>
    </row>
    <row r="300" spans="1:14" x14ac:dyDescent="0.25">
      <c r="A300" s="69" t="s">
        <v>696</v>
      </c>
      <c r="B300" s="85" t="s">
        <v>697</v>
      </c>
      <c r="C300" s="131" t="str">
        <f ca="1">IF(ISREF(INDIRECT("'B1. HTT Mortgage Assets'!A1")),ROW('B1. HTT Mortgage Assets'!B179)&amp; " for Mortgage Assets","")</f>
        <v>179 for Mortgage Assets</v>
      </c>
      <c r="D300" s="131" t="str">
        <f ca="1">IF(ISREF(INDIRECT("'B2. HTT Public Sector Assets'!A1")),ROW(#REF!)&amp; " for Public Sector Assets","")</f>
        <v/>
      </c>
      <c r="E300" s="132"/>
      <c r="H300" s="66"/>
      <c r="I300" s="85"/>
      <c r="J300" s="131"/>
      <c r="K300" s="131"/>
      <c r="L300" s="132"/>
    </row>
    <row r="301" spans="1:14" hidden="1" outlineLevel="1" x14ac:dyDescent="0.25">
      <c r="A301" s="69" t="s">
        <v>698</v>
      </c>
      <c r="B301" s="85"/>
      <c r="C301" s="131"/>
      <c r="D301" s="131"/>
      <c r="E301" s="132"/>
      <c r="H301" s="66"/>
      <c r="I301" s="85"/>
      <c r="J301" s="131"/>
      <c r="K301" s="131"/>
      <c r="L301" s="132"/>
    </row>
    <row r="302" spans="1:14" hidden="1" outlineLevel="1" x14ac:dyDescent="0.25">
      <c r="A302" s="69" t="s">
        <v>699</v>
      </c>
      <c r="B302" s="85"/>
      <c r="C302" s="131"/>
      <c r="D302" s="131"/>
      <c r="E302" s="132"/>
      <c r="H302" s="66"/>
      <c r="I302" s="85"/>
      <c r="J302" s="131"/>
      <c r="K302" s="131"/>
      <c r="L302" s="132"/>
    </row>
    <row r="303" spans="1:14" hidden="1" outlineLevel="1" x14ac:dyDescent="0.25">
      <c r="A303" s="69" t="s">
        <v>700</v>
      </c>
      <c r="B303" s="85"/>
      <c r="C303" s="131"/>
      <c r="D303" s="131"/>
      <c r="E303" s="132"/>
      <c r="H303" s="66"/>
      <c r="I303" s="85"/>
      <c r="J303" s="131"/>
      <c r="K303" s="131"/>
      <c r="L303" s="132"/>
    </row>
    <row r="304" spans="1:14" hidden="1" outlineLevel="1" x14ac:dyDescent="0.25">
      <c r="A304" s="69" t="s">
        <v>701</v>
      </c>
      <c r="B304" s="85"/>
      <c r="C304" s="131"/>
      <c r="D304" s="131"/>
      <c r="E304" s="132"/>
      <c r="H304" s="66"/>
      <c r="I304" s="85"/>
      <c r="J304" s="131"/>
      <c r="K304" s="131"/>
      <c r="L304" s="132"/>
    </row>
    <row r="305" spans="1:14" hidden="1" outlineLevel="1" x14ac:dyDescent="0.25">
      <c r="A305" s="69" t="s">
        <v>702</v>
      </c>
      <c r="B305" s="85"/>
      <c r="C305" s="131"/>
      <c r="D305" s="131"/>
      <c r="E305" s="132"/>
      <c r="H305" s="66"/>
      <c r="I305" s="85"/>
      <c r="J305" s="131"/>
      <c r="K305" s="131"/>
      <c r="L305" s="132"/>
      <c r="N305" s="88"/>
    </row>
    <row r="306" spans="1:14" hidden="1" outlineLevel="1" x14ac:dyDescent="0.25">
      <c r="A306" s="69" t="s">
        <v>703</v>
      </c>
      <c r="B306" s="85"/>
      <c r="C306" s="131"/>
      <c r="D306" s="131"/>
      <c r="E306" s="132"/>
      <c r="H306" s="66"/>
      <c r="I306" s="85"/>
      <c r="J306" s="131"/>
      <c r="K306" s="131"/>
      <c r="L306" s="132"/>
      <c r="N306" s="88"/>
    </row>
    <row r="307" spans="1:14" hidden="1" outlineLevel="1" x14ac:dyDescent="0.25">
      <c r="A307" s="69" t="s">
        <v>704</v>
      </c>
      <c r="B307" s="85"/>
      <c r="C307" s="131"/>
      <c r="D307" s="131"/>
      <c r="E307" s="132"/>
      <c r="H307" s="66"/>
      <c r="I307" s="85"/>
      <c r="J307" s="131"/>
      <c r="K307" s="131"/>
      <c r="L307" s="132"/>
      <c r="N307" s="88"/>
    </row>
    <row r="308" spans="1:14" hidden="1" outlineLevel="1" x14ac:dyDescent="0.25">
      <c r="A308" s="69" t="s">
        <v>705</v>
      </c>
      <c r="B308" s="85"/>
      <c r="C308" s="131"/>
      <c r="D308" s="131"/>
      <c r="E308" s="132"/>
      <c r="H308" s="66"/>
      <c r="I308" s="85"/>
      <c r="J308" s="131"/>
      <c r="K308" s="131"/>
      <c r="L308" s="132"/>
      <c r="N308" s="88"/>
    </row>
    <row r="309" spans="1:14" hidden="1" outlineLevel="1" x14ac:dyDescent="0.25">
      <c r="A309" s="69" t="s">
        <v>706</v>
      </c>
      <c r="B309" s="85"/>
      <c r="C309" s="131"/>
      <c r="D309" s="131"/>
      <c r="E309" s="132"/>
      <c r="H309" s="66"/>
      <c r="I309" s="85"/>
      <c r="J309" s="131"/>
      <c r="K309" s="131"/>
      <c r="L309" s="132"/>
      <c r="N309" s="88"/>
    </row>
    <row r="310" spans="1:14" hidden="1" outlineLevel="1" x14ac:dyDescent="0.25">
      <c r="A310" s="69" t="s">
        <v>707</v>
      </c>
      <c r="H310" s="66"/>
      <c r="N310" s="88"/>
    </row>
    <row r="311" spans="1:14" ht="37.5" collapsed="1" x14ac:dyDescent="0.25">
      <c r="A311" s="81"/>
      <c r="B311" s="80" t="s">
        <v>274</v>
      </c>
      <c r="C311" s="81"/>
      <c r="D311" s="81"/>
      <c r="E311" s="81"/>
      <c r="F311" s="81"/>
      <c r="G311" s="82"/>
      <c r="H311" s="66"/>
      <c r="I311" s="73"/>
      <c r="J311" s="75"/>
      <c r="K311" s="75"/>
      <c r="L311" s="75"/>
      <c r="M311" s="75"/>
      <c r="N311" s="88"/>
    </row>
    <row r="312" spans="1:14" x14ac:dyDescent="0.25">
      <c r="A312" s="69" t="s">
        <v>708</v>
      </c>
      <c r="B312" s="95" t="s">
        <v>709</v>
      </c>
      <c r="C312" s="96">
        <f>+C231</f>
        <v>61167.205999999998</v>
      </c>
      <c r="H312" s="66"/>
      <c r="I312" s="95"/>
      <c r="J312" s="131"/>
      <c r="N312" s="88"/>
    </row>
    <row r="313" spans="1:14" hidden="1" outlineLevel="1" x14ac:dyDescent="0.25">
      <c r="A313" s="69" t="s">
        <v>710</v>
      </c>
      <c r="B313" s="95"/>
      <c r="C313" s="131"/>
      <c r="H313" s="66"/>
      <c r="I313" s="95"/>
      <c r="J313" s="131"/>
      <c r="N313" s="88"/>
    </row>
    <row r="314" spans="1:14" hidden="1" outlineLevel="1" x14ac:dyDescent="0.25">
      <c r="A314" s="69" t="s">
        <v>711</v>
      </c>
      <c r="B314" s="95"/>
      <c r="C314" s="131"/>
      <c r="H314" s="66"/>
      <c r="I314" s="95"/>
      <c r="J314" s="131"/>
      <c r="N314" s="88"/>
    </row>
    <row r="315" spans="1:14" hidden="1" outlineLevel="1" x14ac:dyDescent="0.25">
      <c r="A315" s="69" t="s">
        <v>712</v>
      </c>
      <c r="B315" s="95"/>
      <c r="C315" s="131"/>
      <c r="H315" s="66"/>
      <c r="I315" s="95"/>
      <c r="J315" s="131"/>
      <c r="N315" s="88"/>
    </row>
    <row r="316" spans="1:14" hidden="1" outlineLevel="1" x14ac:dyDescent="0.25">
      <c r="A316" s="69" t="s">
        <v>713</v>
      </c>
      <c r="B316" s="95"/>
      <c r="C316" s="131"/>
      <c r="H316" s="66"/>
      <c r="I316" s="95"/>
      <c r="J316" s="131"/>
      <c r="N316" s="88"/>
    </row>
    <row r="317" spans="1:14" hidden="1" outlineLevel="1" x14ac:dyDescent="0.25">
      <c r="A317" s="69" t="s">
        <v>714</v>
      </c>
      <c r="B317" s="95"/>
      <c r="C317" s="131"/>
      <c r="H317" s="66"/>
      <c r="I317" s="95"/>
      <c r="J317" s="131"/>
      <c r="N317" s="88"/>
    </row>
    <row r="318" spans="1:14" hidden="1" outlineLevel="1" x14ac:dyDescent="0.25">
      <c r="A318" s="69" t="s">
        <v>715</v>
      </c>
      <c r="B318" s="95"/>
      <c r="C318" s="131"/>
      <c r="H318" s="66"/>
      <c r="I318" s="95"/>
      <c r="J318" s="131"/>
      <c r="N318" s="88"/>
    </row>
    <row r="319" spans="1:14" ht="18.75" collapsed="1" x14ac:dyDescent="0.25">
      <c r="A319" s="81"/>
      <c r="B319" s="80" t="s">
        <v>275</v>
      </c>
      <c r="C319" s="81"/>
      <c r="D319" s="81"/>
      <c r="E319" s="81"/>
      <c r="F319" s="81"/>
      <c r="G319" s="82"/>
      <c r="H319" s="66"/>
      <c r="I319" s="73"/>
      <c r="J319" s="75"/>
      <c r="K319" s="75"/>
      <c r="L319" s="75"/>
      <c r="M319" s="75"/>
      <c r="N319" s="88"/>
    </row>
    <row r="320" spans="1:14" ht="15" customHeight="1" outlineLevel="1" x14ac:dyDescent="0.25">
      <c r="A320" s="90"/>
      <c r="B320" s="91" t="s">
        <v>716</v>
      </c>
      <c r="C320" s="90"/>
      <c r="D320" s="90"/>
      <c r="E320" s="92"/>
      <c r="F320" s="93"/>
      <c r="G320" s="93"/>
      <c r="H320" s="66"/>
      <c r="L320" s="66"/>
      <c r="M320" s="66"/>
      <c r="N320" s="88"/>
    </row>
    <row r="321" spans="1:14" outlineLevel="1" x14ac:dyDescent="0.25">
      <c r="A321" s="69" t="s">
        <v>717</v>
      </c>
      <c r="B321" s="85" t="s">
        <v>718</v>
      </c>
      <c r="C321" s="85" t="s">
        <v>719</v>
      </c>
      <c r="H321" s="66"/>
      <c r="I321" s="88"/>
      <c r="J321" s="88"/>
      <c r="K321" s="88"/>
      <c r="L321" s="88"/>
      <c r="M321" s="88"/>
      <c r="N321" s="88"/>
    </row>
    <row r="322" spans="1:14" outlineLevel="1" x14ac:dyDescent="0.25">
      <c r="A322" s="69" t="s">
        <v>720</v>
      </c>
      <c r="B322" s="85" t="s">
        <v>721</v>
      </c>
      <c r="C322" s="85" t="s">
        <v>719</v>
      </c>
      <c r="H322" s="66"/>
      <c r="I322" s="88"/>
      <c r="J322" s="88"/>
      <c r="K322" s="88"/>
      <c r="L322" s="88"/>
      <c r="M322" s="88"/>
      <c r="N322" s="88"/>
    </row>
    <row r="323" spans="1:14" outlineLevel="1" x14ac:dyDescent="0.25">
      <c r="A323" s="69" t="s">
        <v>722</v>
      </c>
      <c r="B323" s="85" t="s">
        <v>723</v>
      </c>
      <c r="C323" s="85" t="s">
        <v>724</v>
      </c>
      <c r="H323" s="66"/>
      <c r="I323" s="88"/>
      <c r="J323" s="88"/>
      <c r="K323" s="88"/>
      <c r="L323" s="88"/>
      <c r="M323" s="88"/>
      <c r="N323" s="88"/>
    </row>
    <row r="324" spans="1:14" outlineLevel="1" x14ac:dyDescent="0.25">
      <c r="A324" s="69" t="s">
        <v>725</v>
      </c>
      <c r="B324" s="85" t="s">
        <v>726</v>
      </c>
      <c r="C324" s="85" t="s">
        <v>724</v>
      </c>
      <c r="H324" s="66"/>
      <c r="I324" s="88"/>
      <c r="J324" s="88"/>
      <c r="K324" s="88"/>
      <c r="L324" s="88"/>
      <c r="M324" s="88"/>
      <c r="N324" s="88"/>
    </row>
    <row r="325" spans="1:14" outlineLevel="1" x14ac:dyDescent="0.25">
      <c r="A325" s="69" t="s">
        <v>727</v>
      </c>
      <c r="B325" s="85" t="s">
        <v>728</v>
      </c>
      <c r="C325" s="85" t="s">
        <v>724</v>
      </c>
      <c r="H325" s="66"/>
      <c r="I325" s="88"/>
      <c r="J325" s="88"/>
      <c r="K325" s="88"/>
      <c r="L325" s="88"/>
      <c r="M325" s="88"/>
      <c r="N325" s="88"/>
    </row>
    <row r="326" spans="1:14" outlineLevel="1" x14ac:dyDescent="0.25">
      <c r="A326" s="69" t="s">
        <v>729</v>
      </c>
      <c r="B326" s="85" t="s">
        <v>730</v>
      </c>
      <c r="C326" s="85" t="s">
        <v>724</v>
      </c>
      <c r="H326" s="66"/>
      <c r="I326" s="88"/>
      <c r="J326" s="88"/>
      <c r="K326" s="88"/>
      <c r="L326" s="88"/>
      <c r="M326" s="88"/>
      <c r="N326" s="88"/>
    </row>
    <row r="327" spans="1:14" outlineLevel="1" x14ac:dyDescent="0.25">
      <c r="A327" s="69" t="s">
        <v>731</v>
      </c>
      <c r="B327" s="85" t="s">
        <v>732</v>
      </c>
      <c r="C327" s="85" t="s">
        <v>724</v>
      </c>
      <c r="H327" s="66"/>
      <c r="I327" s="88"/>
      <c r="J327" s="88"/>
      <c r="K327" s="88"/>
      <c r="L327" s="88"/>
      <c r="M327" s="88"/>
      <c r="N327" s="88"/>
    </row>
    <row r="328" spans="1:14" outlineLevel="1" x14ac:dyDescent="0.25">
      <c r="A328" s="69" t="s">
        <v>733</v>
      </c>
      <c r="B328" s="85" t="s">
        <v>734</v>
      </c>
      <c r="C328" s="85" t="s">
        <v>724</v>
      </c>
      <c r="H328" s="66"/>
      <c r="I328" s="88"/>
      <c r="J328" s="88"/>
      <c r="K328" s="88"/>
      <c r="L328" s="88"/>
      <c r="M328" s="88"/>
      <c r="N328" s="88"/>
    </row>
    <row r="329" spans="1:14" outlineLevel="1" x14ac:dyDescent="0.25">
      <c r="A329" s="69" t="s">
        <v>735</v>
      </c>
      <c r="B329" s="85" t="s">
        <v>736</v>
      </c>
      <c r="C329" s="85" t="s">
        <v>724</v>
      </c>
      <c r="H329" s="66"/>
      <c r="I329" s="88"/>
      <c r="J329" s="88"/>
      <c r="K329" s="88"/>
      <c r="L329" s="88"/>
      <c r="M329" s="88"/>
      <c r="N329" s="88"/>
    </row>
    <row r="330" spans="1:14" hidden="1" outlineLevel="1" x14ac:dyDescent="0.25">
      <c r="A330" s="69" t="s">
        <v>737</v>
      </c>
      <c r="B330" s="105" t="s">
        <v>738</v>
      </c>
      <c r="H330" s="66"/>
      <c r="I330" s="88"/>
      <c r="J330" s="88"/>
      <c r="K330" s="88"/>
      <c r="L330" s="88"/>
      <c r="M330" s="88"/>
      <c r="N330" s="88"/>
    </row>
    <row r="331" spans="1:14" hidden="1" outlineLevel="1" x14ac:dyDescent="0.25">
      <c r="A331" s="69" t="s">
        <v>739</v>
      </c>
      <c r="B331" s="105" t="s">
        <v>738</v>
      </c>
      <c r="H331" s="66"/>
      <c r="I331" s="88"/>
      <c r="J331" s="88"/>
      <c r="K331" s="88"/>
      <c r="L331" s="88"/>
      <c r="M331" s="88"/>
      <c r="N331" s="88"/>
    </row>
    <row r="332" spans="1:14" hidden="1" outlineLevel="1" x14ac:dyDescent="0.25">
      <c r="A332" s="69" t="s">
        <v>740</v>
      </c>
      <c r="B332" s="105" t="s">
        <v>738</v>
      </c>
      <c r="H332" s="66"/>
      <c r="I332" s="88"/>
      <c r="J332" s="88"/>
      <c r="K332" s="88"/>
      <c r="L332" s="88"/>
      <c r="M332" s="88"/>
      <c r="N332" s="88"/>
    </row>
    <row r="333" spans="1:14" hidden="1" outlineLevel="1" x14ac:dyDescent="0.25">
      <c r="A333" s="69" t="s">
        <v>741</v>
      </c>
      <c r="B333" s="105" t="s">
        <v>738</v>
      </c>
      <c r="H333" s="66"/>
      <c r="I333" s="88"/>
      <c r="J333" s="88"/>
      <c r="K333" s="88"/>
      <c r="L333" s="88"/>
      <c r="M333" s="88"/>
      <c r="N333" s="88"/>
    </row>
    <row r="334" spans="1:14" hidden="1" outlineLevel="1" x14ac:dyDescent="0.25">
      <c r="A334" s="69" t="s">
        <v>742</v>
      </c>
      <c r="B334" s="105" t="s">
        <v>738</v>
      </c>
      <c r="H334" s="66"/>
      <c r="I334" s="88"/>
      <c r="J334" s="88"/>
      <c r="K334" s="88"/>
      <c r="L334" s="88"/>
      <c r="M334" s="88"/>
      <c r="N334" s="88"/>
    </row>
    <row r="335" spans="1:14" hidden="1" outlineLevel="1" x14ac:dyDescent="0.25">
      <c r="A335" s="69" t="s">
        <v>743</v>
      </c>
      <c r="B335" s="105" t="s">
        <v>738</v>
      </c>
      <c r="H335" s="66"/>
      <c r="I335" s="88"/>
      <c r="J335" s="88"/>
      <c r="K335" s="88"/>
      <c r="L335" s="88"/>
      <c r="M335" s="88"/>
      <c r="N335" s="88"/>
    </row>
    <row r="336" spans="1:14" hidden="1" outlineLevel="1" x14ac:dyDescent="0.25">
      <c r="A336" s="69" t="s">
        <v>744</v>
      </c>
      <c r="B336" s="105" t="s">
        <v>738</v>
      </c>
      <c r="H336" s="66"/>
      <c r="I336" s="88"/>
      <c r="J336" s="88"/>
      <c r="K336" s="88"/>
      <c r="L336" s="88"/>
      <c r="M336" s="88"/>
      <c r="N336" s="88"/>
    </row>
    <row r="337" spans="1:14" hidden="1" outlineLevel="1" x14ac:dyDescent="0.25">
      <c r="A337" s="69" t="s">
        <v>745</v>
      </c>
      <c r="B337" s="105" t="s">
        <v>738</v>
      </c>
      <c r="H337" s="66"/>
      <c r="I337" s="88"/>
      <c r="J337" s="88"/>
      <c r="K337" s="88"/>
      <c r="L337" s="88"/>
      <c r="M337" s="88"/>
      <c r="N337" s="88"/>
    </row>
    <row r="338" spans="1:14" hidden="1" outlineLevel="1" x14ac:dyDescent="0.25">
      <c r="A338" s="69" t="s">
        <v>746</v>
      </c>
      <c r="B338" s="105" t="s">
        <v>738</v>
      </c>
      <c r="H338" s="66"/>
      <c r="I338" s="88"/>
      <c r="J338" s="88"/>
      <c r="K338" s="88"/>
      <c r="L338" s="88"/>
      <c r="M338" s="88"/>
      <c r="N338" s="88"/>
    </row>
    <row r="339" spans="1:14" hidden="1" outlineLevel="1" x14ac:dyDescent="0.25">
      <c r="A339" s="69" t="s">
        <v>747</v>
      </c>
      <c r="B339" s="105" t="s">
        <v>738</v>
      </c>
      <c r="H339" s="66"/>
      <c r="I339" s="88"/>
      <c r="J339" s="88"/>
      <c r="K339" s="88"/>
      <c r="L339" s="88"/>
      <c r="M339" s="88"/>
      <c r="N339" s="88"/>
    </row>
    <row r="340" spans="1:14" hidden="1" outlineLevel="1" x14ac:dyDescent="0.25">
      <c r="A340" s="69" t="s">
        <v>748</v>
      </c>
      <c r="B340" s="105" t="s">
        <v>738</v>
      </c>
      <c r="H340" s="66"/>
      <c r="I340" s="88"/>
      <c r="J340" s="88"/>
      <c r="K340" s="88"/>
      <c r="L340" s="88"/>
      <c r="M340" s="88"/>
      <c r="N340" s="88"/>
    </row>
    <row r="341" spans="1:14" hidden="1" outlineLevel="1" x14ac:dyDescent="0.25">
      <c r="A341" s="69" t="s">
        <v>749</v>
      </c>
      <c r="B341" s="105" t="s">
        <v>738</v>
      </c>
      <c r="H341" s="66"/>
      <c r="I341" s="88"/>
      <c r="J341" s="88"/>
      <c r="K341" s="88"/>
      <c r="L341" s="88"/>
      <c r="M341" s="88"/>
      <c r="N341" s="88"/>
    </row>
    <row r="342" spans="1:14" hidden="1" outlineLevel="1" x14ac:dyDescent="0.25">
      <c r="A342" s="69" t="s">
        <v>750</v>
      </c>
      <c r="B342" s="105" t="s">
        <v>738</v>
      </c>
      <c r="H342" s="66"/>
      <c r="I342" s="88"/>
      <c r="J342" s="88"/>
      <c r="K342" s="88"/>
      <c r="L342" s="88"/>
      <c r="M342" s="88"/>
      <c r="N342" s="88"/>
    </row>
    <row r="343" spans="1:14" hidden="1" outlineLevel="1" x14ac:dyDescent="0.25">
      <c r="A343" s="69" t="s">
        <v>751</v>
      </c>
      <c r="B343" s="105" t="s">
        <v>738</v>
      </c>
      <c r="H343" s="66"/>
      <c r="I343" s="88"/>
      <c r="J343" s="88"/>
      <c r="K343" s="88"/>
      <c r="L343" s="88"/>
      <c r="M343" s="88"/>
      <c r="N343" s="88"/>
    </row>
    <row r="344" spans="1:14" hidden="1" outlineLevel="1" x14ac:dyDescent="0.25">
      <c r="A344" s="69" t="s">
        <v>752</v>
      </c>
      <c r="B344" s="105" t="s">
        <v>738</v>
      </c>
      <c r="H344" s="66"/>
      <c r="I344" s="88"/>
      <c r="J344" s="88"/>
      <c r="K344" s="88"/>
      <c r="L344" s="88"/>
      <c r="M344" s="88"/>
      <c r="N344" s="88"/>
    </row>
    <row r="345" spans="1:14" hidden="1" outlineLevel="1" x14ac:dyDescent="0.25">
      <c r="A345" s="69" t="s">
        <v>753</v>
      </c>
      <c r="B345" s="105" t="s">
        <v>738</v>
      </c>
      <c r="H345" s="66"/>
      <c r="I345" s="88"/>
      <c r="J345" s="88"/>
      <c r="K345" s="88"/>
      <c r="L345" s="88"/>
      <c r="M345" s="88"/>
      <c r="N345" s="88"/>
    </row>
    <row r="346" spans="1:14" hidden="1" outlineLevel="1" x14ac:dyDescent="0.25">
      <c r="A346" s="69" t="s">
        <v>754</v>
      </c>
      <c r="B346" s="105" t="s">
        <v>738</v>
      </c>
      <c r="H346" s="66"/>
      <c r="I346" s="88"/>
      <c r="J346" s="88"/>
      <c r="K346" s="88"/>
      <c r="L346" s="88"/>
      <c r="M346" s="88"/>
      <c r="N346" s="88"/>
    </row>
    <row r="347" spans="1:14" hidden="1" outlineLevel="1" x14ac:dyDescent="0.25">
      <c r="A347" s="69" t="s">
        <v>755</v>
      </c>
      <c r="B347" s="105" t="s">
        <v>738</v>
      </c>
      <c r="H347" s="66"/>
      <c r="I347" s="88"/>
      <c r="J347" s="88"/>
      <c r="K347" s="88"/>
      <c r="L347" s="88"/>
      <c r="M347" s="88"/>
      <c r="N347" s="88"/>
    </row>
    <row r="348" spans="1:14" hidden="1" outlineLevel="1" x14ac:dyDescent="0.25">
      <c r="A348" s="69" t="s">
        <v>756</v>
      </c>
      <c r="B348" s="105" t="s">
        <v>738</v>
      </c>
      <c r="H348" s="66"/>
      <c r="I348" s="88"/>
      <c r="J348" s="88"/>
      <c r="K348" s="88"/>
      <c r="L348" s="88"/>
      <c r="M348" s="88"/>
      <c r="N348" s="88"/>
    </row>
    <row r="349" spans="1:14" hidden="1" outlineLevel="1" x14ac:dyDescent="0.25">
      <c r="A349" s="69" t="s">
        <v>757</v>
      </c>
      <c r="B349" s="105" t="s">
        <v>738</v>
      </c>
      <c r="H349" s="66"/>
      <c r="I349" s="88"/>
      <c r="J349" s="88"/>
      <c r="K349" s="88"/>
      <c r="L349" s="88"/>
      <c r="M349" s="88"/>
      <c r="N349" s="88"/>
    </row>
    <row r="350" spans="1:14" hidden="1" outlineLevel="1" x14ac:dyDescent="0.25">
      <c r="A350" s="69" t="s">
        <v>758</v>
      </c>
      <c r="B350" s="105" t="s">
        <v>738</v>
      </c>
      <c r="H350" s="66"/>
      <c r="I350" s="88"/>
      <c r="J350" s="88"/>
      <c r="K350" s="88"/>
      <c r="L350" s="88"/>
      <c r="M350" s="88"/>
      <c r="N350" s="88"/>
    </row>
    <row r="351" spans="1:14" hidden="1" outlineLevel="1" x14ac:dyDescent="0.25">
      <c r="A351" s="69" t="s">
        <v>759</v>
      </c>
      <c r="B351" s="105" t="s">
        <v>738</v>
      </c>
      <c r="H351" s="66"/>
      <c r="I351" s="88"/>
      <c r="J351" s="88"/>
      <c r="K351" s="88"/>
      <c r="L351" s="88"/>
      <c r="M351" s="88"/>
      <c r="N351" s="88"/>
    </row>
    <row r="352" spans="1:14" hidden="1" outlineLevel="1" x14ac:dyDescent="0.25">
      <c r="A352" s="69" t="s">
        <v>760</v>
      </c>
      <c r="B352" s="105" t="s">
        <v>738</v>
      </c>
      <c r="H352" s="66"/>
      <c r="I352" s="88"/>
      <c r="J352" s="88"/>
      <c r="K352" s="88"/>
      <c r="L352" s="88"/>
      <c r="M352" s="88"/>
      <c r="N352" s="88"/>
    </row>
    <row r="353" spans="1:14" hidden="1" outlineLevel="1" x14ac:dyDescent="0.25">
      <c r="A353" s="69" t="s">
        <v>761</v>
      </c>
      <c r="B353" s="105" t="s">
        <v>738</v>
      </c>
      <c r="H353" s="66"/>
      <c r="I353" s="88"/>
      <c r="J353" s="88"/>
      <c r="K353" s="88"/>
      <c r="L353" s="88"/>
      <c r="M353" s="88"/>
      <c r="N353" s="88"/>
    </row>
    <row r="354" spans="1:14" hidden="1" outlineLevel="1" x14ac:dyDescent="0.25">
      <c r="A354" s="69" t="s">
        <v>762</v>
      </c>
      <c r="B354" s="105" t="s">
        <v>738</v>
      </c>
      <c r="H354" s="66"/>
      <c r="I354" s="88"/>
      <c r="J354" s="88"/>
      <c r="K354" s="88"/>
      <c r="L354" s="88"/>
      <c r="M354" s="88"/>
      <c r="N354" s="88"/>
    </row>
    <row r="355" spans="1:14" hidden="1" outlineLevel="1" x14ac:dyDescent="0.25">
      <c r="A355" s="69" t="s">
        <v>763</v>
      </c>
      <c r="B355" s="105" t="s">
        <v>738</v>
      </c>
      <c r="H355" s="66"/>
      <c r="I355" s="88"/>
      <c r="J355" s="88"/>
      <c r="K355" s="88"/>
      <c r="L355" s="88"/>
      <c r="M355" s="88"/>
      <c r="N355" s="88"/>
    </row>
    <row r="356" spans="1:14" hidden="1" outlineLevel="1" x14ac:dyDescent="0.25">
      <c r="A356" s="69" t="s">
        <v>764</v>
      </c>
      <c r="B356" s="105" t="s">
        <v>738</v>
      </c>
      <c r="H356" s="66"/>
      <c r="I356" s="88"/>
      <c r="J356" s="88"/>
      <c r="K356" s="88"/>
      <c r="L356" s="88"/>
      <c r="M356" s="88"/>
      <c r="N356" s="88"/>
    </row>
    <row r="357" spans="1:14" hidden="1" outlineLevel="1" x14ac:dyDescent="0.25">
      <c r="A357" s="69" t="s">
        <v>765</v>
      </c>
      <c r="B357" s="105" t="s">
        <v>738</v>
      </c>
      <c r="H357" s="66"/>
      <c r="I357" s="88"/>
      <c r="J357" s="88"/>
      <c r="K357" s="88"/>
      <c r="L357" s="88"/>
      <c r="M357" s="88"/>
      <c r="N357" s="88"/>
    </row>
    <row r="358" spans="1:14" hidden="1" outlineLevel="1" x14ac:dyDescent="0.25">
      <c r="A358" s="69" t="s">
        <v>766</v>
      </c>
      <c r="B358" s="105" t="s">
        <v>738</v>
      </c>
      <c r="H358" s="66"/>
      <c r="I358" s="88"/>
      <c r="J358" s="88"/>
      <c r="K358" s="88"/>
      <c r="L358" s="88"/>
      <c r="M358" s="88"/>
      <c r="N358" s="88"/>
    </row>
    <row r="359" spans="1:14" hidden="1" outlineLevel="1" x14ac:dyDescent="0.25">
      <c r="A359" s="69" t="s">
        <v>767</v>
      </c>
      <c r="B359" s="105" t="s">
        <v>738</v>
      </c>
      <c r="H359" s="66"/>
      <c r="I359" s="88"/>
      <c r="J359" s="88"/>
      <c r="K359" s="88"/>
      <c r="L359" s="88"/>
      <c r="M359" s="88"/>
      <c r="N359" s="88"/>
    </row>
    <row r="360" spans="1:14" hidden="1" outlineLevel="1" x14ac:dyDescent="0.25">
      <c r="A360" s="69" t="s">
        <v>768</v>
      </c>
      <c r="B360" s="105" t="s">
        <v>738</v>
      </c>
      <c r="H360" s="66"/>
      <c r="I360" s="88"/>
      <c r="J360" s="88"/>
      <c r="K360" s="88"/>
      <c r="L360" s="88"/>
      <c r="M360" s="88"/>
      <c r="N360" s="88"/>
    </row>
    <row r="361" spans="1:14" hidden="1" outlineLevel="1" x14ac:dyDescent="0.25">
      <c r="A361" s="69" t="s">
        <v>769</v>
      </c>
      <c r="B361" s="105" t="s">
        <v>738</v>
      </c>
      <c r="H361" s="66"/>
      <c r="I361" s="88"/>
      <c r="J361" s="88"/>
      <c r="K361" s="88"/>
      <c r="L361" s="88"/>
      <c r="M361" s="88"/>
      <c r="N361" s="88"/>
    </row>
    <row r="362" spans="1:14" hidden="1" outlineLevel="1" x14ac:dyDescent="0.25">
      <c r="A362" s="69" t="s">
        <v>770</v>
      </c>
      <c r="B362" s="105" t="s">
        <v>738</v>
      </c>
      <c r="H362" s="66"/>
      <c r="I362" s="88"/>
      <c r="J362" s="88"/>
      <c r="K362" s="88"/>
      <c r="L362" s="88"/>
      <c r="M362" s="88"/>
      <c r="N362" s="88"/>
    </row>
    <row r="363" spans="1:14" hidden="1" outlineLevel="1" x14ac:dyDescent="0.25">
      <c r="A363" s="69" t="s">
        <v>771</v>
      </c>
      <c r="B363" s="105" t="s">
        <v>738</v>
      </c>
      <c r="H363" s="66"/>
      <c r="I363" s="88"/>
      <c r="J363" s="88"/>
      <c r="K363" s="88"/>
      <c r="L363" s="88"/>
      <c r="M363" s="88"/>
      <c r="N363" s="88"/>
    </row>
    <row r="364" spans="1:14" hidden="1" outlineLevel="1" x14ac:dyDescent="0.25">
      <c r="A364" s="69" t="s">
        <v>772</v>
      </c>
      <c r="B364" s="105" t="s">
        <v>738</v>
      </c>
      <c r="H364" s="66"/>
      <c r="I364" s="88"/>
      <c r="J364" s="88"/>
      <c r="K364" s="88"/>
      <c r="L364" s="88"/>
      <c r="M364" s="88"/>
      <c r="N364" s="88"/>
    </row>
    <row r="365" spans="1:14" hidden="1" outlineLevel="1" x14ac:dyDescent="0.25">
      <c r="A365" s="69" t="s">
        <v>773</v>
      </c>
      <c r="B365" s="105" t="s">
        <v>738</v>
      </c>
      <c r="H365" s="66"/>
      <c r="I365" s="88"/>
      <c r="J365" s="88"/>
      <c r="K365" s="88"/>
      <c r="L365" s="88"/>
      <c r="M365" s="88"/>
      <c r="N365" s="88"/>
    </row>
    <row r="366" spans="1:14" x14ac:dyDescent="0.25">
      <c r="H366" s="66"/>
      <c r="I366" s="88"/>
      <c r="J366" s="88"/>
      <c r="K366" s="88"/>
      <c r="L366" s="88"/>
      <c r="M366" s="88"/>
      <c r="N366" s="88"/>
    </row>
    <row r="367" spans="1:14" x14ac:dyDescent="0.25">
      <c r="H367" s="66"/>
      <c r="I367" s="88"/>
      <c r="J367" s="88"/>
      <c r="K367" s="88"/>
      <c r="L367" s="88"/>
      <c r="M367" s="88"/>
      <c r="N367" s="88"/>
    </row>
    <row r="368" spans="1:14" x14ac:dyDescent="0.25">
      <c r="H368" s="66"/>
      <c r="I368" s="88"/>
      <c r="J368" s="88"/>
      <c r="K368" s="88"/>
      <c r="L368" s="88"/>
      <c r="M368" s="88"/>
      <c r="N368" s="88"/>
    </row>
    <row r="369" spans="8:8" s="88" customFormat="1" x14ac:dyDescent="0.25">
      <c r="H369" s="66"/>
    </row>
    <row r="370" spans="8:8" s="88" customFormat="1" x14ac:dyDescent="0.25">
      <c r="H370" s="66"/>
    </row>
    <row r="371" spans="8:8" s="88" customFormat="1" x14ac:dyDescent="0.25">
      <c r="H371" s="66"/>
    </row>
    <row r="372" spans="8:8" s="88" customFormat="1" x14ac:dyDescent="0.25">
      <c r="H372" s="66"/>
    </row>
    <row r="373" spans="8:8" s="88" customFormat="1" x14ac:dyDescent="0.25">
      <c r="H373" s="66"/>
    </row>
    <row r="374" spans="8:8" s="88" customFormat="1" x14ac:dyDescent="0.25">
      <c r="H374" s="66"/>
    </row>
    <row r="375" spans="8:8" s="88" customFormat="1" x14ac:dyDescent="0.25">
      <c r="H375" s="66"/>
    </row>
    <row r="376" spans="8:8" s="88" customFormat="1" x14ac:dyDescent="0.25">
      <c r="H376" s="66"/>
    </row>
    <row r="377" spans="8:8" s="88" customFormat="1" x14ac:dyDescent="0.25">
      <c r="H377" s="66"/>
    </row>
    <row r="378" spans="8:8" s="88" customFormat="1" x14ac:dyDescent="0.25">
      <c r="H378" s="66"/>
    </row>
    <row r="379" spans="8:8" s="88" customFormat="1" x14ac:dyDescent="0.25">
      <c r="H379" s="66"/>
    </row>
    <row r="380" spans="8:8" s="88" customFormat="1" x14ac:dyDescent="0.25">
      <c r="H380" s="66"/>
    </row>
    <row r="381" spans="8:8" s="88" customFormat="1" x14ac:dyDescent="0.25">
      <c r="H381" s="66"/>
    </row>
    <row r="382" spans="8:8" s="88" customFormat="1" x14ac:dyDescent="0.25">
      <c r="H382" s="66"/>
    </row>
    <row r="383" spans="8:8" s="88" customFormat="1" x14ac:dyDescent="0.25">
      <c r="H383" s="66"/>
    </row>
    <row r="384" spans="8:8" s="88" customFormat="1" x14ac:dyDescent="0.25">
      <c r="H384" s="66"/>
    </row>
    <row r="385" spans="8:8" s="88" customFormat="1" x14ac:dyDescent="0.25">
      <c r="H385" s="66"/>
    </row>
    <row r="386" spans="8:8" s="88" customFormat="1" x14ac:dyDescent="0.25">
      <c r="H386" s="66"/>
    </row>
    <row r="387" spans="8:8" s="88" customFormat="1" x14ac:dyDescent="0.25">
      <c r="H387" s="66"/>
    </row>
    <row r="388" spans="8:8" s="88" customFormat="1" x14ac:dyDescent="0.25">
      <c r="H388" s="66"/>
    </row>
    <row r="389" spans="8:8" s="88" customFormat="1" x14ac:dyDescent="0.25">
      <c r="H389" s="66"/>
    </row>
    <row r="390" spans="8:8" s="88" customFormat="1" x14ac:dyDescent="0.25">
      <c r="H390" s="66"/>
    </row>
    <row r="391" spans="8:8" s="88" customFormat="1" x14ac:dyDescent="0.25">
      <c r="H391" s="66"/>
    </row>
    <row r="392" spans="8:8" s="88" customFormat="1" x14ac:dyDescent="0.25">
      <c r="H392" s="66"/>
    </row>
    <row r="393" spans="8:8" s="88" customFormat="1" x14ac:dyDescent="0.25">
      <c r="H393" s="66"/>
    </row>
    <row r="394" spans="8:8" s="88" customFormat="1" x14ac:dyDescent="0.25">
      <c r="H394" s="66"/>
    </row>
    <row r="395" spans="8:8" s="88" customFormat="1" x14ac:dyDescent="0.25">
      <c r="H395" s="66"/>
    </row>
    <row r="396" spans="8:8" s="88" customFormat="1" x14ac:dyDescent="0.25">
      <c r="H396" s="66"/>
    </row>
    <row r="397" spans="8:8" s="88" customFormat="1" x14ac:dyDescent="0.25">
      <c r="H397" s="66"/>
    </row>
    <row r="398" spans="8:8" s="88" customFormat="1" x14ac:dyDescent="0.25">
      <c r="H398" s="66"/>
    </row>
    <row r="399" spans="8:8" s="88" customFormat="1" x14ac:dyDescent="0.25">
      <c r="H399" s="66"/>
    </row>
    <row r="400" spans="8:8" s="88" customFormat="1" x14ac:dyDescent="0.25">
      <c r="H400" s="66"/>
    </row>
    <row r="401" spans="8:8" s="88" customFormat="1" x14ac:dyDescent="0.25">
      <c r="H401" s="66"/>
    </row>
    <row r="402" spans="8:8" s="88" customFormat="1" x14ac:dyDescent="0.25">
      <c r="H402" s="66"/>
    </row>
    <row r="403" spans="8:8" s="88" customFormat="1" x14ac:dyDescent="0.25">
      <c r="H403" s="66"/>
    </row>
    <row r="404" spans="8:8" s="88" customFormat="1" x14ac:dyDescent="0.25">
      <c r="H404" s="66"/>
    </row>
    <row r="405" spans="8:8" s="88" customFormat="1" x14ac:dyDescent="0.25">
      <c r="H405" s="66"/>
    </row>
    <row r="406" spans="8:8" s="88" customFormat="1" x14ac:dyDescent="0.25">
      <c r="H406" s="66"/>
    </row>
    <row r="407" spans="8:8" s="88" customFormat="1" x14ac:dyDescent="0.25">
      <c r="H407" s="66"/>
    </row>
    <row r="408" spans="8:8" s="88" customFormat="1" x14ac:dyDescent="0.25">
      <c r="H408" s="66"/>
    </row>
    <row r="409" spans="8:8" s="88" customFormat="1" x14ac:dyDescent="0.25">
      <c r="H409" s="66"/>
    </row>
    <row r="410" spans="8:8" s="88" customFormat="1" x14ac:dyDescent="0.25">
      <c r="H410" s="66"/>
    </row>
    <row r="411" spans="8:8" s="88" customFormat="1" x14ac:dyDescent="0.25">
      <c r="H411" s="66"/>
    </row>
    <row r="412" spans="8:8" s="88" customFormat="1" x14ac:dyDescent="0.25">
      <c r="H412" s="66"/>
    </row>
    <row r="413" spans="8:8" s="88" customFormat="1" x14ac:dyDescent="0.25">
      <c r="H413" s="6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4DDB787F-A228-409E-9360-0622E675072D}"/>
    <hyperlink ref="B7" location="'A. HTT General'!B26" display="2. Regulatory Summary" xr:uid="{C4778539-0CC5-4735-BC3C-2CE808A92B2B}"/>
    <hyperlink ref="B8" location="'A. HTT General'!B36" display="3. General Cover Pool / Covered Bond Information" xr:uid="{6EBF3204-E504-478A-BD28-C5A21F9F23F5}"/>
    <hyperlink ref="B9" location="'A. HTT General'!B285" display="4. References to Capital Requirements Regulation (CRR) 129(7)" xr:uid="{694878D2-7438-4C13-AC75-436A3CD9710D}"/>
    <hyperlink ref="B11" location="'A. HTT General'!B319" display="6. Other relevant information" xr:uid="{AB9CCC98-E584-498B-BB08-21CCAA3FE20B}"/>
    <hyperlink ref="C289" location="'A. HTT General'!A39" display="'A. HTT General'!A39" xr:uid="{73F8AD85-1CCF-4053-B3A4-380FF81C3A9B}"/>
    <hyperlink ref="C290" location="'B1. HTT Mortgage Assets'!B43" display="'B1. HTT Mortgage Assets'!B43" xr:uid="{974019ED-0301-402C-B126-E89AC7AD542B}"/>
    <hyperlink ref="D290" location="'B2. HTT Public Sector Assets'!B48" display="'B2. HTT Public Sector Assets'!B48" xr:uid="{50B6306A-2964-4D2E-8CC8-675CD115E603}"/>
    <hyperlink ref="C291" location="'A. HTT General'!A52" display="'A. HTT General'!A52" xr:uid="{6C0A52A3-DE74-4569-B644-65EBEA8828CB}"/>
    <hyperlink ref="C295" location="'A. HTT General'!B163" display="'A. HTT General'!B163" xr:uid="{22009AA2-1D10-4326-B14D-95DCE0DD66D5}"/>
    <hyperlink ref="C296" location="'A. HTT General'!B137" display="'A. HTT General'!B137" xr:uid="{B9A77D90-E292-466A-861A-CED303C25328}"/>
    <hyperlink ref="C297" location="'C. HTT Harmonised Glossary'!B17" display="'C. HTT Harmonised Glossary'!B17" xr:uid="{9B43AA57-B9C7-4658-8943-60B640D87793}"/>
    <hyperlink ref="C298" location="'A. HTT General'!B65" display="'A. HTT General'!B65" xr:uid="{D3299BFB-F4EA-43F7-A872-B20A47D53E22}"/>
    <hyperlink ref="C299" location="'A. HTT General'!B88" display="'A. HTT General'!B88" xr:uid="{F2A4662B-BB19-4790-9C79-219C865647EA}"/>
    <hyperlink ref="C300" location="'B1. HTT Mortgage Assets'!B180" display="'B1. HTT Mortgage Assets'!B180" xr:uid="{D5BB3F53-FBC7-4943-916A-D731E8A447C2}"/>
    <hyperlink ref="D300" location="'B2. HTT Public Sector Assets'!B166" display="'B2. HTT Public Sector Assets'!B166" xr:uid="{A35FCC7C-0EA1-4F79-B59A-E8D595BF92B1}"/>
    <hyperlink ref="B27" r:id="rId1" display="UCITS Compliance" xr:uid="{66B60E26-5FED-4E03-92E3-D0076574E4F6}"/>
    <hyperlink ref="B28" r:id="rId2" xr:uid="{A8EBF33C-82A8-4BAF-9266-E5CA24F13517}"/>
    <hyperlink ref="B29" r:id="rId3" xr:uid="{926946D5-C075-41E3-B5BA-7F39CA165C70}"/>
    <hyperlink ref="B10" location="'A. HTT General'!B311" display="5. References to Capital Requirements Regulation (CRR) 129(1)" xr:uid="{11CD0FF3-3B20-4AF1-8B3C-71D0D0358C82}"/>
    <hyperlink ref="D292" location="'B1. HTT Mortgage Assets'!B287" display="'B1. HTT Mortgage Assets'!B287" xr:uid="{3DDF49B2-4853-4580-BB36-B280460E4BD8}"/>
    <hyperlink ref="C292" location="'B1. HTT Mortgage Assets'!B186" display="'B1. HTT Mortgage Assets'!B186" xr:uid="{1E9683F0-6FC7-451C-A4A1-03AF0CC6E943}"/>
    <hyperlink ref="C288" location="'A. HTT General'!A38" display="'A. HTT General'!A38" xr:uid="{96A15E2F-69F5-42D4-826F-4B656D678952}"/>
    <hyperlink ref="C294" location="'A. HTT General'!B111" display="'A. HTT General'!B111" xr:uid="{E485704F-C5E9-49FC-9C4E-2EE3C962855C}"/>
    <hyperlink ref="F292" location="'B2. HTT Public Sector Assets'!A18" display="'B2. HTT Public Sector Assets'!A18" xr:uid="{1BB493C2-02D2-4844-8A7C-6C94336E9427}"/>
    <hyperlink ref="D293" location="'B2. HTT Public Sector Assets'!B129" display="'B2. HTT Public Sector Assets'!B129" xr:uid="{963C3F04-0DFF-47AC-A25B-0152E03DFD0F}"/>
    <hyperlink ref="C293" location="'B1. HTT Mortgage Assets'!B149" display="'B1. HTT Mortgage Assets'!B149" xr:uid="{A61418E4-DD1B-43F3-B3C2-3DA7FBA92A3B}"/>
  </hyperlinks>
  <pageMargins left="0.70866141732283472" right="0.70866141732283472" top="0.74803149606299213" bottom="0.74803149606299213" header="0.31496062992125984" footer="0.31496062992125984"/>
  <pageSetup paperSize="9" fitToHeight="0" orientation="landscape" r:id="rId4"/>
  <headerFooter>
    <oddHeader>&amp;R&amp;G</oddHeader>
  </headerFooter>
  <legacyDrawingHF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008B4-AD5A-4826-A1DE-81237FE7DEF3}">
  <sheetPr>
    <tabColor rgb="FFE36E00"/>
  </sheetPr>
  <dimension ref="A1:N730"/>
  <sheetViews>
    <sheetView topLeftCell="A237" zoomScale="80" zoomScaleNormal="80" workbookViewId="0">
      <selection activeCell="C381" sqref="C381"/>
    </sheetView>
  </sheetViews>
  <sheetFormatPr baseColWidth="10" defaultColWidth="8.85546875" defaultRowHeight="15" outlineLevelRow="1" x14ac:dyDescent="0.25"/>
  <cols>
    <col min="1" max="1" width="13.85546875" style="69" customWidth="1"/>
    <col min="2" max="2" width="60.85546875" style="69" customWidth="1"/>
    <col min="3" max="3" width="41" style="69" customWidth="1"/>
    <col min="4" max="4" width="40.85546875" style="69" customWidth="1"/>
    <col min="5" max="5" width="6.7109375" style="69" customWidth="1"/>
    <col min="6" max="6" width="41.5703125" style="69" customWidth="1"/>
    <col min="7" max="7" width="41.5703125" style="66" customWidth="1"/>
    <col min="8" max="16384" width="8.85546875" style="88"/>
  </cols>
  <sheetData>
    <row r="1" spans="1:7" ht="31.5" x14ac:dyDescent="0.25">
      <c r="A1" s="1" t="s">
        <v>774</v>
      </c>
      <c r="B1" s="1"/>
      <c r="C1" s="66"/>
      <c r="D1" s="66"/>
      <c r="E1" s="66"/>
      <c r="F1" s="67" t="s">
        <v>265</v>
      </c>
    </row>
    <row r="2" spans="1:7" ht="15.75" thickBot="1" x14ac:dyDescent="0.3">
      <c r="A2" s="66"/>
      <c r="B2" s="66"/>
      <c r="C2" s="66"/>
      <c r="D2" s="66"/>
      <c r="E2" s="66"/>
      <c r="F2" s="66"/>
    </row>
    <row r="3" spans="1:7" ht="19.5" thickBot="1" x14ac:dyDescent="0.3">
      <c r="A3" s="70"/>
      <c r="B3" s="71" t="s">
        <v>266</v>
      </c>
      <c r="C3" s="72" t="s">
        <v>267</v>
      </c>
      <c r="D3" s="70"/>
      <c r="E3" s="70"/>
      <c r="F3" s="66"/>
      <c r="G3" s="70"/>
    </row>
    <row r="4" spans="1:7" ht="15.75" thickBot="1" x14ac:dyDescent="0.3"/>
    <row r="5" spans="1:7" ht="18.75" x14ac:dyDescent="0.25">
      <c r="A5" s="73"/>
      <c r="B5" s="74" t="s">
        <v>775</v>
      </c>
      <c r="C5" s="73"/>
      <c r="E5" s="75"/>
      <c r="F5" s="75"/>
    </row>
    <row r="6" spans="1:7" x14ac:dyDescent="0.25">
      <c r="B6" s="134" t="s">
        <v>776</v>
      </c>
    </row>
    <row r="7" spans="1:7" x14ac:dyDescent="0.25">
      <c r="B7" s="135" t="s">
        <v>777</v>
      </c>
    </row>
    <row r="8" spans="1:7" ht="15.75" thickBot="1" x14ac:dyDescent="0.3">
      <c r="B8" s="136" t="s">
        <v>778</v>
      </c>
    </row>
    <row r="9" spans="1:7" x14ac:dyDescent="0.25">
      <c r="B9" s="137"/>
    </row>
    <row r="10" spans="1:7" ht="37.5" x14ac:dyDescent="0.25">
      <c r="A10" s="80" t="s">
        <v>276</v>
      </c>
      <c r="B10" s="80" t="s">
        <v>776</v>
      </c>
      <c r="C10" s="81"/>
      <c r="D10" s="81"/>
      <c r="E10" s="81"/>
      <c r="F10" s="81"/>
      <c r="G10" s="82"/>
    </row>
    <row r="11" spans="1:7" ht="15" customHeight="1" x14ac:dyDescent="0.25">
      <c r="A11" s="90"/>
      <c r="B11" s="91" t="s">
        <v>779</v>
      </c>
      <c r="C11" s="90" t="s">
        <v>312</v>
      </c>
      <c r="D11" s="90"/>
      <c r="E11" s="90"/>
      <c r="F11" s="93" t="s">
        <v>780</v>
      </c>
      <c r="G11" s="93"/>
    </row>
    <row r="12" spans="1:7" x14ac:dyDescent="0.25">
      <c r="A12" s="69" t="s">
        <v>781</v>
      </c>
      <c r="B12" s="69" t="s">
        <v>782</v>
      </c>
      <c r="C12" s="96">
        <v>89440.566200552305</v>
      </c>
      <c r="F12" s="101">
        <f>IF($C$15=0,"",IF(C12="[for completion]","",C12/$C$15))</f>
        <v>1</v>
      </c>
    </row>
    <row r="13" spans="1:7" x14ac:dyDescent="0.25">
      <c r="A13" s="69" t="s">
        <v>783</v>
      </c>
      <c r="B13" s="69" t="s">
        <v>784</v>
      </c>
      <c r="C13" s="96">
        <v>0</v>
      </c>
      <c r="F13" s="101">
        <f>IF($C$15=0,"",IF(C13="[for completion]","",C13/$C$15))</f>
        <v>0</v>
      </c>
    </row>
    <row r="14" spans="1:7" x14ac:dyDescent="0.25">
      <c r="A14" s="69" t="s">
        <v>785</v>
      </c>
      <c r="B14" s="69" t="s">
        <v>350</v>
      </c>
      <c r="C14" s="96">
        <v>0</v>
      </c>
      <c r="F14" s="101">
        <f>IF($C$15=0,"",IF(C14="[for completion]","",C14/$C$15))</f>
        <v>0</v>
      </c>
    </row>
    <row r="15" spans="1:7" x14ac:dyDescent="0.25">
      <c r="A15" s="69" t="s">
        <v>786</v>
      </c>
      <c r="B15" s="138" t="s">
        <v>352</v>
      </c>
      <c r="C15" s="96">
        <f>SUM(C12:C14)</f>
        <v>89440.566200552305</v>
      </c>
      <c r="F15" s="139">
        <f>SUM(F12:F14)</f>
        <v>1</v>
      </c>
    </row>
    <row r="16" spans="1:7" outlineLevel="1" x14ac:dyDescent="0.25">
      <c r="A16" s="69" t="s">
        <v>787</v>
      </c>
      <c r="B16" s="105" t="s">
        <v>788</v>
      </c>
      <c r="C16" s="96">
        <v>6322.8096200199989</v>
      </c>
      <c r="F16" s="101">
        <f t="shared" ref="F16:F26" si="0">IF($C$15=0,"",IF(C16="[for completion]","",C16/$C$15))</f>
        <v>7.0692862183389826E-2</v>
      </c>
    </row>
    <row r="17" spans="1:7" hidden="1" outlineLevel="1" x14ac:dyDescent="0.25">
      <c r="A17" s="69" t="s">
        <v>789</v>
      </c>
      <c r="B17" s="105" t="s">
        <v>790</v>
      </c>
      <c r="C17" s="96"/>
      <c r="F17" s="101">
        <f t="shared" si="0"/>
        <v>0</v>
      </c>
    </row>
    <row r="18" spans="1:7" hidden="1" outlineLevel="1" x14ac:dyDescent="0.25">
      <c r="A18" s="69" t="s">
        <v>791</v>
      </c>
      <c r="B18" s="105" t="s">
        <v>354</v>
      </c>
      <c r="C18" s="96"/>
      <c r="F18" s="101">
        <f t="shared" si="0"/>
        <v>0</v>
      </c>
    </row>
    <row r="19" spans="1:7" hidden="1" outlineLevel="1" x14ac:dyDescent="0.25">
      <c r="A19" s="69" t="s">
        <v>792</v>
      </c>
      <c r="B19" s="105" t="s">
        <v>354</v>
      </c>
      <c r="C19" s="96"/>
      <c r="F19" s="101">
        <f t="shared" si="0"/>
        <v>0</v>
      </c>
    </row>
    <row r="20" spans="1:7" hidden="1" outlineLevel="1" x14ac:dyDescent="0.25">
      <c r="A20" s="69" t="s">
        <v>793</v>
      </c>
      <c r="B20" s="105" t="s">
        <v>354</v>
      </c>
      <c r="C20" s="96"/>
      <c r="F20" s="101">
        <f t="shared" si="0"/>
        <v>0</v>
      </c>
    </row>
    <row r="21" spans="1:7" hidden="1" outlineLevel="1" x14ac:dyDescent="0.25">
      <c r="A21" s="69" t="s">
        <v>794</v>
      </c>
      <c r="B21" s="105" t="s">
        <v>354</v>
      </c>
      <c r="C21" s="96"/>
      <c r="F21" s="101">
        <f t="shared" si="0"/>
        <v>0</v>
      </c>
    </row>
    <row r="22" spans="1:7" hidden="1" outlineLevel="1" x14ac:dyDescent="0.25">
      <c r="A22" s="69" t="s">
        <v>795</v>
      </c>
      <c r="B22" s="105" t="s">
        <v>354</v>
      </c>
      <c r="C22" s="96"/>
      <c r="F22" s="101">
        <f t="shared" si="0"/>
        <v>0</v>
      </c>
    </row>
    <row r="23" spans="1:7" hidden="1" outlineLevel="1" x14ac:dyDescent="0.25">
      <c r="A23" s="69" t="s">
        <v>796</v>
      </c>
      <c r="B23" s="105" t="s">
        <v>354</v>
      </c>
      <c r="C23" s="96"/>
      <c r="F23" s="101">
        <f t="shared" si="0"/>
        <v>0</v>
      </c>
    </row>
    <row r="24" spans="1:7" hidden="1" outlineLevel="1" x14ac:dyDescent="0.25">
      <c r="A24" s="69" t="s">
        <v>797</v>
      </c>
      <c r="B24" s="105" t="s">
        <v>354</v>
      </c>
      <c r="C24" s="96"/>
      <c r="F24" s="101">
        <f t="shared" si="0"/>
        <v>0</v>
      </c>
    </row>
    <row r="25" spans="1:7" hidden="1" outlineLevel="1" x14ac:dyDescent="0.25">
      <c r="A25" s="69" t="s">
        <v>798</v>
      </c>
      <c r="B25" s="105" t="s">
        <v>354</v>
      </c>
      <c r="C25" s="96"/>
      <c r="F25" s="101">
        <f t="shared" si="0"/>
        <v>0</v>
      </c>
    </row>
    <row r="26" spans="1:7" hidden="1" outlineLevel="1" x14ac:dyDescent="0.25">
      <c r="A26" s="69" t="s">
        <v>799</v>
      </c>
      <c r="B26" s="105" t="s">
        <v>354</v>
      </c>
      <c r="C26" s="106"/>
      <c r="D26" s="88"/>
      <c r="E26" s="88"/>
      <c r="F26" s="101">
        <f t="shared" si="0"/>
        <v>0</v>
      </c>
    </row>
    <row r="27" spans="1:7" ht="15" customHeight="1" x14ac:dyDescent="0.25">
      <c r="A27" s="90"/>
      <c r="B27" s="91" t="s">
        <v>800</v>
      </c>
      <c r="C27" s="90" t="s">
        <v>801</v>
      </c>
      <c r="D27" s="90" t="s">
        <v>802</v>
      </c>
      <c r="E27" s="92"/>
      <c r="F27" s="90" t="s">
        <v>803</v>
      </c>
      <c r="G27" s="93"/>
    </row>
    <row r="28" spans="1:7" x14ac:dyDescent="0.25">
      <c r="A28" s="69" t="s">
        <v>804</v>
      </c>
      <c r="B28" s="69" t="s">
        <v>805</v>
      </c>
      <c r="C28" s="140">
        <v>47965</v>
      </c>
      <c r="D28" s="69">
        <v>0</v>
      </c>
      <c r="F28" s="100">
        <f>IF(AND(C28="[For completion]",D28="[For completion]"),"[For completion]",SUM(C28:D28))</f>
        <v>47965</v>
      </c>
    </row>
    <row r="29" spans="1:7" outlineLevel="1" x14ac:dyDescent="0.25">
      <c r="A29" s="69" t="s">
        <v>806</v>
      </c>
      <c r="B29" s="85" t="s">
        <v>807</v>
      </c>
      <c r="C29" s="140">
        <v>47657</v>
      </c>
      <c r="D29" s="69">
        <v>0</v>
      </c>
      <c r="F29" s="100">
        <f>+C29</f>
        <v>47657</v>
      </c>
    </row>
    <row r="30" spans="1:7" hidden="1" outlineLevel="1" x14ac:dyDescent="0.25">
      <c r="A30" s="69" t="s">
        <v>808</v>
      </c>
      <c r="B30" s="85" t="s">
        <v>809</v>
      </c>
    </row>
    <row r="31" spans="1:7" hidden="1" outlineLevel="1" x14ac:dyDescent="0.25">
      <c r="A31" s="69" t="s">
        <v>810</v>
      </c>
      <c r="B31" s="85"/>
    </row>
    <row r="32" spans="1:7" hidden="1" outlineLevel="1" x14ac:dyDescent="0.25">
      <c r="A32" s="69" t="s">
        <v>811</v>
      </c>
      <c r="B32" s="85"/>
    </row>
    <row r="33" spans="1:7" hidden="1" outlineLevel="1" x14ac:dyDescent="0.25">
      <c r="A33" s="69" t="s">
        <v>812</v>
      </c>
      <c r="B33" s="85"/>
    </row>
    <row r="34" spans="1:7" hidden="1" outlineLevel="1" x14ac:dyDescent="0.25">
      <c r="A34" s="69" t="s">
        <v>813</v>
      </c>
      <c r="B34" s="85"/>
    </row>
    <row r="35" spans="1:7" ht="15" customHeight="1" x14ac:dyDescent="0.25">
      <c r="A35" s="90"/>
      <c r="B35" s="91" t="s">
        <v>814</v>
      </c>
      <c r="C35" s="90" t="s">
        <v>815</v>
      </c>
      <c r="D35" s="90" t="s">
        <v>816</v>
      </c>
      <c r="E35" s="92"/>
      <c r="F35" s="93" t="s">
        <v>780</v>
      </c>
      <c r="G35" s="93"/>
    </row>
    <row r="36" spans="1:7" x14ac:dyDescent="0.25">
      <c r="A36" s="69" t="s">
        <v>817</v>
      </c>
      <c r="B36" s="69" t="s">
        <v>818</v>
      </c>
      <c r="C36" s="139">
        <v>1.8585283283791821E-3</v>
      </c>
      <c r="D36" s="139">
        <v>0</v>
      </c>
      <c r="E36" s="141"/>
      <c r="F36" s="139">
        <f>+C36</f>
        <v>1.8585283283791821E-3</v>
      </c>
    </row>
    <row r="37" spans="1:7" hidden="1" outlineLevel="1" x14ac:dyDescent="0.25">
      <c r="A37" s="69" t="s">
        <v>819</v>
      </c>
      <c r="C37" s="139"/>
      <c r="D37" s="139"/>
      <c r="E37" s="141"/>
      <c r="F37" s="139"/>
    </row>
    <row r="38" spans="1:7" hidden="1" outlineLevel="1" x14ac:dyDescent="0.25">
      <c r="A38" s="69" t="s">
        <v>820</v>
      </c>
      <c r="C38" s="139"/>
      <c r="D38" s="139"/>
      <c r="E38" s="141"/>
      <c r="F38" s="139"/>
    </row>
    <row r="39" spans="1:7" hidden="1" outlineLevel="1" x14ac:dyDescent="0.25">
      <c r="A39" s="69" t="s">
        <v>821</v>
      </c>
      <c r="C39" s="139"/>
      <c r="D39" s="139"/>
      <c r="E39" s="141"/>
      <c r="F39" s="139"/>
    </row>
    <row r="40" spans="1:7" hidden="1" outlineLevel="1" x14ac:dyDescent="0.25">
      <c r="A40" s="69" t="s">
        <v>822</v>
      </c>
      <c r="C40" s="139"/>
      <c r="D40" s="139"/>
      <c r="E40" s="141"/>
      <c r="F40" s="139"/>
    </row>
    <row r="41" spans="1:7" hidden="1" outlineLevel="1" x14ac:dyDescent="0.25">
      <c r="A41" s="69" t="s">
        <v>823</v>
      </c>
      <c r="C41" s="139"/>
      <c r="D41" s="139"/>
      <c r="E41" s="141"/>
      <c r="F41" s="139"/>
    </row>
    <row r="42" spans="1:7" hidden="1" outlineLevel="1" x14ac:dyDescent="0.25">
      <c r="A42" s="69" t="s">
        <v>824</v>
      </c>
      <c r="C42" s="139"/>
      <c r="D42" s="139"/>
      <c r="E42" s="141"/>
      <c r="F42" s="139"/>
    </row>
    <row r="43" spans="1:7" ht="15" customHeight="1" collapsed="1" x14ac:dyDescent="0.25">
      <c r="A43" s="90"/>
      <c r="B43" s="91" t="s">
        <v>825</v>
      </c>
      <c r="C43" s="90" t="s">
        <v>815</v>
      </c>
      <c r="D43" s="90" t="s">
        <v>816</v>
      </c>
      <c r="E43" s="92"/>
      <c r="F43" s="93" t="s">
        <v>780</v>
      </c>
      <c r="G43" s="93"/>
    </row>
    <row r="44" spans="1:7" x14ac:dyDescent="0.25">
      <c r="A44" s="69" t="s">
        <v>826</v>
      </c>
      <c r="B44" s="142" t="s">
        <v>827</v>
      </c>
      <c r="C44" s="143">
        <f>SUM(C45:C71)</f>
        <v>0</v>
      </c>
      <c r="D44" s="143">
        <f>SUM(D45:D71)</f>
        <v>0</v>
      </c>
      <c r="E44" s="139"/>
      <c r="F44" s="143">
        <f>SUM(F45:F71)</f>
        <v>0</v>
      </c>
      <c r="G44" s="69"/>
    </row>
    <row r="45" spans="1:7" x14ac:dyDescent="0.25">
      <c r="A45" s="69" t="s">
        <v>828</v>
      </c>
      <c r="B45" s="69" t="s">
        <v>829</v>
      </c>
      <c r="C45" s="139">
        <v>0</v>
      </c>
      <c r="D45" s="139">
        <v>0</v>
      </c>
      <c r="E45" s="139"/>
      <c r="F45" s="139">
        <v>0</v>
      </c>
      <c r="G45" s="69"/>
    </row>
    <row r="46" spans="1:7" x14ac:dyDescent="0.25">
      <c r="A46" s="69" t="s">
        <v>830</v>
      </c>
      <c r="B46" s="69" t="s">
        <v>831</v>
      </c>
      <c r="C46" s="139">
        <v>0</v>
      </c>
      <c r="D46" s="139">
        <v>0</v>
      </c>
      <c r="E46" s="139"/>
      <c r="F46" s="139">
        <v>0</v>
      </c>
      <c r="G46" s="69"/>
    </row>
    <row r="47" spans="1:7" x14ac:dyDescent="0.25">
      <c r="A47" s="69" t="s">
        <v>832</v>
      </c>
      <c r="B47" s="69" t="s">
        <v>833</v>
      </c>
      <c r="C47" s="139">
        <v>0</v>
      </c>
      <c r="D47" s="139">
        <v>0</v>
      </c>
      <c r="E47" s="139"/>
      <c r="F47" s="139">
        <v>0</v>
      </c>
      <c r="G47" s="69"/>
    </row>
    <row r="48" spans="1:7" x14ac:dyDescent="0.25">
      <c r="A48" s="69" t="s">
        <v>834</v>
      </c>
      <c r="B48" s="69" t="s">
        <v>835</v>
      </c>
      <c r="C48" s="139">
        <v>0</v>
      </c>
      <c r="D48" s="139">
        <v>0</v>
      </c>
      <c r="E48" s="139"/>
      <c r="F48" s="139">
        <v>0</v>
      </c>
      <c r="G48" s="69"/>
    </row>
    <row r="49" spans="1:7" x14ac:dyDescent="0.25">
      <c r="A49" s="69" t="s">
        <v>836</v>
      </c>
      <c r="B49" s="69" t="s">
        <v>837</v>
      </c>
      <c r="C49" s="139">
        <v>0</v>
      </c>
      <c r="D49" s="139">
        <v>0</v>
      </c>
      <c r="E49" s="139"/>
      <c r="F49" s="139">
        <v>0</v>
      </c>
      <c r="G49" s="69"/>
    </row>
    <row r="50" spans="1:7" x14ac:dyDescent="0.25">
      <c r="A50" s="69" t="s">
        <v>838</v>
      </c>
      <c r="B50" s="69" t="s">
        <v>839</v>
      </c>
      <c r="C50" s="139">
        <v>0</v>
      </c>
      <c r="D50" s="139">
        <v>0</v>
      </c>
      <c r="E50" s="139"/>
      <c r="F50" s="139">
        <v>0</v>
      </c>
      <c r="G50" s="69"/>
    </row>
    <row r="51" spans="1:7" x14ac:dyDescent="0.25">
      <c r="A51" s="69" t="s">
        <v>840</v>
      </c>
      <c r="B51" s="69" t="s">
        <v>841</v>
      </c>
      <c r="C51" s="139">
        <v>0</v>
      </c>
      <c r="D51" s="139">
        <v>0</v>
      </c>
      <c r="E51" s="139"/>
      <c r="F51" s="139">
        <v>0</v>
      </c>
      <c r="G51" s="69"/>
    </row>
    <row r="52" spans="1:7" x14ac:dyDescent="0.25">
      <c r="A52" s="69" t="s">
        <v>842</v>
      </c>
      <c r="B52" s="69" t="s">
        <v>843</v>
      </c>
      <c r="C52" s="139">
        <v>0</v>
      </c>
      <c r="D52" s="139">
        <v>0</v>
      </c>
      <c r="E52" s="139"/>
      <c r="F52" s="139">
        <v>0</v>
      </c>
      <c r="G52" s="69"/>
    </row>
    <row r="53" spans="1:7" x14ac:dyDescent="0.25">
      <c r="A53" s="69" t="s">
        <v>844</v>
      </c>
      <c r="B53" s="69" t="s">
        <v>845</v>
      </c>
      <c r="C53" s="139">
        <v>0</v>
      </c>
      <c r="D53" s="139">
        <v>0</v>
      </c>
      <c r="E53" s="139"/>
      <c r="F53" s="139">
        <v>0</v>
      </c>
      <c r="G53" s="69"/>
    </row>
    <row r="54" spans="1:7" x14ac:dyDescent="0.25">
      <c r="A54" s="69" t="s">
        <v>846</v>
      </c>
      <c r="B54" s="69" t="s">
        <v>847</v>
      </c>
      <c r="C54" s="139">
        <v>0</v>
      </c>
      <c r="D54" s="139">
        <v>0</v>
      </c>
      <c r="E54" s="139"/>
      <c r="F54" s="139">
        <v>0</v>
      </c>
      <c r="G54" s="69"/>
    </row>
    <row r="55" spans="1:7" x14ac:dyDescent="0.25">
      <c r="A55" s="69" t="s">
        <v>848</v>
      </c>
      <c r="B55" s="69" t="s">
        <v>849</v>
      </c>
      <c r="C55" s="139">
        <v>0</v>
      </c>
      <c r="D55" s="139">
        <v>0</v>
      </c>
      <c r="E55" s="139"/>
      <c r="F55" s="139">
        <v>0</v>
      </c>
      <c r="G55" s="69"/>
    </row>
    <row r="56" spans="1:7" x14ac:dyDescent="0.25">
      <c r="A56" s="69" t="s">
        <v>850</v>
      </c>
      <c r="B56" s="69" t="s">
        <v>851</v>
      </c>
      <c r="C56" s="139">
        <v>0</v>
      </c>
      <c r="D56" s="139">
        <v>0</v>
      </c>
      <c r="E56" s="139"/>
      <c r="F56" s="139">
        <v>0</v>
      </c>
      <c r="G56" s="69"/>
    </row>
    <row r="57" spans="1:7" x14ac:dyDescent="0.25">
      <c r="A57" s="69" t="s">
        <v>852</v>
      </c>
      <c r="B57" s="69" t="s">
        <v>853</v>
      </c>
      <c r="C57" s="139">
        <v>0</v>
      </c>
      <c r="D57" s="139">
        <v>0</v>
      </c>
      <c r="E57" s="139"/>
      <c r="F57" s="139">
        <v>0</v>
      </c>
      <c r="G57" s="69"/>
    </row>
    <row r="58" spans="1:7" x14ac:dyDescent="0.25">
      <c r="A58" s="69" t="s">
        <v>854</v>
      </c>
      <c r="B58" s="69" t="s">
        <v>855</v>
      </c>
      <c r="C58" s="139">
        <v>0</v>
      </c>
      <c r="D58" s="139">
        <v>0</v>
      </c>
      <c r="E58" s="139"/>
      <c r="F58" s="139">
        <v>0</v>
      </c>
      <c r="G58" s="69"/>
    </row>
    <row r="59" spans="1:7" x14ac:dyDescent="0.25">
      <c r="A59" s="69" t="s">
        <v>856</v>
      </c>
      <c r="B59" s="69" t="s">
        <v>857</v>
      </c>
      <c r="C59" s="139">
        <v>0</v>
      </c>
      <c r="D59" s="139">
        <v>0</v>
      </c>
      <c r="E59" s="139"/>
      <c r="F59" s="139">
        <v>0</v>
      </c>
      <c r="G59" s="69"/>
    </row>
    <row r="60" spans="1:7" x14ac:dyDescent="0.25">
      <c r="A60" s="69" t="s">
        <v>858</v>
      </c>
      <c r="B60" s="69" t="s">
        <v>859</v>
      </c>
      <c r="C60" s="139">
        <v>0</v>
      </c>
      <c r="D60" s="139">
        <v>0</v>
      </c>
      <c r="E60" s="139"/>
      <c r="F60" s="139">
        <v>0</v>
      </c>
      <c r="G60" s="69"/>
    </row>
    <row r="61" spans="1:7" x14ac:dyDescent="0.25">
      <c r="A61" s="69" t="s">
        <v>860</v>
      </c>
      <c r="B61" s="69" t="s">
        <v>861</v>
      </c>
      <c r="C61" s="139">
        <v>0</v>
      </c>
      <c r="D61" s="139">
        <v>0</v>
      </c>
      <c r="E61" s="139"/>
      <c r="F61" s="139">
        <v>0</v>
      </c>
      <c r="G61" s="69"/>
    </row>
    <row r="62" spans="1:7" x14ac:dyDescent="0.25">
      <c r="A62" s="69" t="s">
        <v>862</v>
      </c>
      <c r="B62" s="69" t="s">
        <v>863</v>
      </c>
      <c r="C62" s="139">
        <v>0</v>
      </c>
      <c r="D62" s="139">
        <v>0</v>
      </c>
      <c r="E62" s="139"/>
      <c r="F62" s="139">
        <v>0</v>
      </c>
      <c r="G62" s="69"/>
    </row>
    <row r="63" spans="1:7" x14ac:dyDescent="0.25">
      <c r="A63" s="69" t="s">
        <v>864</v>
      </c>
      <c r="B63" s="69" t="s">
        <v>865</v>
      </c>
      <c r="C63" s="139">
        <v>0</v>
      </c>
      <c r="D63" s="139">
        <v>0</v>
      </c>
      <c r="E63" s="139"/>
      <c r="F63" s="139">
        <v>0</v>
      </c>
      <c r="G63" s="69"/>
    </row>
    <row r="64" spans="1:7" x14ac:dyDescent="0.25">
      <c r="A64" s="69" t="s">
        <v>866</v>
      </c>
      <c r="B64" s="69" t="s">
        <v>867</v>
      </c>
      <c r="C64" s="139">
        <v>0</v>
      </c>
      <c r="D64" s="139">
        <v>0</v>
      </c>
      <c r="E64" s="139"/>
      <c r="F64" s="139">
        <v>0</v>
      </c>
      <c r="G64" s="69"/>
    </row>
    <row r="65" spans="1:7" x14ac:dyDescent="0.25">
      <c r="A65" s="69" t="s">
        <v>868</v>
      </c>
      <c r="B65" s="69" t="s">
        <v>869</v>
      </c>
      <c r="C65" s="139">
        <v>0</v>
      </c>
      <c r="D65" s="139">
        <v>0</v>
      </c>
      <c r="E65" s="139"/>
      <c r="F65" s="139">
        <v>0</v>
      </c>
      <c r="G65" s="69"/>
    </row>
    <row r="66" spans="1:7" x14ac:dyDescent="0.25">
      <c r="A66" s="69" t="s">
        <v>870</v>
      </c>
      <c r="B66" s="69" t="s">
        <v>871</v>
      </c>
      <c r="C66" s="139">
        <v>0</v>
      </c>
      <c r="D66" s="139">
        <v>0</v>
      </c>
      <c r="E66" s="139"/>
      <c r="F66" s="139">
        <v>0</v>
      </c>
      <c r="G66" s="69"/>
    </row>
    <row r="67" spans="1:7" x14ac:dyDescent="0.25">
      <c r="A67" s="69" t="s">
        <v>872</v>
      </c>
      <c r="B67" s="69" t="s">
        <v>873</v>
      </c>
      <c r="C67" s="139">
        <v>0</v>
      </c>
      <c r="D67" s="139">
        <v>0</v>
      </c>
      <c r="E67" s="139"/>
      <c r="F67" s="139">
        <v>0</v>
      </c>
      <c r="G67" s="69"/>
    </row>
    <row r="68" spans="1:7" x14ac:dyDescent="0.25">
      <c r="A68" s="69" t="s">
        <v>874</v>
      </c>
      <c r="B68" s="69" t="s">
        <v>875</v>
      </c>
      <c r="C68" s="139">
        <v>0</v>
      </c>
      <c r="D68" s="139">
        <v>0</v>
      </c>
      <c r="E68" s="139"/>
      <c r="F68" s="139">
        <v>0</v>
      </c>
      <c r="G68" s="69"/>
    </row>
    <row r="69" spans="1:7" x14ac:dyDescent="0.25">
      <c r="A69" s="69" t="s">
        <v>876</v>
      </c>
      <c r="B69" s="69" t="s">
        <v>877</v>
      </c>
      <c r="C69" s="139">
        <v>0</v>
      </c>
      <c r="D69" s="139">
        <v>0</v>
      </c>
      <c r="E69" s="139"/>
      <c r="F69" s="139">
        <v>0</v>
      </c>
      <c r="G69" s="69"/>
    </row>
    <row r="70" spans="1:7" x14ac:dyDescent="0.25">
      <c r="A70" s="69" t="s">
        <v>878</v>
      </c>
      <c r="B70" s="69" t="s">
        <v>879</v>
      </c>
      <c r="C70" s="139">
        <v>0</v>
      </c>
      <c r="D70" s="139">
        <v>0</v>
      </c>
      <c r="E70" s="139"/>
      <c r="F70" s="139">
        <v>0</v>
      </c>
      <c r="G70" s="69"/>
    </row>
    <row r="71" spans="1:7" x14ac:dyDescent="0.25">
      <c r="A71" s="69" t="s">
        <v>880</v>
      </c>
      <c r="B71" s="69" t="s">
        <v>881</v>
      </c>
      <c r="C71" s="139">
        <v>0</v>
      </c>
      <c r="D71" s="139">
        <v>0</v>
      </c>
      <c r="E71" s="139"/>
      <c r="F71" s="139">
        <v>0</v>
      </c>
      <c r="G71" s="69"/>
    </row>
    <row r="72" spans="1:7" x14ac:dyDescent="0.25">
      <c r="A72" s="69" t="s">
        <v>882</v>
      </c>
      <c r="B72" s="142" t="s">
        <v>551</v>
      </c>
      <c r="C72" s="143">
        <f>SUM(C73:C75)</f>
        <v>1</v>
      </c>
      <c r="D72" s="143">
        <f>SUM(D73:D75)</f>
        <v>0</v>
      </c>
      <c r="E72" s="139"/>
      <c r="F72" s="143">
        <f>SUM(F73:F75)</f>
        <v>1</v>
      </c>
      <c r="G72" s="69"/>
    </row>
    <row r="73" spans="1:7" x14ac:dyDescent="0.25">
      <c r="A73" s="69" t="s">
        <v>883</v>
      </c>
      <c r="B73" s="69" t="s">
        <v>884</v>
      </c>
      <c r="C73" s="139">
        <v>0</v>
      </c>
      <c r="D73" s="139">
        <v>0</v>
      </c>
      <c r="E73" s="139"/>
      <c r="F73" s="139">
        <v>0</v>
      </c>
      <c r="G73" s="69"/>
    </row>
    <row r="74" spans="1:7" x14ac:dyDescent="0.25">
      <c r="A74" s="69" t="s">
        <v>885</v>
      </c>
      <c r="B74" s="69" t="s">
        <v>886</v>
      </c>
      <c r="C74" s="139">
        <v>0</v>
      </c>
      <c r="D74" s="139">
        <v>0</v>
      </c>
      <c r="E74" s="139"/>
      <c r="F74" s="139">
        <v>0</v>
      </c>
      <c r="G74" s="69"/>
    </row>
    <row r="75" spans="1:7" x14ac:dyDescent="0.25">
      <c r="A75" s="69" t="s">
        <v>887</v>
      </c>
      <c r="B75" s="69" t="s">
        <v>163</v>
      </c>
      <c r="C75" s="139">
        <v>1</v>
      </c>
      <c r="D75" s="139">
        <v>0</v>
      </c>
      <c r="E75" s="139"/>
      <c r="F75" s="139">
        <v>1</v>
      </c>
      <c r="G75" s="69"/>
    </row>
    <row r="76" spans="1:7" x14ac:dyDescent="0.25">
      <c r="A76" s="69" t="s">
        <v>888</v>
      </c>
      <c r="B76" s="142" t="s">
        <v>350</v>
      </c>
      <c r="C76" s="143">
        <f>SUM(C77:C87)</f>
        <v>0</v>
      </c>
      <c r="D76" s="143">
        <f>SUM(D77:D87)</f>
        <v>0</v>
      </c>
      <c r="E76" s="139"/>
      <c r="F76" s="143">
        <f>SUM(F77:F87)</f>
        <v>0</v>
      </c>
      <c r="G76" s="69"/>
    </row>
    <row r="77" spans="1:7" x14ac:dyDescent="0.25">
      <c r="A77" s="69" t="s">
        <v>889</v>
      </c>
      <c r="B77" s="87" t="s">
        <v>553</v>
      </c>
      <c r="C77" s="139">
        <v>0</v>
      </c>
      <c r="D77" s="139">
        <v>0</v>
      </c>
      <c r="E77" s="139"/>
      <c r="F77" s="139">
        <v>0</v>
      </c>
      <c r="G77" s="69"/>
    </row>
    <row r="78" spans="1:7" x14ac:dyDescent="0.25">
      <c r="A78" s="69" t="s">
        <v>890</v>
      </c>
      <c r="B78" s="69" t="s">
        <v>891</v>
      </c>
      <c r="C78" s="139">
        <v>0</v>
      </c>
      <c r="D78" s="139">
        <v>0</v>
      </c>
      <c r="E78" s="139"/>
      <c r="F78" s="139">
        <v>0</v>
      </c>
      <c r="G78" s="69"/>
    </row>
    <row r="79" spans="1:7" x14ac:dyDescent="0.25">
      <c r="A79" s="69" t="s">
        <v>892</v>
      </c>
      <c r="B79" s="87" t="s">
        <v>555</v>
      </c>
      <c r="C79" s="139">
        <v>0</v>
      </c>
      <c r="D79" s="139">
        <v>0</v>
      </c>
      <c r="E79" s="139"/>
      <c r="F79" s="139">
        <v>0</v>
      </c>
      <c r="G79" s="69"/>
    </row>
    <row r="80" spans="1:7" x14ac:dyDescent="0.25">
      <c r="A80" s="69" t="s">
        <v>893</v>
      </c>
      <c r="B80" s="87" t="s">
        <v>557</v>
      </c>
      <c r="C80" s="139">
        <v>0</v>
      </c>
      <c r="D80" s="139">
        <v>0</v>
      </c>
      <c r="E80" s="139"/>
      <c r="F80" s="139">
        <v>0</v>
      </c>
      <c r="G80" s="69"/>
    </row>
    <row r="81" spans="1:7" x14ac:dyDescent="0.25">
      <c r="A81" s="69" t="s">
        <v>894</v>
      </c>
      <c r="B81" s="87" t="s">
        <v>559</v>
      </c>
      <c r="C81" s="139">
        <v>0</v>
      </c>
      <c r="D81" s="139">
        <v>0</v>
      </c>
      <c r="E81" s="139"/>
      <c r="F81" s="139">
        <v>0</v>
      </c>
      <c r="G81" s="69"/>
    </row>
    <row r="82" spans="1:7" x14ac:dyDescent="0.25">
      <c r="A82" s="69" t="s">
        <v>895</v>
      </c>
      <c r="B82" s="87" t="s">
        <v>561</v>
      </c>
      <c r="C82" s="139">
        <v>0</v>
      </c>
      <c r="D82" s="139">
        <v>0</v>
      </c>
      <c r="E82" s="139"/>
      <c r="F82" s="139">
        <v>0</v>
      </c>
      <c r="G82" s="69"/>
    </row>
    <row r="83" spans="1:7" x14ac:dyDescent="0.25">
      <c r="A83" s="69" t="s">
        <v>896</v>
      </c>
      <c r="B83" s="87" t="s">
        <v>563</v>
      </c>
      <c r="C83" s="139">
        <v>0</v>
      </c>
      <c r="D83" s="139">
        <v>0</v>
      </c>
      <c r="E83" s="139"/>
      <c r="F83" s="139">
        <v>0</v>
      </c>
      <c r="G83" s="69"/>
    </row>
    <row r="84" spans="1:7" x14ac:dyDescent="0.25">
      <c r="A84" s="69" t="s">
        <v>897</v>
      </c>
      <c r="B84" s="87" t="s">
        <v>565</v>
      </c>
      <c r="C84" s="139">
        <v>0</v>
      </c>
      <c r="D84" s="139">
        <v>0</v>
      </c>
      <c r="E84" s="139"/>
      <c r="F84" s="139">
        <v>0</v>
      </c>
      <c r="G84" s="69"/>
    </row>
    <row r="85" spans="1:7" x14ac:dyDescent="0.25">
      <c r="A85" s="69" t="s">
        <v>898</v>
      </c>
      <c r="B85" s="87" t="s">
        <v>567</v>
      </c>
      <c r="C85" s="139">
        <v>0</v>
      </c>
      <c r="D85" s="139">
        <v>0</v>
      </c>
      <c r="E85" s="139"/>
      <c r="F85" s="139">
        <v>0</v>
      </c>
      <c r="G85" s="69"/>
    </row>
    <row r="86" spans="1:7" x14ac:dyDescent="0.25">
      <c r="A86" s="69" t="s">
        <v>899</v>
      </c>
      <c r="B86" s="87" t="s">
        <v>569</v>
      </c>
      <c r="C86" s="139">
        <v>0</v>
      </c>
      <c r="D86" s="139">
        <v>0</v>
      </c>
      <c r="E86" s="139"/>
      <c r="F86" s="139">
        <v>0</v>
      </c>
      <c r="G86" s="69"/>
    </row>
    <row r="87" spans="1:7" x14ac:dyDescent="0.25">
      <c r="A87" s="69" t="s">
        <v>900</v>
      </c>
      <c r="B87" s="87" t="s">
        <v>350</v>
      </c>
      <c r="C87" s="139">
        <v>0</v>
      </c>
      <c r="D87" s="139">
        <v>0</v>
      </c>
      <c r="E87" s="139"/>
      <c r="F87" s="139">
        <v>0</v>
      </c>
      <c r="G87" s="69"/>
    </row>
    <row r="88" spans="1:7" hidden="1" outlineLevel="1" x14ac:dyDescent="0.25">
      <c r="A88" s="69" t="s">
        <v>901</v>
      </c>
      <c r="B88" s="105" t="s">
        <v>354</v>
      </c>
      <c r="C88" s="139"/>
      <c r="D88" s="139"/>
      <c r="E88" s="139"/>
      <c r="F88" s="139"/>
      <c r="G88" s="69"/>
    </row>
    <row r="89" spans="1:7" hidden="1" outlineLevel="1" x14ac:dyDescent="0.25">
      <c r="A89" s="69" t="s">
        <v>902</v>
      </c>
      <c r="B89" s="105" t="s">
        <v>354</v>
      </c>
      <c r="C89" s="139"/>
      <c r="D89" s="139"/>
      <c r="E89" s="139"/>
      <c r="F89" s="139"/>
      <c r="G89" s="69"/>
    </row>
    <row r="90" spans="1:7" hidden="1" outlineLevel="1" x14ac:dyDescent="0.25">
      <c r="A90" s="69" t="s">
        <v>903</v>
      </c>
      <c r="B90" s="105" t="s">
        <v>354</v>
      </c>
      <c r="C90" s="139"/>
      <c r="D90" s="139"/>
      <c r="E90" s="139"/>
      <c r="F90" s="139"/>
      <c r="G90" s="69"/>
    </row>
    <row r="91" spans="1:7" hidden="1" outlineLevel="1" x14ac:dyDescent="0.25">
      <c r="A91" s="69" t="s">
        <v>904</v>
      </c>
      <c r="B91" s="105" t="s">
        <v>354</v>
      </c>
      <c r="C91" s="139"/>
      <c r="D91" s="139"/>
      <c r="E91" s="139"/>
      <c r="F91" s="139"/>
      <c r="G91" s="69"/>
    </row>
    <row r="92" spans="1:7" hidden="1" outlineLevel="1" x14ac:dyDescent="0.25">
      <c r="A92" s="69" t="s">
        <v>905</v>
      </c>
      <c r="B92" s="105" t="s">
        <v>354</v>
      </c>
      <c r="C92" s="139"/>
      <c r="D92" s="139"/>
      <c r="E92" s="139"/>
      <c r="F92" s="139"/>
      <c r="G92" s="69"/>
    </row>
    <row r="93" spans="1:7" hidden="1" outlineLevel="1" x14ac:dyDescent="0.25">
      <c r="A93" s="69" t="s">
        <v>906</v>
      </c>
      <c r="B93" s="105" t="s">
        <v>354</v>
      </c>
      <c r="C93" s="139"/>
      <c r="D93" s="139"/>
      <c r="E93" s="139"/>
      <c r="F93" s="139"/>
      <c r="G93" s="69"/>
    </row>
    <row r="94" spans="1:7" hidden="1" outlineLevel="1" x14ac:dyDescent="0.25">
      <c r="A94" s="69" t="s">
        <v>907</v>
      </c>
      <c r="B94" s="105" t="s">
        <v>354</v>
      </c>
      <c r="C94" s="139"/>
      <c r="D94" s="139"/>
      <c r="E94" s="139"/>
      <c r="F94" s="139"/>
      <c r="G94" s="69"/>
    </row>
    <row r="95" spans="1:7" hidden="1" outlineLevel="1" x14ac:dyDescent="0.25">
      <c r="A95" s="69" t="s">
        <v>908</v>
      </c>
      <c r="B95" s="105" t="s">
        <v>354</v>
      </c>
      <c r="C95" s="139"/>
      <c r="D95" s="139"/>
      <c r="E95" s="139"/>
      <c r="F95" s="139"/>
      <c r="G95" s="69"/>
    </row>
    <row r="96" spans="1:7" hidden="1" outlineLevel="1" x14ac:dyDescent="0.25">
      <c r="A96" s="69" t="s">
        <v>909</v>
      </c>
      <c r="B96" s="105" t="s">
        <v>354</v>
      </c>
      <c r="C96" s="139"/>
      <c r="D96" s="139"/>
      <c r="E96" s="139"/>
      <c r="F96" s="139"/>
      <c r="G96" s="69"/>
    </row>
    <row r="97" spans="1:7" hidden="1" outlineLevel="1" x14ac:dyDescent="0.25">
      <c r="A97" s="69" t="s">
        <v>910</v>
      </c>
      <c r="B97" s="105" t="s">
        <v>354</v>
      </c>
      <c r="C97" s="139"/>
      <c r="D97" s="139"/>
      <c r="E97" s="139"/>
      <c r="F97" s="139"/>
      <c r="G97" s="69"/>
    </row>
    <row r="98" spans="1:7" ht="15" customHeight="1" collapsed="1" x14ac:dyDescent="0.25">
      <c r="A98" s="90"/>
      <c r="B98" s="118" t="s">
        <v>911</v>
      </c>
      <c r="C98" s="90" t="s">
        <v>815</v>
      </c>
      <c r="D98" s="90" t="s">
        <v>816</v>
      </c>
      <c r="E98" s="92"/>
      <c r="F98" s="93" t="s">
        <v>780</v>
      </c>
      <c r="G98" s="93"/>
    </row>
    <row r="99" spans="1:7" x14ac:dyDescent="0.25">
      <c r="A99" s="69" t="s">
        <v>912</v>
      </c>
      <c r="B99" s="87" t="str">
        <f>+'[5]Investor presentasjon'!K120</f>
        <v>Agder</v>
      </c>
      <c r="C99" s="139">
        <v>9.8647161004194919E-2</v>
      </c>
      <c r="D99" s="139">
        <v>0</v>
      </c>
      <c r="E99" s="139"/>
      <c r="F99" s="139">
        <f>+C99</f>
        <v>9.8647161004194919E-2</v>
      </c>
      <c r="G99" s="69"/>
    </row>
    <row r="100" spans="1:7" x14ac:dyDescent="0.25">
      <c r="A100" s="69" t="s">
        <v>913</v>
      </c>
      <c r="B100" s="87" t="str">
        <f>+'[5]Investor presentasjon'!K121</f>
        <v>Innlandet</v>
      </c>
      <c r="C100" s="139">
        <v>1.2376053727320487E-3</v>
      </c>
      <c r="D100" s="139">
        <v>0</v>
      </c>
      <c r="E100" s="139"/>
      <c r="F100" s="139">
        <f t="shared" ref="F100:F111" si="1">+C100</f>
        <v>1.2376053727320487E-3</v>
      </c>
      <c r="G100" s="69"/>
    </row>
    <row r="101" spans="1:7" x14ac:dyDescent="0.25">
      <c r="A101" s="69" t="s">
        <v>914</v>
      </c>
      <c r="B101" s="87" t="str">
        <f>+'[5]Investor presentasjon'!K122</f>
        <v>Møre Og Romsdal</v>
      </c>
      <c r="C101" s="139">
        <v>7.3535357694989487E-4</v>
      </c>
      <c r="D101" s="139">
        <v>0</v>
      </c>
      <c r="E101" s="139"/>
      <c r="F101" s="139">
        <f t="shared" si="1"/>
        <v>7.3535357694989487E-4</v>
      </c>
      <c r="G101" s="69"/>
    </row>
    <row r="102" spans="1:7" x14ac:dyDescent="0.25">
      <c r="A102" s="69" t="s">
        <v>915</v>
      </c>
      <c r="B102" s="87" t="str">
        <f>+'[5]Investor presentasjon'!K123</f>
        <v>Nordland</v>
      </c>
      <c r="C102" s="139">
        <v>5.6050642219313701E-4</v>
      </c>
      <c r="D102" s="139">
        <v>0</v>
      </c>
      <c r="E102" s="139"/>
      <c r="F102" s="139">
        <f t="shared" si="1"/>
        <v>5.6050642219313701E-4</v>
      </c>
      <c r="G102" s="69"/>
    </row>
    <row r="103" spans="1:7" x14ac:dyDescent="0.25">
      <c r="A103" s="69" t="s">
        <v>916</v>
      </c>
      <c r="B103" s="87" t="str">
        <f>+'[5]Investor presentasjon'!K124</f>
        <v>Oslo</v>
      </c>
      <c r="C103" s="139">
        <v>3.4017061448568045E-2</v>
      </c>
      <c r="D103" s="139">
        <v>0</v>
      </c>
      <c r="E103" s="139"/>
      <c r="F103" s="139">
        <f t="shared" si="1"/>
        <v>3.4017061448568045E-2</v>
      </c>
      <c r="G103" s="69"/>
    </row>
    <row r="104" spans="1:7" x14ac:dyDescent="0.25">
      <c r="A104" s="69" t="s">
        <v>917</v>
      </c>
      <c r="B104" s="87" t="str">
        <f>+'[5]Investor presentasjon'!K125</f>
        <v>Rogaland</v>
      </c>
      <c r="C104" s="139">
        <v>0.68769455630404741</v>
      </c>
      <c r="D104" s="139">
        <v>0</v>
      </c>
      <c r="E104" s="139"/>
      <c r="F104" s="139">
        <f t="shared" si="1"/>
        <v>0.68769455630404741</v>
      </c>
      <c r="G104" s="69"/>
    </row>
    <row r="105" spans="1:7" x14ac:dyDescent="0.25">
      <c r="A105" s="69" t="s">
        <v>918</v>
      </c>
      <c r="B105" s="87" t="str">
        <f>+'[5]Investor presentasjon'!K126</f>
        <v>Svalbard</v>
      </c>
      <c r="C105" s="139">
        <v>7.4719942906161204E-5</v>
      </c>
      <c r="D105" s="139">
        <v>0</v>
      </c>
      <c r="E105" s="139"/>
      <c r="F105" s="139">
        <f t="shared" si="1"/>
        <v>7.4719942906161204E-5</v>
      </c>
      <c r="G105" s="69"/>
    </row>
    <row r="106" spans="1:7" x14ac:dyDescent="0.25">
      <c r="A106" s="69" t="s">
        <v>919</v>
      </c>
      <c r="B106" s="87" t="str">
        <f>+'[5]Investor presentasjon'!K127</f>
        <v>Troms og Finmark</v>
      </c>
      <c r="C106" s="139">
        <v>8.0361513386255975E-4</v>
      </c>
      <c r="D106" s="139">
        <v>0</v>
      </c>
      <c r="E106" s="139"/>
      <c r="F106" s="139">
        <f t="shared" si="1"/>
        <v>8.0361513386255975E-4</v>
      </c>
      <c r="G106" s="69"/>
    </row>
    <row r="107" spans="1:7" x14ac:dyDescent="0.25">
      <c r="A107" s="69" t="s">
        <v>920</v>
      </c>
      <c r="B107" s="87" t="str">
        <f>+'[5]Investor presentasjon'!K128</f>
        <v>Trøndelag</v>
      </c>
      <c r="C107" s="139">
        <v>2.1979658629306177E-3</v>
      </c>
      <c r="D107" s="139">
        <v>0</v>
      </c>
      <c r="E107" s="139"/>
      <c r="F107" s="139">
        <f t="shared" si="1"/>
        <v>2.1979658629306177E-3</v>
      </c>
      <c r="G107" s="69"/>
    </row>
    <row r="108" spans="1:7" x14ac:dyDescent="0.25">
      <c r="A108" s="69" t="s">
        <v>921</v>
      </c>
      <c r="B108" s="87" t="str">
        <f>+'[5]Investor presentasjon'!K129</f>
        <v>Vestfold og Telemark</v>
      </c>
      <c r="C108" s="139">
        <v>2.9487502755586466E-3</v>
      </c>
      <c r="D108" s="139">
        <v>0</v>
      </c>
      <c r="E108" s="139"/>
      <c r="F108" s="139">
        <f t="shared" si="1"/>
        <v>2.9487502755586466E-3</v>
      </c>
      <c r="G108" s="69"/>
    </row>
    <row r="109" spans="1:7" x14ac:dyDescent="0.25">
      <c r="A109" s="69" t="s">
        <v>922</v>
      </c>
      <c r="B109" s="87" t="str">
        <f>+'[5]Investor presentasjon'!K130</f>
        <v>Vestland</v>
      </c>
      <c r="C109" s="139">
        <v>0.14692309727494596</v>
      </c>
      <c r="D109" s="139">
        <v>0</v>
      </c>
      <c r="E109" s="139"/>
      <c r="F109" s="139">
        <f t="shared" si="1"/>
        <v>0.14692309727494596</v>
      </c>
      <c r="G109" s="69"/>
    </row>
    <row r="110" spans="1:7" x14ac:dyDescent="0.25">
      <c r="A110" s="69" t="s">
        <v>923</v>
      </c>
      <c r="B110" s="87" t="str">
        <f>+'[5]Investor presentasjon'!K131</f>
        <v>Viken</v>
      </c>
      <c r="C110" s="139">
        <v>2.1464947679279606E-2</v>
      </c>
      <c r="D110" s="139">
        <v>0</v>
      </c>
      <c r="E110" s="139"/>
      <c r="F110" s="139">
        <f t="shared" si="1"/>
        <v>2.1464947679279606E-2</v>
      </c>
      <c r="G110" s="69"/>
    </row>
    <row r="111" spans="1:7" x14ac:dyDescent="0.25">
      <c r="A111" s="69" t="s">
        <v>924</v>
      </c>
      <c r="B111" s="87" t="str">
        <f>+'[5]Investor presentasjon'!K132</f>
        <v>Other</v>
      </c>
      <c r="C111" s="139">
        <v>2.6946597018310992E-3</v>
      </c>
      <c r="D111" s="139">
        <v>0</v>
      </c>
      <c r="E111" s="139"/>
      <c r="F111" s="139">
        <f t="shared" si="1"/>
        <v>2.6946597018310992E-3</v>
      </c>
      <c r="G111" s="69"/>
    </row>
    <row r="112" spans="1:7" hidden="1" x14ac:dyDescent="0.25">
      <c r="A112" s="69" t="s">
        <v>925</v>
      </c>
      <c r="B112" s="87" t="s">
        <v>926</v>
      </c>
      <c r="C112" s="139" t="s">
        <v>618</v>
      </c>
      <c r="D112" s="139" t="s">
        <v>618</v>
      </c>
      <c r="E112" s="139"/>
      <c r="F112" s="139" t="s">
        <v>618</v>
      </c>
      <c r="G112" s="69"/>
    </row>
    <row r="113" spans="1:7" hidden="1" x14ac:dyDescent="0.25">
      <c r="A113" s="69" t="s">
        <v>927</v>
      </c>
      <c r="B113" s="87" t="s">
        <v>926</v>
      </c>
      <c r="C113" s="139" t="s">
        <v>618</v>
      </c>
      <c r="D113" s="139" t="s">
        <v>618</v>
      </c>
      <c r="E113" s="139"/>
      <c r="F113" s="139" t="s">
        <v>618</v>
      </c>
      <c r="G113" s="69"/>
    </row>
    <row r="114" spans="1:7" hidden="1" x14ac:dyDescent="0.25">
      <c r="A114" s="69" t="s">
        <v>928</v>
      </c>
      <c r="B114" s="87" t="s">
        <v>926</v>
      </c>
      <c r="C114" s="139" t="s">
        <v>618</v>
      </c>
      <c r="D114" s="139" t="s">
        <v>618</v>
      </c>
      <c r="E114" s="139"/>
      <c r="F114" s="139" t="s">
        <v>618</v>
      </c>
      <c r="G114" s="69"/>
    </row>
    <row r="115" spans="1:7" hidden="1" x14ac:dyDescent="0.25">
      <c r="A115" s="69" t="s">
        <v>929</v>
      </c>
      <c r="B115" s="87" t="s">
        <v>926</v>
      </c>
      <c r="C115" s="139" t="s">
        <v>618</v>
      </c>
      <c r="D115" s="139" t="s">
        <v>618</v>
      </c>
      <c r="E115" s="139"/>
      <c r="F115" s="139" t="s">
        <v>618</v>
      </c>
      <c r="G115" s="69"/>
    </row>
    <row r="116" spans="1:7" hidden="1" x14ac:dyDescent="0.25">
      <c r="A116" s="69" t="s">
        <v>930</v>
      </c>
      <c r="B116" s="87" t="s">
        <v>926</v>
      </c>
      <c r="C116" s="139" t="s">
        <v>618</v>
      </c>
      <c r="D116" s="139" t="s">
        <v>618</v>
      </c>
      <c r="E116" s="139"/>
      <c r="F116" s="139" t="s">
        <v>618</v>
      </c>
      <c r="G116" s="69"/>
    </row>
    <row r="117" spans="1:7" hidden="1" x14ac:dyDescent="0.25">
      <c r="A117" s="69" t="s">
        <v>931</v>
      </c>
      <c r="B117" s="87" t="s">
        <v>926</v>
      </c>
      <c r="C117" s="139" t="s">
        <v>618</v>
      </c>
      <c r="D117" s="139" t="s">
        <v>618</v>
      </c>
      <c r="E117" s="139"/>
      <c r="F117" s="139" t="s">
        <v>618</v>
      </c>
      <c r="G117" s="69"/>
    </row>
    <row r="118" spans="1:7" hidden="1" x14ac:dyDescent="0.25">
      <c r="A118" s="69" t="s">
        <v>932</v>
      </c>
      <c r="B118" s="87" t="s">
        <v>926</v>
      </c>
      <c r="C118" s="139" t="s">
        <v>618</v>
      </c>
      <c r="D118" s="139" t="s">
        <v>618</v>
      </c>
      <c r="E118" s="139"/>
      <c r="F118" s="139" t="s">
        <v>618</v>
      </c>
      <c r="G118" s="69"/>
    </row>
    <row r="119" spans="1:7" hidden="1" x14ac:dyDescent="0.25">
      <c r="A119" s="69" t="s">
        <v>933</v>
      </c>
      <c r="B119" s="87" t="s">
        <v>926</v>
      </c>
      <c r="C119" s="139" t="s">
        <v>618</v>
      </c>
      <c r="D119" s="139" t="s">
        <v>618</v>
      </c>
      <c r="E119" s="139"/>
      <c r="F119" s="139" t="s">
        <v>618</v>
      </c>
      <c r="G119" s="69"/>
    </row>
    <row r="120" spans="1:7" hidden="1" x14ac:dyDescent="0.25">
      <c r="A120" s="69" t="s">
        <v>934</v>
      </c>
      <c r="B120" s="87" t="s">
        <v>926</v>
      </c>
      <c r="C120" s="139" t="s">
        <v>618</v>
      </c>
      <c r="D120" s="139" t="s">
        <v>618</v>
      </c>
      <c r="E120" s="139"/>
      <c r="F120" s="139" t="s">
        <v>618</v>
      </c>
      <c r="G120" s="69"/>
    </row>
    <row r="121" spans="1:7" hidden="1" x14ac:dyDescent="0.25">
      <c r="A121" s="69" t="s">
        <v>935</v>
      </c>
      <c r="B121" s="87" t="s">
        <v>926</v>
      </c>
      <c r="C121" s="139" t="s">
        <v>618</v>
      </c>
      <c r="D121" s="139" t="s">
        <v>618</v>
      </c>
      <c r="E121" s="139"/>
      <c r="F121" s="139" t="s">
        <v>618</v>
      </c>
      <c r="G121" s="69"/>
    </row>
    <row r="122" spans="1:7" hidden="1" x14ac:dyDescent="0.25">
      <c r="A122" s="69" t="s">
        <v>936</v>
      </c>
      <c r="B122" s="87" t="s">
        <v>926</v>
      </c>
      <c r="C122" s="139" t="s">
        <v>618</v>
      </c>
      <c r="D122" s="139" t="s">
        <v>618</v>
      </c>
      <c r="E122" s="139"/>
      <c r="F122" s="139" t="s">
        <v>618</v>
      </c>
      <c r="G122" s="69"/>
    </row>
    <row r="123" spans="1:7" hidden="1" x14ac:dyDescent="0.25">
      <c r="A123" s="69" t="s">
        <v>937</v>
      </c>
      <c r="B123" s="87" t="s">
        <v>926</v>
      </c>
      <c r="C123" s="139" t="s">
        <v>618</v>
      </c>
      <c r="D123" s="139" t="s">
        <v>618</v>
      </c>
      <c r="E123" s="139"/>
      <c r="F123" s="139" t="s">
        <v>618</v>
      </c>
      <c r="G123" s="69"/>
    </row>
    <row r="124" spans="1:7" hidden="1" x14ac:dyDescent="0.25">
      <c r="A124" s="69" t="s">
        <v>938</v>
      </c>
      <c r="B124" s="87" t="s">
        <v>926</v>
      </c>
      <c r="C124" s="139" t="s">
        <v>618</v>
      </c>
      <c r="D124" s="139" t="s">
        <v>618</v>
      </c>
      <c r="E124" s="139"/>
      <c r="F124" s="139" t="s">
        <v>618</v>
      </c>
      <c r="G124" s="69"/>
    </row>
    <row r="125" spans="1:7" hidden="1" x14ac:dyDescent="0.25">
      <c r="A125" s="69" t="s">
        <v>939</v>
      </c>
      <c r="B125" s="87" t="s">
        <v>926</v>
      </c>
      <c r="C125" s="139" t="s">
        <v>618</v>
      </c>
      <c r="D125" s="139" t="s">
        <v>618</v>
      </c>
      <c r="E125" s="139"/>
      <c r="F125" s="139" t="s">
        <v>618</v>
      </c>
      <c r="G125" s="69"/>
    </row>
    <row r="126" spans="1:7" hidden="1" x14ac:dyDescent="0.25">
      <c r="A126" s="69" t="s">
        <v>940</v>
      </c>
      <c r="B126" s="87" t="s">
        <v>926</v>
      </c>
      <c r="C126" s="139" t="s">
        <v>618</v>
      </c>
      <c r="D126" s="139" t="s">
        <v>618</v>
      </c>
      <c r="E126" s="139"/>
      <c r="F126" s="139" t="s">
        <v>618</v>
      </c>
      <c r="G126" s="69"/>
    </row>
    <row r="127" spans="1:7" hidden="1" x14ac:dyDescent="0.25">
      <c r="A127" s="69" t="s">
        <v>941</v>
      </c>
      <c r="B127" s="87" t="s">
        <v>926</v>
      </c>
      <c r="C127" s="139" t="s">
        <v>618</v>
      </c>
      <c r="D127" s="139" t="s">
        <v>618</v>
      </c>
      <c r="E127" s="139"/>
      <c r="F127" s="139" t="s">
        <v>618</v>
      </c>
      <c r="G127" s="69"/>
    </row>
    <row r="128" spans="1:7" hidden="1" x14ac:dyDescent="0.25">
      <c r="A128" s="69" t="s">
        <v>942</v>
      </c>
      <c r="B128" s="87" t="s">
        <v>926</v>
      </c>
      <c r="C128" s="139" t="s">
        <v>618</v>
      </c>
      <c r="D128" s="139" t="s">
        <v>618</v>
      </c>
      <c r="E128" s="139"/>
      <c r="F128" s="139" t="s">
        <v>618</v>
      </c>
      <c r="G128" s="69"/>
    </row>
    <row r="129" spans="1:7" hidden="1" x14ac:dyDescent="0.25">
      <c r="A129" s="69" t="s">
        <v>943</v>
      </c>
      <c r="B129" s="87" t="s">
        <v>926</v>
      </c>
      <c r="C129" s="139" t="s">
        <v>618</v>
      </c>
      <c r="D129" s="139" t="s">
        <v>618</v>
      </c>
      <c r="E129" s="139"/>
      <c r="F129" s="139" t="s">
        <v>618</v>
      </c>
      <c r="G129" s="69"/>
    </row>
    <row r="130" spans="1:7" hidden="1" x14ac:dyDescent="0.25">
      <c r="A130" s="69" t="s">
        <v>944</v>
      </c>
      <c r="B130" s="87" t="s">
        <v>926</v>
      </c>
      <c r="C130" s="139" t="s">
        <v>618</v>
      </c>
      <c r="D130" s="139" t="s">
        <v>618</v>
      </c>
      <c r="E130" s="139"/>
      <c r="F130" s="139" t="s">
        <v>618</v>
      </c>
      <c r="G130" s="69"/>
    </row>
    <row r="131" spans="1:7" hidden="1" x14ac:dyDescent="0.25">
      <c r="A131" s="69" t="s">
        <v>945</v>
      </c>
      <c r="B131" s="87" t="s">
        <v>926</v>
      </c>
      <c r="C131" s="139" t="s">
        <v>618</v>
      </c>
      <c r="D131" s="139" t="s">
        <v>618</v>
      </c>
      <c r="E131" s="139"/>
      <c r="F131" s="139" t="s">
        <v>618</v>
      </c>
      <c r="G131" s="69"/>
    </row>
    <row r="132" spans="1:7" hidden="1" x14ac:dyDescent="0.25">
      <c r="A132" s="69" t="s">
        <v>946</v>
      </c>
      <c r="B132" s="87" t="s">
        <v>926</v>
      </c>
      <c r="C132" s="139" t="s">
        <v>618</v>
      </c>
      <c r="D132" s="139" t="s">
        <v>618</v>
      </c>
      <c r="E132" s="139"/>
      <c r="F132" s="139" t="s">
        <v>618</v>
      </c>
      <c r="G132" s="69"/>
    </row>
    <row r="133" spans="1:7" hidden="1" x14ac:dyDescent="0.25">
      <c r="A133" s="69" t="s">
        <v>947</v>
      </c>
      <c r="B133" s="87" t="s">
        <v>926</v>
      </c>
      <c r="C133" s="139" t="s">
        <v>618</v>
      </c>
      <c r="D133" s="139" t="s">
        <v>618</v>
      </c>
      <c r="E133" s="139"/>
      <c r="F133" s="139" t="s">
        <v>618</v>
      </c>
      <c r="G133" s="69"/>
    </row>
    <row r="134" spans="1:7" hidden="1" x14ac:dyDescent="0.25">
      <c r="A134" s="69" t="s">
        <v>948</v>
      </c>
      <c r="B134" s="87" t="s">
        <v>926</v>
      </c>
      <c r="C134" s="139" t="s">
        <v>618</v>
      </c>
      <c r="D134" s="139" t="s">
        <v>618</v>
      </c>
      <c r="E134" s="139"/>
      <c r="F134" s="139" t="s">
        <v>618</v>
      </c>
      <c r="G134" s="69"/>
    </row>
    <row r="135" spans="1:7" hidden="1" x14ac:dyDescent="0.25">
      <c r="A135" s="69" t="s">
        <v>949</v>
      </c>
      <c r="B135" s="87" t="s">
        <v>926</v>
      </c>
      <c r="C135" s="139" t="s">
        <v>618</v>
      </c>
      <c r="D135" s="139" t="s">
        <v>618</v>
      </c>
      <c r="E135" s="139"/>
      <c r="F135" s="139" t="s">
        <v>618</v>
      </c>
      <c r="G135" s="69"/>
    </row>
    <row r="136" spans="1:7" hidden="1" x14ac:dyDescent="0.25">
      <c r="A136" s="69" t="s">
        <v>950</v>
      </c>
      <c r="B136" s="87" t="s">
        <v>926</v>
      </c>
      <c r="C136" s="139" t="s">
        <v>618</v>
      </c>
      <c r="D136" s="139" t="s">
        <v>618</v>
      </c>
      <c r="E136" s="139"/>
      <c r="F136" s="139" t="s">
        <v>618</v>
      </c>
      <c r="G136" s="69"/>
    </row>
    <row r="137" spans="1:7" hidden="1" x14ac:dyDescent="0.25">
      <c r="A137" s="69" t="s">
        <v>951</v>
      </c>
      <c r="B137" s="87" t="s">
        <v>926</v>
      </c>
      <c r="C137" s="139" t="s">
        <v>618</v>
      </c>
      <c r="D137" s="139" t="s">
        <v>618</v>
      </c>
      <c r="E137" s="139"/>
      <c r="F137" s="139" t="s">
        <v>618</v>
      </c>
      <c r="G137" s="69"/>
    </row>
    <row r="138" spans="1:7" hidden="1" x14ac:dyDescent="0.25">
      <c r="A138" s="69" t="s">
        <v>952</v>
      </c>
      <c r="B138" s="87" t="s">
        <v>926</v>
      </c>
      <c r="C138" s="139" t="s">
        <v>618</v>
      </c>
      <c r="D138" s="139" t="s">
        <v>618</v>
      </c>
      <c r="E138" s="139"/>
      <c r="F138" s="139" t="s">
        <v>618</v>
      </c>
      <c r="G138" s="69"/>
    </row>
    <row r="139" spans="1:7" hidden="1" x14ac:dyDescent="0.25">
      <c r="A139" s="69" t="s">
        <v>953</v>
      </c>
      <c r="B139" s="87" t="s">
        <v>926</v>
      </c>
      <c r="C139" s="139" t="s">
        <v>618</v>
      </c>
      <c r="D139" s="139" t="s">
        <v>618</v>
      </c>
      <c r="E139" s="139"/>
      <c r="F139" s="139" t="s">
        <v>618</v>
      </c>
      <c r="G139" s="69"/>
    </row>
    <row r="140" spans="1:7" hidden="1" x14ac:dyDescent="0.25">
      <c r="A140" s="69" t="s">
        <v>954</v>
      </c>
      <c r="B140" s="87" t="s">
        <v>926</v>
      </c>
      <c r="C140" s="139" t="s">
        <v>618</v>
      </c>
      <c r="D140" s="139" t="s">
        <v>618</v>
      </c>
      <c r="E140" s="139"/>
      <c r="F140" s="139" t="s">
        <v>618</v>
      </c>
      <c r="G140" s="69"/>
    </row>
    <row r="141" spans="1:7" hidden="1" x14ac:dyDescent="0.25">
      <c r="A141" s="69" t="s">
        <v>955</v>
      </c>
      <c r="B141" s="87" t="s">
        <v>926</v>
      </c>
      <c r="C141" s="139" t="s">
        <v>618</v>
      </c>
      <c r="D141" s="139" t="s">
        <v>618</v>
      </c>
      <c r="E141" s="139"/>
      <c r="F141" s="139" t="s">
        <v>618</v>
      </c>
      <c r="G141" s="69"/>
    </row>
    <row r="142" spans="1:7" hidden="1" x14ac:dyDescent="0.25">
      <c r="A142" s="69" t="s">
        <v>956</v>
      </c>
      <c r="B142" s="87" t="s">
        <v>926</v>
      </c>
      <c r="C142" s="139" t="s">
        <v>618</v>
      </c>
      <c r="D142" s="139" t="s">
        <v>618</v>
      </c>
      <c r="E142" s="139"/>
      <c r="F142" s="139" t="s">
        <v>618</v>
      </c>
      <c r="G142" s="69"/>
    </row>
    <row r="143" spans="1:7" hidden="1" x14ac:dyDescent="0.25">
      <c r="A143" s="69" t="s">
        <v>957</v>
      </c>
      <c r="B143" s="87" t="s">
        <v>926</v>
      </c>
      <c r="C143" s="139" t="s">
        <v>618</v>
      </c>
      <c r="D143" s="139" t="s">
        <v>618</v>
      </c>
      <c r="E143" s="139"/>
      <c r="F143" s="139" t="s">
        <v>618</v>
      </c>
      <c r="G143" s="69"/>
    </row>
    <row r="144" spans="1:7" hidden="1" x14ac:dyDescent="0.25">
      <c r="A144" s="69" t="s">
        <v>958</v>
      </c>
      <c r="B144" s="87" t="s">
        <v>926</v>
      </c>
      <c r="C144" s="139" t="s">
        <v>618</v>
      </c>
      <c r="D144" s="139" t="s">
        <v>618</v>
      </c>
      <c r="E144" s="139"/>
      <c r="F144" s="139" t="s">
        <v>618</v>
      </c>
      <c r="G144" s="69"/>
    </row>
    <row r="145" spans="1:7" hidden="1" x14ac:dyDescent="0.25">
      <c r="A145" s="69" t="s">
        <v>959</v>
      </c>
      <c r="B145" s="87" t="s">
        <v>926</v>
      </c>
      <c r="C145" s="139" t="s">
        <v>618</v>
      </c>
      <c r="D145" s="139" t="s">
        <v>618</v>
      </c>
      <c r="E145" s="139"/>
      <c r="F145" s="139" t="s">
        <v>618</v>
      </c>
      <c r="G145" s="69"/>
    </row>
    <row r="146" spans="1:7" hidden="1" x14ac:dyDescent="0.25">
      <c r="A146" s="69" t="s">
        <v>960</v>
      </c>
      <c r="B146" s="87" t="s">
        <v>926</v>
      </c>
      <c r="C146" s="139" t="s">
        <v>618</v>
      </c>
      <c r="D146" s="139" t="s">
        <v>618</v>
      </c>
      <c r="E146" s="139"/>
      <c r="F146" s="139" t="s">
        <v>618</v>
      </c>
      <c r="G146" s="69"/>
    </row>
    <row r="147" spans="1:7" hidden="1" x14ac:dyDescent="0.25">
      <c r="A147" s="69" t="s">
        <v>961</v>
      </c>
      <c r="B147" s="87" t="s">
        <v>926</v>
      </c>
      <c r="C147" s="139" t="s">
        <v>618</v>
      </c>
      <c r="D147" s="139" t="s">
        <v>618</v>
      </c>
      <c r="E147" s="139"/>
      <c r="F147" s="139" t="s">
        <v>618</v>
      </c>
      <c r="G147" s="69"/>
    </row>
    <row r="148" spans="1:7" hidden="1" x14ac:dyDescent="0.25">
      <c r="A148" s="69" t="s">
        <v>962</v>
      </c>
      <c r="B148" s="87" t="s">
        <v>926</v>
      </c>
      <c r="C148" s="139" t="s">
        <v>618</v>
      </c>
      <c r="D148" s="139" t="s">
        <v>618</v>
      </c>
      <c r="E148" s="139"/>
      <c r="F148" s="139" t="s">
        <v>618</v>
      </c>
      <c r="G148" s="69"/>
    </row>
    <row r="149" spans="1:7" ht="15" customHeight="1" x14ac:dyDescent="0.25">
      <c r="A149" s="90"/>
      <c r="B149" s="91" t="s">
        <v>963</v>
      </c>
      <c r="C149" s="90" t="s">
        <v>815</v>
      </c>
      <c r="D149" s="90" t="s">
        <v>816</v>
      </c>
      <c r="E149" s="92"/>
      <c r="F149" s="93" t="s">
        <v>780</v>
      </c>
      <c r="G149" s="93"/>
    </row>
    <row r="150" spans="1:7" x14ac:dyDescent="0.25">
      <c r="A150" s="69" t="s">
        <v>964</v>
      </c>
      <c r="B150" s="69" t="s">
        <v>965</v>
      </c>
      <c r="C150" s="139">
        <v>0</v>
      </c>
      <c r="D150" s="139">
        <v>0</v>
      </c>
      <c r="E150" s="144"/>
      <c r="F150" s="139">
        <f>+C150</f>
        <v>0</v>
      </c>
    </row>
    <row r="151" spans="1:7" x14ac:dyDescent="0.25">
      <c r="A151" s="69" t="s">
        <v>966</v>
      </c>
      <c r="B151" s="69" t="s">
        <v>967</v>
      </c>
      <c r="C151" s="139">
        <v>1</v>
      </c>
      <c r="D151" s="139">
        <v>0</v>
      </c>
      <c r="E151" s="144"/>
      <c r="F151" s="139">
        <f>+C151</f>
        <v>1</v>
      </c>
    </row>
    <row r="152" spans="1:7" x14ac:dyDescent="0.25">
      <c r="A152" s="69" t="s">
        <v>968</v>
      </c>
      <c r="B152" s="69" t="s">
        <v>350</v>
      </c>
      <c r="C152" s="139">
        <v>0</v>
      </c>
      <c r="D152" s="139">
        <v>0</v>
      </c>
      <c r="E152" s="144"/>
      <c r="F152" s="139">
        <f>+C152</f>
        <v>0</v>
      </c>
    </row>
    <row r="153" spans="1:7" hidden="1" outlineLevel="1" x14ac:dyDescent="0.25">
      <c r="A153" s="69" t="s">
        <v>969</v>
      </c>
      <c r="C153" s="139"/>
      <c r="D153" s="139"/>
      <c r="E153" s="144"/>
      <c r="F153" s="139"/>
    </row>
    <row r="154" spans="1:7" hidden="1" outlineLevel="1" x14ac:dyDescent="0.25">
      <c r="A154" s="69" t="s">
        <v>970</v>
      </c>
      <c r="C154" s="139"/>
      <c r="D154" s="139"/>
      <c r="E154" s="144"/>
      <c r="F154" s="139"/>
    </row>
    <row r="155" spans="1:7" hidden="1" outlineLevel="1" x14ac:dyDescent="0.25">
      <c r="A155" s="69" t="s">
        <v>971</v>
      </c>
      <c r="C155" s="139"/>
      <c r="D155" s="139"/>
      <c r="E155" s="144"/>
      <c r="F155" s="139"/>
    </row>
    <row r="156" spans="1:7" hidden="1" outlineLevel="1" x14ac:dyDescent="0.25">
      <c r="A156" s="69" t="s">
        <v>972</v>
      </c>
      <c r="C156" s="139"/>
      <c r="D156" s="139"/>
      <c r="E156" s="144"/>
      <c r="F156" s="139"/>
    </row>
    <row r="157" spans="1:7" hidden="1" outlineLevel="1" x14ac:dyDescent="0.25">
      <c r="A157" s="69" t="s">
        <v>973</v>
      </c>
      <c r="C157" s="139"/>
      <c r="D157" s="139"/>
      <c r="E157" s="144"/>
      <c r="F157" s="139"/>
    </row>
    <row r="158" spans="1:7" hidden="1" outlineLevel="1" x14ac:dyDescent="0.25">
      <c r="A158" s="69" t="s">
        <v>974</v>
      </c>
      <c r="C158" s="139"/>
      <c r="D158" s="139"/>
      <c r="E158" s="144"/>
      <c r="F158" s="139"/>
    </row>
    <row r="159" spans="1:7" ht="15" customHeight="1" collapsed="1" x14ac:dyDescent="0.25">
      <c r="A159" s="90"/>
      <c r="B159" s="91" t="s">
        <v>975</v>
      </c>
      <c r="C159" s="90" t="s">
        <v>815</v>
      </c>
      <c r="D159" s="90" t="s">
        <v>816</v>
      </c>
      <c r="E159" s="92"/>
      <c r="F159" s="93" t="s">
        <v>780</v>
      </c>
      <c r="G159" s="93"/>
    </row>
    <row r="160" spans="1:7" x14ac:dyDescent="0.25">
      <c r="A160" s="69" t="s">
        <v>976</v>
      </c>
      <c r="B160" s="69" t="s">
        <v>977</v>
      </c>
      <c r="C160" s="139">
        <v>0.2140479459791623</v>
      </c>
      <c r="D160" s="139">
        <v>0</v>
      </c>
      <c r="E160" s="144"/>
      <c r="F160" s="139">
        <f>+C160</f>
        <v>0.2140479459791623</v>
      </c>
    </row>
    <row r="161" spans="1:7" x14ac:dyDescent="0.25">
      <c r="A161" s="69" t="s">
        <v>978</v>
      </c>
      <c r="B161" s="69" t="s">
        <v>979</v>
      </c>
      <c r="C161" s="139">
        <v>0.78595205402083779</v>
      </c>
      <c r="D161" s="139">
        <v>0</v>
      </c>
      <c r="E161" s="144"/>
      <c r="F161" s="139">
        <f t="shared" ref="F161:F162" si="2">+C161</f>
        <v>0.78595205402083779</v>
      </c>
    </row>
    <row r="162" spans="1:7" x14ac:dyDescent="0.25">
      <c r="A162" s="69" t="s">
        <v>980</v>
      </c>
      <c r="B162" s="69" t="s">
        <v>350</v>
      </c>
      <c r="C162" s="139">
        <v>0</v>
      </c>
      <c r="D162" s="139">
        <v>0</v>
      </c>
      <c r="E162" s="144"/>
      <c r="F162" s="139">
        <f t="shared" si="2"/>
        <v>0</v>
      </c>
    </row>
    <row r="163" spans="1:7" hidden="1" outlineLevel="1" x14ac:dyDescent="0.25">
      <c r="A163" s="69" t="s">
        <v>981</v>
      </c>
      <c r="E163" s="66"/>
    </row>
    <row r="164" spans="1:7" hidden="1" outlineLevel="1" x14ac:dyDescent="0.25">
      <c r="A164" s="69" t="s">
        <v>982</v>
      </c>
      <c r="E164" s="66"/>
    </row>
    <row r="165" spans="1:7" hidden="1" outlineLevel="1" x14ac:dyDescent="0.25">
      <c r="A165" s="69" t="s">
        <v>983</v>
      </c>
      <c r="E165" s="66"/>
    </row>
    <row r="166" spans="1:7" hidden="1" outlineLevel="1" x14ac:dyDescent="0.25">
      <c r="A166" s="69" t="s">
        <v>984</v>
      </c>
      <c r="E166" s="66"/>
    </row>
    <row r="167" spans="1:7" hidden="1" outlineLevel="1" x14ac:dyDescent="0.25">
      <c r="A167" s="69" t="s">
        <v>985</v>
      </c>
      <c r="E167" s="66"/>
    </row>
    <row r="168" spans="1:7" hidden="1" outlineLevel="1" x14ac:dyDescent="0.25">
      <c r="A168" s="69" t="s">
        <v>986</v>
      </c>
      <c r="E168" s="66"/>
    </row>
    <row r="169" spans="1:7" ht="15" customHeight="1" collapsed="1" x14ac:dyDescent="0.25">
      <c r="A169" s="90"/>
      <c r="B169" s="91" t="s">
        <v>987</v>
      </c>
      <c r="C169" s="90" t="s">
        <v>815</v>
      </c>
      <c r="D169" s="90" t="s">
        <v>816</v>
      </c>
      <c r="E169" s="92"/>
      <c r="F169" s="93" t="s">
        <v>780</v>
      </c>
      <c r="G169" s="93"/>
    </row>
    <row r="170" spans="1:7" x14ac:dyDescent="0.25">
      <c r="A170" s="69" t="s">
        <v>988</v>
      </c>
      <c r="B170" s="112" t="s">
        <v>989</v>
      </c>
      <c r="C170" s="139">
        <v>7.8863192074654073E-2</v>
      </c>
      <c r="D170" s="139">
        <v>0</v>
      </c>
      <c r="E170" s="144"/>
      <c r="F170" s="139">
        <f>+C170</f>
        <v>7.8863192074654073E-2</v>
      </c>
    </row>
    <row r="171" spans="1:7" x14ac:dyDescent="0.25">
      <c r="A171" s="69" t="s">
        <v>990</v>
      </c>
      <c r="B171" s="112" t="s">
        <v>991</v>
      </c>
      <c r="C171" s="139">
        <v>0.10653144338609145</v>
      </c>
      <c r="D171" s="139">
        <v>0</v>
      </c>
      <c r="E171" s="144"/>
      <c r="F171" s="139">
        <f t="shared" ref="F171:F174" si="3">+C171</f>
        <v>0.10653144338609145</v>
      </c>
    </row>
    <row r="172" spans="1:7" x14ac:dyDescent="0.25">
      <c r="A172" s="69" t="s">
        <v>992</v>
      </c>
      <c r="B172" s="112" t="s">
        <v>993</v>
      </c>
      <c r="C172" s="139">
        <v>8.0138963468957061E-2</v>
      </c>
      <c r="D172" s="139">
        <v>0</v>
      </c>
      <c r="E172" s="139"/>
      <c r="F172" s="139">
        <f t="shared" si="3"/>
        <v>8.0138963468957061E-2</v>
      </c>
    </row>
    <row r="173" spans="1:7" x14ac:dyDescent="0.25">
      <c r="A173" s="69" t="s">
        <v>994</v>
      </c>
      <c r="B173" s="112" t="s">
        <v>995</v>
      </c>
      <c r="C173" s="139">
        <v>0.10334891406045714</v>
      </c>
      <c r="D173" s="139">
        <v>0</v>
      </c>
      <c r="E173" s="139"/>
      <c r="F173" s="139">
        <f t="shared" si="3"/>
        <v>0.10334891406045714</v>
      </c>
    </row>
    <row r="174" spans="1:7" x14ac:dyDescent="0.25">
      <c r="A174" s="69" t="s">
        <v>996</v>
      </c>
      <c r="B174" s="112" t="s">
        <v>997</v>
      </c>
      <c r="C174" s="139">
        <v>0.63111748700984027</v>
      </c>
      <c r="D174" s="139">
        <v>0</v>
      </c>
      <c r="E174" s="139"/>
      <c r="F174" s="139">
        <f t="shared" si="3"/>
        <v>0.63111748700984027</v>
      </c>
    </row>
    <row r="175" spans="1:7" hidden="1" outlineLevel="1" x14ac:dyDescent="0.25">
      <c r="A175" s="69" t="s">
        <v>998</v>
      </c>
      <c r="B175" s="85"/>
      <c r="C175" s="139"/>
      <c r="D175" s="139"/>
      <c r="E175" s="139"/>
      <c r="F175" s="139"/>
    </row>
    <row r="176" spans="1:7" hidden="1" outlineLevel="1" x14ac:dyDescent="0.25">
      <c r="A176" s="69" t="s">
        <v>999</v>
      </c>
      <c r="B176" s="85"/>
      <c r="C176" s="139"/>
      <c r="D176" s="139"/>
      <c r="E176" s="139"/>
      <c r="F176" s="139"/>
    </row>
    <row r="177" spans="1:7" hidden="1" outlineLevel="1" x14ac:dyDescent="0.25">
      <c r="A177" s="69" t="s">
        <v>1000</v>
      </c>
      <c r="B177" s="112"/>
      <c r="C177" s="139"/>
      <c r="D177" s="139"/>
      <c r="E177" s="139"/>
      <c r="F177" s="139"/>
    </row>
    <row r="178" spans="1:7" hidden="1" outlineLevel="1" x14ac:dyDescent="0.25">
      <c r="A178" s="69" t="s">
        <v>1001</v>
      </c>
      <c r="B178" s="112"/>
      <c r="C178" s="139"/>
      <c r="D178" s="139"/>
      <c r="E178" s="139"/>
      <c r="F178" s="139"/>
    </row>
    <row r="179" spans="1:7" ht="15" customHeight="1" collapsed="1" x14ac:dyDescent="0.25">
      <c r="A179" s="90"/>
      <c r="B179" s="91" t="s">
        <v>1002</v>
      </c>
      <c r="C179" s="90" t="s">
        <v>815</v>
      </c>
      <c r="D179" s="90" t="s">
        <v>816</v>
      </c>
      <c r="E179" s="92"/>
      <c r="F179" s="93" t="s">
        <v>780</v>
      </c>
      <c r="G179" s="93"/>
    </row>
    <row r="180" spans="1:7" x14ac:dyDescent="0.25">
      <c r="A180" s="69" t="s">
        <v>1003</v>
      </c>
      <c r="B180" s="69" t="s">
        <v>1004</v>
      </c>
      <c r="C180" s="139">
        <v>0</v>
      </c>
      <c r="D180" s="139">
        <v>0</v>
      </c>
      <c r="E180" s="144"/>
      <c r="F180" s="139">
        <v>0</v>
      </c>
    </row>
    <row r="181" spans="1:7" hidden="1" outlineLevel="1" x14ac:dyDescent="0.25">
      <c r="A181" s="69" t="s">
        <v>1005</v>
      </c>
      <c r="B181" s="145"/>
      <c r="C181" s="139"/>
      <c r="D181" s="139"/>
      <c r="E181" s="144"/>
      <c r="F181" s="139"/>
    </row>
    <row r="182" spans="1:7" hidden="1" outlineLevel="1" x14ac:dyDescent="0.25">
      <c r="A182" s="69" t="s">
        <v>1006</v>
      </c>
      <c r="B182" s="145"/>
      <c r="C182" s="139"/>
      <c r="D182" s="139"/>
      <c r="E182" s="144"/>
      <c r="F182" s="139"/>
    </row>
    <row r="183" spans="1:7" hidden="1" outlineLevel="1" x14ac:dyDescent="0.25">
      <c r="A183" s="69" t="s">
        <v>1007</v>
      </c>
      <c r="B183" s="145"/>
      <c r="C183" s="139"/>
      <c r="D183" s="139"/>
      <c r="E183" s="144"/>
      <c r="F183" s="139"/>
    </row>
    <row r="184" spans="1:7" hidden="1" outlineLevel="1" x14ac:dyDescent="0.25">
      <c r="A184" s="69" t="s">
        <v>1008</v>
      </c>
      <c r="B184" s="145"/>
      <c r="C184" s="139"/>
      <c r="D184" s="139"/>
      <c r="E184" s="144"/>
      <c r="F184" s="139"/>
    </row>
    <row r="185" spans="1:7" ht="18.75" collapsed="1" x14ac:dyDescent="0.25">
      <c r="A185" s="146"/>
      <c r="B185" s="147" t="s">
        <v>777</v>
      </c>
      <c r="C185" s="146"/>
      <c r="D185" s="146"/>
      <c r="E185" s="146"/>
      <c r="F185" s="148"/>
      <c r="G185" s="148"/>
    </row>
    <row r="186" spans="1:7" ht="15" customHeight="1" x14ac:dyDescent="0.25">
      <c r="A186" s="90"/>
      <c r="B186" s="91" t="s">
        <v>1009</v>
      </c>
      <c r="C186" s="90" t="s">
        <v>1010</v>
      </c>
      <c r="D186" s="90" t="s">
        <v>1011</v>
      </c>
      <c r="E186" s="92"/>
      <c r="F186" s="90" t="s">
        <v>815</v>
      </c>
      <c r="G186" s="90" t="s">
        <v>1012</v>
      </c>
    </row>
    <row r="187" spans="1:7" x14ac:dyDescent="0.25">
      <c r="A187" s="69" t="s">
        <v>1013</v>
      </c>
      <c r="B187" s="87" t="s">
        <v>1014</v>
      </c>
      <c r="C187" s="96">
        <v>1866.3657130757758</v>
      </c>
      <c r="D187" s="140">
        <f>SUM(D190:D195)</f>
        <v>47965</v>
      </c>
      <c r="E187" s="83"/>
      <c r="F187" s="111"/>
      <c r="G187" s="111"/>
    </row>
    <row r="188" spans="1:7" x14ac:dyDescent="0.25">
      <c r="A188" s="83"/>
      <c r="B188" s="149"/>
      <c r="C188" s="83"/>
      <c r="D188" s="83"/>
      <c r="E188" s="83"/>
      <c r="F188" s="111"/>
      <c r="G188" s="111"/>
    </row>
    <row r="189" spans="1:7" x14ac:dyDescent="0.25">
      <c r="B189" s="87" t="s">
        <v>1015</v>
      </c>
      <c r="C189" s="83"/>
      <c r="D189" s="83"/>
      <c r="E189" s="83"/>
      <c r="F189" s="111"/>
      <c r="G189" s="111"/>
    </row>
    <row r="190" spans="1:7" x14ac:dyDescent="0.25">
      <c r="A190" s="69" t="s">
        <v>1016</v>
      </c>
      <c r="B190" s="87" t="s">
        <v>1017</v>
      </c>
      <c r="C190" s="96">
        <v>7031.7068127278026</v>
      </c>
      <c r="D190" s="140">
        <v>12950</v>
      </c>
      <c r="E190" s="83"/>
      <c r="F190" s="101">
        <f t="shared" ref="F190:F213" si="4">IF($C$214=0,"",IF(C190="[for completion]","",IF(C190="","",C190/$C$214)))</f>
        <v>7.8618764520794721E-2</v>
      </c>
      <c r="G190" s="101">
        <f t="shared" ref="G190:G213" si="5">IF($D$214=0,"",IF(D190="[for completion]","",IF(D190="","",D190/$D$214)))</f>
        <v>0.26998853330553529</v>
      </c>
    </row>
    <row r="191" spans="1:7" x14ac:dyDescent="0.25">
      <c r="A191" s="69" t="s">
        <v>1018</v>
      </c>
      <c r="B191" s="87" t="s">
        <v>1019</v>
      </c>
      <c r="C191" s="96">
        <v>25529.543275445245</v>
      </c>
      <c r="D191" s="140">
        <v>16836</v>
      </c>
      <c r="E191" s="83"/>
      <c r="F191" s="101">
        <f t="shared" si="4"/>
        <v>0.28543584147488871</v>
      </c>
      <c r="G191" s="101">
        <f t="shared" si="5"/>
        <v>0.35100594183258627</v>
      </c>
    </row>
    <row r="192" spans="1:7" x14ac:dyDescent="0.25">
      <c r="A192" s="69" t="s">
        <v>1020</v>
      </c>
      <c r="B192" s="87" t="s">
        <v>1021</v>
      </c>
      <c r="C192" s="96">
        <v>26212.822596687973</v>
      </c>
      <c r="D192" s="140">
        <v>10641</v>
      </c>
      <c r="E192" s="83"/>
      <c r="F192" s="101">
        <f t="shared" si="4"/>
        <v>0.29307532040786649</v>
      </c>
      <c r="G192" s="101">
        <f t="shared" si="5"/>
        <v>0.2218492650891275</v>
      </c>
    </row>
    <row r="193" spans="1:7" x14ac:dyDescent="0.25">
      <c r="A193" s="69" t="s">
        <v>1022</v>
      </c>
      <c r="B193" s="87" t="s">
        <v>1023</v>
      </c>
      <c r="C193" s="96">
        <v>23827.379304855742</v>
      </c>
      <c r="D193" s="140">
        <v>6451</v>
      </c>
      <c r="E193" s="83"/>
      <c r="F193" s="101">
        <f t="shared" si="4"/>
        <v>0.26640461165493501</v>
      </c>
      <c r="G193" s="101">
        <f t="shared" si="5"/>
        <v>0.13449390180339832</v>
      </c>
    </row>
    <row r="194" spans="1:7" x14ac:dyDescent="0.25">
      <c r="A194" s="69" t="s">
        <v>1024</v>
      </c>
      <c r="B194" s="87" t="s">
        <v>1025</v>
      </c>
      <c r="C194" s="96">
        <v>6500.8158419959273</v>
      </c>
      <c r="D194" s="140">
        <v>1065</v>
      </c>
      <c r="E194" s="83"/>
      <c r="F194" s="101">
        <f t="shared" si="4"/>
        <v>7.2683080152009999E-2</v>
      </c>
      <c r="G194" s="101">
        <f t="shared" si="5"/>
        <v>2.2203690190764097E-2</v>
      </c>
    </row>
    <row r="195" spans="1:7" x14ac:dyDescent="0.25">
      <c r="A195" s="69" t="s">
        <v>1026</v>
      </c>
      <c r="B195" s="87" t="s">
        <v>1027</v>
      </c>
      <c r="C195" s="96">
        <v>338.29836884000002</v>
      </c>
      <c r="D195" s="140">
        <v>22</v>
      </c>
      <c r="E195" s="83"/>
      <c r="F195" s="101">
        <f t="shared" si="4"/>
        <v>3.782381789505147E-3</v>
      </c>
      <c r="G195" s="101">
        <f t="shared" si="5"/>
        <v>4.5866777858855415E-4</v>
      </c>
    </row>
    <row r="196" spans="1:7" hidden="1" x14ac:dyDescent="0.25">
      <c r="A196" s="69" t="s">
        <v>1028</v>
      </c>
      <c r="B196" s="87" t="s">
        <v>926</v>
      </c>
      <c r="C196" s="96" t="s">
        <v>618</v>
      </c>
      <c r="D196" s="140" t="s">
        <v>618</v>
      </c>
      <c r="E196" s="83"/>
      <c r="F196" s="101" t="str">
        <f t="shared" si="4"/>
        <v/>
      </c>
      <c r="G196" s="101" t="str">
        <f t="shared" si="5"/>
        <v/>
      </c>
    </row>
    <row r="197" spans="1:7" hidden="1" x14ac:dyDescent="0.25">
      <c r="A197" s="69" t="s">
        <v>1029</v>
      </c>
      <c r="B197" s="87" t="s">
        <v>926</v>
      </c>
      <c r="C197" s="96" t="s">
        <v>618</v>
      </c>
      <c r="D197" s="140" t="s">
        <v>618</v>
      </c>
      <c r="E197" s="83"/>
      <c r="F197" s="101" t="str">
        <f t="shared" si="4"/>
        <v/>
      </c>
      <c r="G197" s="101" t="str">
        <f t="shared" si="5"/>
        <v/>
      </c>
    </row>
    <row r="198" spans="1:7" hidden="1" x14ac:dyDescent="0.25">
      <c r="A198" s="69" t="s">
        <v>1030</v>
      </c>
      <c r="B198" s="87" t="s">
        <v>926</v>
      </c>
      <c r="C198" s="96" t="s">
        <v>618</v>
      </c>
      <c r="D198" s="140" t="s">
        <v>618</v>
      </c>
      <c r="E198" s="83"/>
      <c r="F198" s="101" t="str">
        <f t="shared" si="4"/>
        <v/>
      </c>
      <c r="G198" s="101" t="str">
        <f t="shared" si="5"/>
        <v/>
      </c>
    </row>
    <row r="199" spans="1:7" hidden="1" x14ac:dyDescent="0.25">
      <c r="A199" s="69" t="s">
        <v>1031</v>
      </c>
      <c r="B199" s="87" t="s">
        <v>926</v>
      </c>
      <c r="C199" s="96" t="s">
        <v>618</v>
      </c>
      <c r="D199" s="140" t="s">
        <v>618</v>
      </c>
      <c r="E199" s="87"/>
      <c r="F199" s="101" t="str">
        <f t="shared" si="4"/>
        <v/>
      </c>
      <c r="G199" s="101" t="str">
        <f t="shared" si="5"/>
        <v/>
      </c>
    </row>
    <row r="200" spans="1:7" hidden="1" x14ac:dyDescent="0.25">
      <c r="A200" s="69" t="s">
        <v>1032</v>
      </c>
      <c r="B200" s="87" t="s">
        <v>926</v>
      </c>
      <c r="C200" s="96" t="s">
        <v>618</v>
      </c>
      <c r="D200" s="140" t="s">
        <v>618</v>
      </c>
      <c r="E200" s="87"/>
      <c r="F200" s="101" t="str">
        <f t="shared" si="4"/>
        <v/>
      </c>
      <c r="G200" s="101" t="str">
        <f t="shared" si="5"/>
        <v/>
      </c>
    </row>
    <row r="201" spans="1:7" hidden="1" x14ac:dyDescent="0.25">
      <c r="A201" s="69" t="s">
        <v>1033</v>
      </c>
      <c r="B201" s="87" t="s">
        <v>926</v>
      </c>
      <c r="C201" s="96" t="s">
        <v>618</v>
      </c>
      <c r="D201" s="140" t="s">
        <v>618</v>
      </c>
      <c r="E201" s="87"/>
      <c r="F201" s="101" t="str">
        <f t="shared" si="4"/>
        <v/>
      </c>
      <c r="G201" s="101" t="str">
        <f t="shared" si="5"/>
        <v/>
      </c>
    </row>
    <row r="202" spans="1:7" hidden="1" x14ac:dyDescent="0.25">
      <c r="A202" s="69" t="s">
        <v>1034</v>
      </c>
      <c r="B202" s="87" t="s">
        <v>926</v>
      </c>
      <c r="C202" s="96" t="s">
        <v>618</v>
      </c>
      <c r="D202" s="140" t="s">
        <v>618</v>
      </c>
      <c r="E202" s="87"/>
      <c r="F202" s="101" t="str">
        <f t="shared" si="4"/>
        <v/>
      </c>
      <c r="G202" s="101" t="str">
        <f t="shared" si="5"/>
        <v/>
      </c>
    </row>
    <row r="203" spans="1:7" hidden="1" x14ac:dyDescent="0.25">
      <c r="A203" s="69" t="s">
        <v>1035</v>
      </c>
      <c r="B203" s="87" t="s">
        <v>926</v>
      </c>
      <c r="C203" s="96" t="s">
        <v>618</v>
      </c>
      <c r="D203" s="140" t="s">
        <v>618</v>
      </c>
      <c r="E203" s="87"/>
      <c r="F203" s="101" t="str">
        <f t="shared" si="4"/>
        <v/>
      </c>
      <c r="G203" s="101" t="str">
        <f t="shared" si="5"/>
        <v/>
      </c>
    </row>
    <row r="204" spans="1:7" hidden="1" x14ac:dyDescent="0.25">
      <c r="A204" s="69" t="s">
        <v>1036</v>
      </c>
      <c r="B204" s="87" t="s">
        <v>926</v>
      </c>
      <c r="C204" s="96" t="s">
        <v>618</v>
      </c>
      <c r="D204" s="140" t="s">
        <v>618</v>
      </c>
      <c r="E204" s="87"/>
      <c r="F204" s="101" t="str">
        <f t="shared" si="4"/>
        <v/>
      </c>
      <c r="G204" s="101" t="str">
        <f t="shared" si="5"/>
        <v/>
      </c>
    </row>
    <row r="205" spans="1:7" hidden="1" x14ac:dyDescent="0.25">
      <c r="A205" s="69" t="s">
        <v>1037</v>
      </c>
      <c r="B205" s="87" t="s">
        <v>926</v>
      </c>
      <c r="C205" s="96" t="s">
        <v>618</v>
      </c>
      <c r="D205" s="140" t="s">
        <v>618</v>
      </c>
      <c r="F205" s="101" t="str">
        <f t="shared" si="4"/>
        <v/>
      </c>
      <c r="G205" s="101" t="str">
        <f t="shared" si="5"/>
        <v/>
      </c>
    </row>
    <row r="206" spans="1:7" hidden="1" x14ac:dyDescent="0.25">
      <c r="A206" s="69" t="s">
        <v>1038</v>
      </c>
      <c r="B206" s="87" t="s">
        <v>926</v>
      </c>
      <c r="C206" s="96" t="s">
        <v>618</v>
      </c>
      <c r="D206" s="140" t="s">
        <v>618</v>
      </c>
      <c r="E206" s="150"/>
      <c r="F206" s="101" t="str">
        <f t="shared" si="4"/>
        <v/>
      </c>
      <c r="G206" s="101" t="str">
        <f t="shared" si="5"/>
        <v/>
      </c>
    </row>
    <row r="207" spans="1:7" hidden="1" x14ac:dyDescent="0.25">
      <c r="A207" s="69" t="s">
        <v>1039</v>
      </c>
      <c r="B207" s="87" t="s">
        <v>926</v>
      </c>
      <c r="C207" s="96" t="s">
        <v>618</v>
      </c>
      <c r="D207" s="140" t="s">
        <v>618</v>
      </c>
      <c r="E207" s="150"/>
      <c r="F207" s="101" t="str">
        <f t="shared" si="4"/>
        <v/>
      </c>
      <c r="G207" s="101" t="str">
        <f t="shared" si="5"/>
        <v/>
      </c>
    </row>
    <row r="208" spans="1:7" hidden="1" x14ac:dyDescent="0.25">
      <c r="A208" s="69" t="s">
        <v>1040</v>
      </c>
      <c r="B208" s="87" t="s">
        <v>926</v>
      </c>
      <c r="C208" s="96" t="s">
        <v>618</v>
      </c>
      <c r="D208" s="140" t="s">
        <v>618</v>
      </c>
      <c r="E208" s="150"/>
      <c r="F208" s="101" t="str">
        <f t="shared" si="4"/>
        <v/>
      </c>
      <c r="G208" s="101" t="str">
        <f t="shared" si="5"/>
        <v/>
      </c>
    </row>
    <row r="209" spans="1:7" hidden="1" x14ac:dyDescent="0.25">
      <c r="A209" s="69" t="s">
        <v>1041</v>
      </c>
      <c r="B209" s="87" t="s">
        <v>926</v>
      </c>
      <c r="C209" s="96" t="s">
        <v>618</v>
      </c>
      <c r="D209" s="140" t="s">
        <v>618</v>
      </c>
      <c r="E209" s="150"/>
      <c r="F209" s="101" t="str">
        <f t="shared" si="4"/>
        <v/>
      </c>
      <c r="G209" s="101" t="str">
        <f t="shared" si="5"/>
        <v/>
      </c>
    </row>
    <row r="210" spans="1:7" hidden="1" x14ac:dyDescent="0.25">
      <c r="A210" s="69" t="s">
        <v>1042</v>
      </c>
      <c r="B210" s="87" t="s">
        <v>926</v>
      </c>
      <c r="C210" s="96" t="s">
        <v>618</v>
      </c>
      <c r="D210" s="140" t="s">
        <v>618</v>
      </c>
      <c r="E210" s="150"/>
      <c r="F210" s="101" t="str">
        <f t="shared" si="4"/>
        <v/>
      </c>
      <c r="G210" s="101" t="str">
        <f t="shared" si="5"/>
        <v/>
      </c>
    </row>
    <row r="211" spans="1:7" hidden="1" x14ac:dyDescent="0.25">
      <c r="A211" s="69" t="s">
        <v>1043</v>
      </c>
      <c r="B211" s="87" t="s">
        <v>926</v>
      </c>
      <c r="C211" s="96" t="s">
        <v>618</v>
      </c>
      <c r="D211" s="140" t="s">
        <v>618</v>
      </c>
      <c r="E211" s="150"/>
      <c r="F211" s="101" t="str">
        <f t="shared" si="4"/>
        <v/>
      </c>
      <c r="G211" s="101" t="str">
        <f t="shared" si="5"/>
        <v/>
      </c>
    </row>
    <row r="212" spans="1:7" hidden="1" x14ac:dyDescent="0.25">
      <c r="A212" s="69" t="s">
        <v>1044</v>
      </c>
      <c r="B212" s="87" t="s">
        <v>926</v>
      </c>
      <c r="C212" s="96" t="s">
        <v>618</v>
      </c>
      <c r="D212" s="140" t="s">
        <v>618</v>
      </c>
      <c r="E212" s="150"/>
      <c r="F212" s="101" t="str">
        <f t="shared" si="4"/>
        <v/>
      </c>
      <c r="G212" s="101" t="str">
        <f t="shared" si="5"/>
        <v/>
      </c>
    </row>
    <row r="213" spans="1:7" hidden="1" x14ac:dyDescent="0.25">
      <c r="A213" s="69" t="s">
        <v>1045</v>
      </c>
      <c r="B213" s="87" t="s">
        <v>926</v>
      </c>
      <c r="C213" s="96" t="s">
        <v>618</v>
      </c>
      <c r="D213" s="140" t="s">
        <v>618</v>
      </c>
      <c r="E213" s="150"/>
      <c r="F213" s="101" t="str">
        <f t="shared" si="4"/>
        <v/>
      </c>
      <c r="G213" s="101" t="str">
        <f t="shared" si="5"/>
        <v/>
      </c>
    </row>
    <row r="214" spans="1:7" x14ac:dyDescent="0.25">
      <c r="A214" s="69" t="s">
        <v>1046</v>
      </c>
      <c r="B214" s="103" t="s">
        <v>352</v>
      </c>
      <c r="C214" s="94">
        <f>SUM(C190:C213)</f>
        <v>89440.566200552683</v>
      </c>
      <c r="D214" s="100">
        <f>SUM(D190:D213)</f>
        <v>47965</v>
      </c>
      <c r="E214" s="150"/>
      <c r="F214" s="151">
        <f>SUM(F190:F213)</f>
        <v>1</v>
      </c>
      <c r="G214" s="151">
        <f>SUM(G190:G213)</f>
        <v>1</v>
      </c>
    </row>
    <row r="215" spans="1:7" ht="15" customHeight="1" x14ac:dyDescent="0.25">
      <c r="A215" s="90"/>
      <c r="B215" s="97" t="s">
        <v>1047</v>
      </c>
      <c r="C215" s="90" t="s">
        <v>1010</v>
      </c>
      <c r="D215" s="90" t="s">
        <v>1011</v>
      </c>
      <c r="E215" s="92"/>
      <c r="F215" s="90" t="s">
        <v>815</v>
      </c>
      <c r="G215" s="90" t="s">
        <v>1012</v>
      </c>
    </row>
    <row r="216" spans="1:7" x14ac:dyDescent="0.25">
      <c r="A216" s="69" t="s">
        <v>1048</v>
      </c>
      <c r="B216" s="69" t="s">
        <v>1049</v>
      </c>
      <c r="C216" s="96">
        <v>61.724526521334298</v>
      </c>
      <c r="F216" s="141"/>
      <c r="G216" s="141"/>
    </row>
    <row r="217" spans="1:7" x14ac:dyDescent="0.25">
      <c r="F217" s="141"/>
      <c r="G217" s="141"/>
    </row>
    <row r="218" spans="1:7" x14ac:dyDescent="0.25">
      <c r="B218" s="87" t="s">
        <v>1050</v>
      </c>
      <c r="F218" s="141"/>
      <c r="G218" s="141"/>
    </row>
    <row r="219" spans="1:7" x14ac:dyDescent="0.25">
      <c r="A219" s="69" t="s">
        <v>1051</v>
      </c>
      <c r="B219" s="69" t="s">
        <v>1052</v>
      </c>
      <c r="C219" s="96">
        <v>10194.89879486961</v>
      </c>
      <c r="D219" s="140">
        <v>10927</v>
      </c>
      <c r="F219" s="101">
        <f t="shared" ref="F219:F226" si="6">IF($C$227=0,"",IF(C219="[for completion]","",C219/$C$227))</f>
        <v>0.1139851772853223</v>
      </c>
      <c r="G219" s="101">
        <f t="shared" ref="G219:G226" si="7">IF($D$227=0,"",IF(D219="[for completion]","",D219/$D$227))</f>
        <v>0.22781194621077869</v>
      </c>
    </row>
    <row r="220" spans="1:7" x14ac:dyDescent="0.25">
      <c r="A220" s="69" t="s">
        <v>1053</v>
      </c>
      <c r="B220" s="69" t="s">
        <v>1054</v>
      </c>
      <c r="C220" s="96">
        <v>8795.023014117829</v>
      </c>
      <c r="D220" s="140">
        <v>5452</v>
      </c>
      <c r="F220" s="101">
        <f t="shared" si="6"/>
        <v>9.8333713523198557E-2</v>
      </c>
      <c r="G220" s="101">
        <f t="shared" si="7"/>
        <v>0.11366621494839987</v>
      </c>
    </row>
    <row r="221" spans="1:7" x14ac:dyDescent="0.25">
      <c r="A221" s="69" t="s">
        <v>1055</v>
      </c>
      <c r="B221" s="69" t="s">
        <v>1056</v>
      </c>
      <c r="C221" s="96">
        <v>18823.97690476647</v>
      </c>
      <c r="D221" s="140">
        <v>9751</v>
      </c>
      <c r="F221" s="101">
        <f t="shared" si="6"/>
        <v>0.21046352571782062</v>
      </c>
      <c r="G221" s="101">
        <f t="shared" si="7"/>
        <v>0.20329406859168142</v>
      </c>
    </row>
    <row r="222" spans="1:7" x14ac:dyDescent="0.25">
      <c r="A222" s="69" t="s">
        <v>1057</v>
      </c>
      <c r="B222" s="69" t="s">
        <v>1058</v>
      </c>
      <c r="C222" s="96">
        <v>11874.548236572167</v>
      </c>
      <c r="D222" s="140">
        <v>5463</v>
      </c>
      <c r="F222" s="101">
        <f t="shared" si="6"/>
        <v>0.13276468096082764</v>
      </c>
      <c r="G222" s="101">
        <f t="shared" si="7"/>
        <v>0.11389554883769415</v>
      </c>
    </row>
    <row r="223" spans="1:7" x14ac:dyDescent="0.25">
      <c r="A223" s="69" t="s">
        <v>1059</v>
      </c>
      <c r="B223" s="69" t="s">
        <v>1060</v>
      </c>
      <c r="C223" s="96">
        <v>39752.119250226657</v>
      </c>
      <c r="D223" s="140">
        <v>16372</v>
      </c>
      <c r="F223" s="101">
        <f t="shared" si="6"/>
        <v>0.44445290251283082</v>
      </c>
      <c r="G223" s="101">
        <f t="shared" si="7"/>
        <v>0.34133222141144587</v>
      </c>
    </row>
    <row r="224" spans="1:7" x14ac:dyDescent="0.25">
      <c r="A224" s="69" t="s">
        <v>1061</v>
      </c>
      <c r="B224" s="69" t="s">
        <v>1062</v>
      </c>
      <c r="C224" s="96">
        <v>0</v>
      </c>
      <c r="D224" s="140">
        <v>0</v>
      </c>
      <c r="F224" s="101">
        <f t="shared" si="6"/>
        <v>0</v>
      </c>
      <c r="G224" s="101">
        <f t="shared" si="7"/>
        <v>0</v>
      </c>
    </row>
    <row r="225" spans="1:7" x14ac:dyDescent="0.25">
      <c r="A225" s="69" t="s">
        <v>1063</v>
      </c>
      <c r="B225" s="69" t="s">
        <v>1064</v>
      </c>
      <c r="C225" s="96">
        <v>0</v>
      </c>
      <c r="D225" s="140">
        <v>0</v>
      </c>
      <c r="F225" s="101">
        <f t="shared" si="6"/>
        <v>0</v>
      </c>
      <c r="G225" s="101">
        <f t="shared" si="7"/>
        <v>0</v>
      </c>
    </row>
    <row r="226" spans="1:7" x14ac:dyDescent="0.25">
      <c r="A226" s="69" t="s">
        <v>1065</v>
      </c>
      <c r="B226" s="69" t="s">
        <v>1066</v>
      </c>
      <c r="C226" s="96">
        <v>0</v>
      </c>
      <c r="D226" s="140">
        <v>0</v>
      </c>
      <c r="F226" s="101">
        <f t="shared" si="6"/>
        <v>0</v>
      </c>
      <c r="G226" s="101">
        <f t="shared" si="7"/>
        <v>0</v>
      </c>
    </row>
    <row r="227" spans="1:7" x14ac:dyDescent="0.25">
      <c r="A227" s="69" t="s">
        <v>1067</v>
      </c>
      <c r="B227" s="103" t="s">
        <v>352</v>
      </c>
      <c r="C227" s="96">
        <f>SUM(C219:C226)</f>
        <v>89440.566200552741</v>
      </c>
      <c r="D227" s="140">
        <f>SUM(D219:D226)</f>
        <v>47965</v>
      </c>
      <c r="F227" s="139">
        <f>SUM(F219:F226)</f>
        <v>1</v>
      </c>
      <c r="G227" s="139">
        <f>SUM(G219:G226)</f>
        <v>1</v>
      </c>
    </row>
    <row r="228" spans="1:7" hidden="1" outlineLevel="1" x14ac:dyDescent="0.25">
      <c r="A228" s="69" t="s">
        <v>1068</v>
      </c>
      <c r="B228" s="105" t="s">
        <v>1069</v>
      </c>
      <c r="C228" s="96"/>
      <c r="D228" s="140"/>
      <c r="F228" s="101">
        <f t="shared" ref="F228:F233" si="8">IF($C$227=0,"",IF(C228="[for completion]","",C228/$C$227))</f>
        <v>0</v>
      </c>
      <c r="G228" s="101">
        <f t="shared" ref="G228:G233" si="9">IF($D$227=0,"",IF(D228="[for completion]","",D228/$D$227))</f>
        <v>0</v>
      </c>
    </row>
    <row r="229" spans="1:7" hidden="1" outlineLevel="1" x14ac:dyDescent="0.25">
      <c r="A229" s="69" t="s">
        <v>1070</v>
      </c>
      <c r="B229" s="105" t="s">
        <v>1071</v>
      </c>
      <c r="C229" s="96"/>
      <c r="D229" s="140"/>
      <c r="F229" s="101">
        <f t="shared" si="8"/>
        <v>0</v>
      </c>
      <c r="G229" s="101">
        <f t="shared" si="9"/>
        <v>0</v>
      </c>
    </row>
    <row r="230" spans="1:7" hidden="1" outlineLevel="1" x14ac:dyDescent="0.25">
      <c r="A230" s="69" t="s">
        <v>1072</v>
      </c>
      <c r="B230" s="105" t="s">
        <v>1073</v>
      </c>
      <c r="C230" s="96"/>
      <c r="D230" s="140"/>
      <c r="F230" s="101">
        <f t="shared" si="8"/>
        <v>0</v>
      </c>
      <c r="G230" s="101">
        <f t="shared" si="9"/>
        <v>0</v>
      </c>
    </row>
    <row r="231" spans="1:7" hidden="1" outlineLevel="1" x14ac:dyDescent="0.25">
      <c r="A231" s="69" t="s">
        <v>1074</v>
      </c>
      <c r="B231" s="105" t="s">
        <v>1075</v>
      </c>
      <c r="C231" s="96"/>
      <c r="D231" s="140"/>
      <c r="F231" s="101">
        <f t="shared" si="8"/>
        <v>0</v>
      </c>
      <c r="G231" s="101">
        <f t="shared" si="9"/>
        <v>0</v>
      </c>
    </row>
    <row r="232" spans="1:7" hidden="1" outlineLevel="1" x14ac:dyDescent="0.25">
      <c r="A232" s="69" t="s">
        <v>1076</v>
      </c>
      <c r="B232" s="105" t="s">
        <v>1077</v>
      </c>
      <c r="C232" s="96"/>
      <c r="D232" s="140"/>
      <c r="F232" s="101">
        <f t="shared" si="8"/>
        <v>0</v>
      </c>
      <c r="G232" s="101">
        <f t="shared" si="9"/>
        <v>0</v>
      </c>
    </row>
    <row r="233" spans="1:7" hidden="1" outlineLevel="1" x14ac:dyDescent="0.25">
      <c r="A233" s="69" t="s">
        <v>1078</v>
      </c>
      <c r="B233" s="105" t="s">
        <v>1079</v>
      </c>
      <c r="C233" s="96"/>
      <c r="D233" s="140"/>
      <c r="F233" s="101">
        <f t="shared" si="8"/>
        <v>0</v>
      </c>
      <c r="G233" s="101">
        <f t="shared" si="9"/>
        <v>0</v>
      </c>
    </row>
    <row r="234" spans="1:7" hidden="1" outlineLevel="1" x14ac:dyDescent="0.25">
      <c r="A234" s="69" t="s">
        <v>1080</v>
      </c>
      <c r="B234" s="105"/>
      <c r="F234" s="101"/>
      <c r="G234" s="101"/>
    </row>
    <row r="235" spans="1:7" hidden="1" outlineLevel="1" x14ac:dyDescent="0.25">
      <c r="A235" s="69" t="s">
        <v>1081</v>
      </c>
      <c r="B235" s="105"/>
      <c r="F235" s="101"/>
      <c r="G235" s="101"/>
    </row>
    <row r="236" spans="1:7" hidden="1" outlineLevel="1" x14ac:dyDescent="0.25">
      <c r="A236" s="69" t="s">
        <v>1082</v>
      </c>
      <c r="B236" s="105"/>
      <c r="F236" s="101"/>
      <c r="G236" s="101"/>
    </row>
    <row r="237" spans="1:7" ht="15" customHeight="1" collapsed="1" x14ac:dyDescent="0.25">
      <c r="A237" s="90"/>
      <c r="B237" s="97" t="s">
        <v>1083</v>
      </c>
      <c r="C237" s="90" t="s">
        <v>1010</v>
      </c>
      <c r="D237" s="90" t="s">
        <v>1011</v>
      </c>
      <c r="E237" s="92"/>
      <c r="F237" s="90" t="s">
        <v>815</v>
      </c>
      <c r="G237" s="90" t="s">
        <v>1012</v>
      </c>
    </row>
    <row r="238" spans="1:7" x14ac:dyDescent="0.25">
      <c r="A238" s="69" t="s">
        <v>1084</v>
      </c>
      <c r="B238" s="69" t="s">
        <v>1049</v>
      </c>
      <c r="C238" s="96">
        <v>55.590839227958476</v>
      </c>
      <c r="F238" s="141"/>
      <c r="G238" s="141"/>
    </row>
    <row r="239" spans="1:7" x14ac:dyDescent="0.25">
      <c r="F239" s="141"/>
      <c r="G239" s="141"/>
    </row>
    <row r="240" spans="1:7" x14ac:dyDescent="0.25">
      <c r="B240" s="87" t="s">
        <v>1050</v>
      </c>
      <c r="F240" s="141"/>
      <c r="G240" s="141"/>
    </row>
    <row r="241" spans="1:7" x14ac:dyDescent="0.25">
      <c r="A241" s="69" t="s">
        <v>1085</v>
      </c>
      <c r="B241" s="69" t="s">
        <v>1052</v>
      </c>
      <c r="C241" s="96">
        <v>16456.643721820004</v>
      </c>
      <c r="D241" s="140">
        <v>15546</v>
      </c>
      <c r="F241" s="101">
        <f t="shared" ref="F241:F248" si="10">IF($C$249=0,"",IF(C241="[Mark as ND1 if not relevant]","",C241/$C$249))</f>
        <v>0.18399529901140443</v>
      </c>
      <c r="G241" s="101">
        <f t="shared" ref="G241:G248" si="11">IF($D$249=0,"",IF(D241="[Mark as ND1 if not relevant]","",D241/$D$249))</f>
        <v>0.32411133117898466</v>
      </c>
    </row>
    <row r="242" spans="1:7" x14ac:dyDescent="0.25">
      <c r="A242" s="69" t="s">
        <v>1086</v>
      </c>
      <c r="B242" s="69" t="s">
        <v>1054</v>
      </c>
      <c r="C242" s="96">
        <v>12799.265324769995</v>
      </c>
      <c r="D242" s="140">
        <v>7030</v>
      </c>
      <c r="F242" s="101">
        <f t="shared" si="10"/>
        <v>0.14310358116551036</v>
      </c>
      <c r="G242" s="101">
        <f t="shared" si="11"/>
        <v>0.14656520379443344</v>
      </c>
    </row>
    <row r="243" spans="1:7" x14ac:dyDescent="0.25">
      <c r="A243" s="69" t="s">
        <v>1087</v>
      </c>
      <c r="B243" s="69" t="s">
        <v>1056</v>
      </c>
      <c r="C243" s="96">
        <v>18223.016408260002</v>
      </c>
      <c r="D243" s="140">
        <v>8419</v>
      </c>
      <c r="F243" s="101">
        <f t="shared" si="10"/>
        <v>0.20374442137808599</v>
      </c>
      <c r="G243" s="101">
        <f t="shared" si="11"/>
        <v>0.17552381945168352</v>
      </c>
    </row>
    <row r="244" spans="1:7" x14ac:dyDescent="0.25">
      <c r="A244" s="69" t="s">
        <v>1088</v>
      </c>
      <c r="B244" s="69" t="s">
        <v>1058</v>
      </c>
      <c r="C244" s="96">
        <v>25340.552105629984</v>
      </c>
      <c r="D244" s="140">
        <v>10328</v>
      </c>
      <c r="F244" s="101">
        <f t="shared" si="10"/>
        <v>0.2833228050995209</v>
      </c>
      <c r="G244" s="101">
        <f t="shared" si="11"/>
        <v>0.21532367351193579</v>
      </c>
    </row>
    <row r="245" spans="1:7" x14ac:dyDescent="0.25">
      <c r="A245" s="69" t="s">
        <v>1089</v>
      </c>
      <c r="B245" s="69" t="s">
        <v>1060</v>
      </c>
      <c r="C245" s="96">
        <v>15286.296103166724</v>
      </c>
      <c r="D245" s="140">
        <v>6119</v>
      </c>
      <c r="F245" s="101">
        <f t="shared" si="10"/>
        <v>0.17091009988566311</v>
      </c>
      <c r="G245" s="101">
        <f t="shared" si="11"/>
        <v>0.12757218805378923</v>
      </c>
    </row>
    <row r="246" spans="1:7" x14ac:dyDescent="0.25">
      <c r="A246" s="69" t="s">
        <v>1090</v>
      </c>
      <c r="B246" s="69" t="s">
        <v>1062</v>
      </c>
      <c r="C246" s="96">
        <v>878.49022577717551</v>
      </c>
      <c r="D246" s="140">
        <v>331</v>
      </c>
      <c r="F246" s="101">
        <f t="shared" si="10"/>
        <v>9.8220557303644058E-3</v>
      </c>
      <c r="G246" s="101">
        <f t="shared" si="11"/>
        <v>6.9008652142187009E-3</v>
      </c>
    </row>
    <row r="247" spans="1:7" x14ac:dyDescent="0.25">
      <c r="A247" s="69" t="s">
        <v>1091</v>
      </c>
      <c r="B247" s="69" t="s">
        <v>1064</v>
      </c>
      <c r="C247" s="96">
        <v>269.09296583787454</v>
      </c>
      <c r="D247" s="140">
        <v>123</v>
      </c>
      <c r="F247" s="101">
        <f t="shared" si="10"/>
        <v>3.0086232374075886E-3</v>
      </c>
      <c r="G247" s="101">
        <f t="shared" si="11"/>
        <v>2.5643698530178256E-3</v>
      </c>
    </row>
    <row r="248" spans="1:7" x14ac:dyDescent="0.25">
      <c r="A248" s="69" t="s">
        <v>1092</v>
      </c>
      <c r="B248" s="69" t="s">
        <v>1066</v>
      </c>
      <c r="C248" s="96">
        <v>187.2093452909385</v>
      </c>
      <c r="D248" s="140">
        <v>69</v>
      </c>
      <c r="F248" s="101">
        <f t="shared" si="10"/>
        <v>2.0931144920433393E-3</v>
      </c>
      <c r="G248" s="101">
        <f t="shared" si="11"/>
        <v>1.4385489419368289E-3</v>
      </c>
    </row>
    <row r="249" spans="1:7" x14ac:dyDescent="0.25">
      <c r="A249" s="69" t="s">
        <v>1093</v>
      </c>
      <c r="B249" s="103" t="s">
        <v>352</v>
      </c>
      <c r="C249" s="96">
        <f>SUM(C241:C248)</f>
        <v>89440.566200552683</v>
      </c>
      <c r="D249" s="140">
        <f>SUM(D241:D248)</f>
        <v>47965</v>
      </c>
      <c r="F249" s="139">
        <f>SUM(F241:F248)</f>
        <v>1.0000000000000002</v>
      </c>
      <c r="G249" s="139">
        <f>SUM(G241:G248)</f>
        <v>1</v>
      </c>
    </row>
    <row r="250" spans="1:7" hidden="1" outlineLevel="1" x14ac:dyDescent="0.25">
      <c r="A250" s="69" t="s">
        <v>1094</v>
      </c>
      <c r="B250" s="105" t="s">
        <v>1069</v>
      </c>
      <c r="C250" s="96"/>
      <c r="D250" s="140"/>
      <c r="F250" s="101">
        <f t="shared" ref="F250:F255" si="12">IF($C$249=0,"",IF(C250="[for completion]","",C250/$C$249))</f>
        <v>0</v>
      </c>
      <c r="G250" s="101">
        <f t="shared" ref="G250:G255" si="13">IF($D$249=0,"",IF(D250="[for completion]","",D250/$D$249))</f>
        <v>0</v>
      </c>
    </row>
    <row r="251" spans="1:7" hidden="1" outlineLevel="1" x14ac:dyDescent="0.25">
      <c r="A251" s="69" t="s">
        <v>1095</v>
      </c>
      <c r="B251" s="105" t="s">
        <v>1071</v>
      </c>
      <c r="C251" s="96"/>
      <c r="D251" s="140"/>
      <c r="F251" s="101">
        <f t="shared" si="12"/>
        <v>0</v>
      </c>
      <c r="G251" s="101">
        <f t="shared" si="13"/>
        <v>0</v>
      </c>
    </row>
    <row r="252" spans="1:7" hidden="1" outlineLevel="1" x14ac:dyDescent="0.25">
      <c r="A252" s="69" t="s">
        <v>1096</v>
      </c>
      <c r="B252" s="105" t="s">
        <v>1073</v>
      </c>
      <c r="C252" s="96"/>
      <c r="D252" s="140"/>
      <c r="F252" s="101">
        <f t="shared" si="12"/>
        <v>0</v>
      </c>
      <c r="G252" s="101">
        <f t="shared" si="13"/>
        <v>0</v>
      </c>
    </row>
    <row r="253" spans="1:7" hidden="1" outlineLevel="1" x14ac:dyDescent="0.25">
      <c r="A253" s="69" t="s">
        <v>1097</v>
      </c>
      <c r="B253" s="105" t="s">
        <v>1075</v>
      </c>
      <c r="C253" s="96"/>
      <c r="D253" s="140"/>
      <c r="F253" s="101">
        <f t="shared" si="12"/>
        <v>0</v>
      </c>
      <c r="G253" s="101">
        <f t="shared" si="13"/>
        <v>0</v>
      </c>
    </row>
    <row r="254" spans="1:7" hidden="1" outlineLevel="1" x14ac:dyDescent="0.25">
      <c r="A254" s="69" t="s">
        <v>1098</v>
      </c>
      <c r="B254" s="105" t="s">
        <v>1077</v>
      </c>
      <c r="C254" s="96"/>
      <c r="D254" s="140"/>
      <c r="F254" s="101">
        <f t="shared" si="12"/>
        <v>0</v>
      </c>
      <c r="G254" s="101">
        <f t="shared" si="13"/>
        <v>0</v>
      </c>
    </row>
    <row r="255" spans="1:7" hidden="1" outlineLevel="1" x14ac:dyDescent="0.25">
      <c r="A255" s="69" t="s">
        <v>1099</v>
      </c>
      <c r="B255" s="105" t="s">
        <v>1079</v>
      </c>
      <c r="C255" s="96"/>
      <c r="D255" s="140"/>
      <c r="F255" s="101">
        <f t="shared" si="12"/>
        <v>0</v>
      </c>
      <c r="G255" s="101">
        <f t="shared" si="13"/>
        <v>0</v>
      </c>
    </row>
    <row r="256" spans="1:7" hidden="1" outlineLevel="1" x14ac:dyDescent="0.25">
      <c r="A256" s="69" t="s">
        <v>1100</v>
      </c>
      <c r="B256" s="105"/>
      <c r="F256" s="102"/>
      <c r="G256" s="102"/>
    </row>
    <row r="257" spans="1:14" hidden="1" outlineLevel="1" x14ac:dyDescent="0.25">
      <c r="A257" s="69" t="s">
        <v>1101</v>
      </c>
      <c r="B257" s="105"/>
      <c r="F257" s="102"/>
      <c r="G257" s="102"/>
    </row>
    <row r="258" spans="1:14" hidden="1" outlineLevel="1" x14ac:dyDescent="0.25">
      <c r="A258" s="69" t="s">
        <v>1102</v>
      </c>
      <c r="B258" s="105"/>
      <c r="F258" s="102"/>
      <c r="G258" s="102"/>
    </row>
    <row r="259" spans="1:14" ht="15" customHeight="1" collapsed="1" x14ac:dyDescent="0.25">
      <c r="A259" s="90"/>
      <c r="B259" s="97" t="s">
        <v>1103</v>
      </c>
      <c r="C259" s="90" t="s">
        <v>815</v>
      </c>
      <c r="D259" s="90"/>
      <c r="E259" s="92"/>
      <c r="F259" s="90"/>
      <c r="G259" s="90"/>
    </row>
    <row r="260" spans="1:14" x14ac:dyDescent="0.25">
      <c r="A260" s="69" t="s">
        <v>1104</v>
      </c>
      <c r="B260" s="69" t="s">
        <v>1105</v>
      </c>
      <c r="C260" s="139">
        <v>1</v>
      </c>
      <c r="E260" s="150"/>
      <c r="F260" s="150"/>
      <c r="G260" s="150"/>
    </row>
    <row r="261" spans="1:14" x14ac:dyDescent="0.25">
      <c r="A261" s="69" t="s">
        <v>1106</v>
      </c>
      <c r="B261" s="69" t="s">
        <v>1107</v>
      </c>
      <c r="C261" s="139">
        <v>0</v>
      </c>
      <c r="E261" s="150"/>
      <c r="F261" s="150"/>
    </row>
    <row r="262" spans="1:14" x14ac:dyDescent="0.25">
      <c r="A262" s="69" t="s">
        <v>1108</v>
      </c>
      <c r="B262" s="69" t="s">
        <v>1109</v>
      </c>
      <c r="C262" s="139">
        <v>0</v>
      </c>
      <c r="E262" s="150"/>
      <c r="F262" s="150"/>
    </row>
    <row r="263" spans="1:14" x14ac:dyDescent="0.25">
      <c r="A263" s="69" t="s">
        <v>1110</v>
      </c>
      <c r="B263" s="69" t="s">
        <v>1111</v>
      </c>
      <c r="C263" s="139">
        <v>0</v>
      </c>
      <c r="E263" s="150"/>
      <c r="F263" s="150"/>
    </row>
    <row r="264" spans="1:14" x14ac:dyDescent="0.25">
      <c r="A264" s="69" t="s">
        <v>1112</v>
      </c>
      <c r="B264" s="87" t="s">
        <v>1113</v>
      </c>
      <c r="C264" s="139">
        <v>0</v>
      </c>
      <c r="D264" s="83"/>
      <c r="E264" s="83"/>
      <c r="F264" s="111"/>
      <c r="G264" s="111"/>
      <c r="H264" s="66"/>
      <c r="I264" s="69"/>
      <c r="J264" s="69"/>
      <c r="K264" s="69"/>
      <c r="L264" s="66"/>
      <c r="M264" s="66"/>
      <c r="N264" s="66"/>
    </row>
    <row r="265" spans="1:14" x14ac:dyDescent="0.25">
      <c r="A265" s="69" t="s">
        <v>1114</v>
      </c>
      <c r="B265" s="69" t="s">
        <v>350</v>
      </c>
      <c r="C265" s="139">
        <v>0</v>
      </c>
      <c r="E265" s="150"/>
      <c r="F265" s="150"/>
    </row>
    <row r="266" spans="1:14" hidden="1" outlineLevel="1" x14ac:dyDescent="0.25">
      <c r="A266" s="69" t="s">
        <v>1115</v>
      </c>
      <c r="B266" s="105" t="s">
        <v>1116</v>
      </c>
      <c r="C266" s="152"/>
      <c r="E266" s="150"/>
      <c r="F266" s="150"/>
    </row>
    <row r="267" spans="1:14" hidden="1" outlineLevel="1" x14ac:dyDescent="0.25">
      <c r="A267" s="69" t="s">
        <v>1117</v>
      </c>
      <c r="B267" s="105" t="s">
        <v>1118</v>
      </c>
      <c r="C267" s="139"/>
      <c r="E267" s="150"/>
      <c r="F267" s="150"/>
    </row>
    <row r="268" spans="1:14" hidden="1" outlineLevel="1" x14ac:dyDescent="0.25">
      <c r="A268" s="69" t="s">
        <v>1119</v>
      </c>
      <c r="B268" s="105" t="s">
        <v>1120</v>
      </c>
      <c r="C268" s="139"/>
      <c r="E268" s="150"/>
      <c r="F268" s="150"/>
    </row>
    <row r="269" spans="1:14" hidden="1" outlineLevel="1" x14ac:dyDescent="0.25">
      <c r="A269" s="69" t="s">
        <v>1121</v>
      </c>
      <c r="B269" s="105" t="s">
        <v>1122</v>
      </c>
      <c r="C269" s="139"/>
      <c r="E269" s="150"/>
      <c r="F269" s="150"/>
    </row>
    <row r="270" spans="1:14" hidden="1" outlineLevel="1" x14ac:dyDescent="0.25">
      <c r="A270" s="69" t="s">
        <v>1123</v>
      </c>
      <c r="B270" s="105" t="s">
        <v>354</v>
      </c>
      <c r="C270" s="139"/>
      <c r="E270" s="150"/>
      <c r="F270" s="150"/>
    </row>
    <row r="271" spans="1:14" hidden="1" outlineLevel="1" x14ac:dyDescent="0.25">
      <c r="A271" s="69" t="s">
        <v>1124</v>
      </c>
      <c r="B271" s="105" t="s">
        <v>354</v>
      </c>
      <c r="C271" s="139"/>
      <c r="E271" s="150"/>
      <c r="F271" s="150"/>
    </row>
    <row r="272" spans="1:14" hidden="1" outlineLevel="1" x14ac:dyDescent="0.25">
      <c r="A272" s="69" t="s">
        <v>1125</v>
      </c>
      <c r="B272" s="105" t="s">
        <v>354</v>
      </c>
      <c r="C272" s="139"/>
      <c r="E272" s="150"/>
      <c r="F272" s="150"/>
    </row>
    <row r="273" spans="1:7" hidden="1" outlineLevel="1" x14ac:dyDescent="0.25">
      <c r="A273" s="69" t="s">
        <v>1126</v>
      </c>
      <c r="B273" s="105" t="s">
        <v>354</v>
      </c>
      <c r="C273" s="139"/>
      <c r="E273" s="150"/>
      <c r="F273" s="150"/>
    </row>
    <row r="274" spans="1:7" hidden="1" outlineLevel="1" x14ac:dyDescent="0.25">
      <c r="A274" s="69" t="s">
        <v>1127</v>
      </c>
      <c r="B274" s="105" t="s">
        <v>354</v>
      </c>
      <c r="C274" s="139"/>
      <c r="E274" s="150"/>
      <c r="F274" s="150"/>
    </row>
    <row r="275" spans="1:7" hidden="1" outlineLevel="1" x14ac:dyDescent="0.25">
      <c r="A275" s="69" t="s">
        <v>1128</v>
      </c>
      <c r="B275" s="105" t="s">
        <v>354</v>
      </c>
      <c r="C275" s="139"/>
      <c r="E275" s="150"/>
      <c r="F275" s="150"/>
    </row>
    <row r="276" spans="1:7" ht="15" customHeight="1" collapsed="1" x14ac:dyDescent="0.25">
      <c r="A276" s="90"/>
      <c r="B276" s="97" t="s">
        <v>1129</v>
      </c>
      <c r="C276" s="90" t="s">
        <v>815</v>
      </c>
      <c r="D276" s="90"/>
      <c r="E276" s="92"/>
      <c r="F276" s="90"/>
      <c r="G276" s="93"/>
    </row>
    <row r="277" spans="1:7" x14ac:dyDescent="0.25">
      <c r="A277" s="69" t="s">
        <v>1130</v>
      </c>
      <c r="B277" s="69" t="s">
        <v>1131</v>
      </c>
      <c r="C277" s="139">
        <v>1</v>
      </c>
      <c r="E277" s="66"/>
      <c r="F277" s="66"/>
    </row>
    <row r="278" spans="1:7" x14ac:dyDescent="0.25">
      <c r="A278" s="69" t="s">
        <v>1132</v>
      </c>
      <c r="B278" s="69" t="s">
        <v>1133</v>
      </c>
      <c r="C278" s="139">
        <v>0</v>
      </c>
      <c r="E278" s="66"/>
      <c r="F278" s="66"/>
    </row>
    <row r="279" spans="1:7" x14ac:dyDescent="0.25">
      <c r="A279" s="69" t="s">
        <v>1134</v>
      </c>
      <c r="B279" s="69" t="s">
        <v>350</v>
      </c>
      <c r="C279" s="139">
        <v>0</v>
      </c>
      <c r="E279" s="66"/>
      <c r="F279" s="66"/>
    </row>
    <row r="280" spans="1:7" hidden="1" outlineLevel="1" x14ac:dyDescent="0.25">
      <c r="A280" s="69" t="s">
        <v>1135</v>
      </c>
      <c r="C280" s="139"/>
      <c r="E280" s="66"/>
      <c r="F280" s="66"/>
    </row>
    <row r="281" spans="1:7" hidden="1" outlineLevel="1" x14ac:dyDescent="0.25">
      <c r="A281" s="69" t="s">
        <v>1136</v>
      </c>
      <c r="C281" s="139"/>
      <c r="E281" s="66"/>
      <c r="F281" s="66"/>
    </row>
    <row r="282" spans="1:7" hidden="1" outlineLevel="1" x14ac:dyDescent="0.25">
      <c r="A282" s="69" t="s">
        <v>1137</v>
      </c>
      <c r="C282" s="139"/>
      <c r="E282" s="66"/>
      <c r="F282" s="66"/>
    </row>
    <row r="283" spans="1:7" hidden="1" outlineLevel="1" x14ac:dyDescent="0.25">
      <c r="A283" s="69" t="s">
        <v>1138</v>
      </c>
      <c r="C283" s="139"/>
      <c r="E283" s="66"/>
      <c r="F283" s="66"/>
    </row>
    <row r="284" spans="1:7" hidden="1" outlineLevel="1" x14ac:dyDescent="0.25">
      <c r="A284" s="69" t="s">
        <v>1139</v>
      </c>
      <c r="C284" s="139"/>
      <c r="E284" s="66"/>
      <c r="F284" s="66"/>
    </row>
    <row r="285" spans="1:7" hidden="1" outlineLevel="1" x14ac:dyDescent="0.25">
      <c r="A285" s="69" t="s">
        <v>1140</v>
      </c>
      <c r="C285" s="139"/>
      <c r="E285" s="66"/>
      <c r="F285" s="66"/>
    </row>
    <row r="286" spans="1:7" customFormat="1" collapsed="1" x14ac:dyDescent="0.25">
      <c r="A286" s="91"/>
      <c r="B286" s="91" t="s">
        <v>1141</v>
      </c>
      <c r="C286" s="91" t="s">
        <v>312</v>
      </c>
      <c r="D286" s="91" t="s">
        <v>1142</v>
      </c>
      <c r="E286" s="91"/>
      <c r="F286" s="91" t="s">
        <v>815</v>
      </c>
      <c r="G286" s="91" t="s">
        <v>1143</v>
      </c>
    </row>
    <row r="287" spans="1:7" customFormat="1" hidden="1" x14ac:dyDescent="0.25">
      <c r="A287" s="69" t="s">
        <v>1144</v>
      </c>
      <c r="B287" s="87" t="s">
        <v>926</v>
      </c>
      <c r="C287" s="96" t="s">
        <v>618</v>
      </c>
      <c r="D287" s="69" t="s">
        <v>618</v>
      </c>
      <c r="E287" s="75"/>
      <c r="F287" s="101" t="str">
        <f t="shared" ref="F287:F304" si="14">IF($C$305=0,"",IF(C287="[For completion]","",C287/$C$305))</f>
        <v/>
      </c>
      <c r="G287" s="101" t="str">
        <f t="shared" ref="G287:G304" si="15">IF($D$305=0,"",IF(D287="[For completion]","",D287/$D$305))</f>
        <v/>
      </c>
    </row>
    <row r="288" spans="1:7" customFormat="1" hidden="1" x14ac:dyDescent="0.25">
      <c r="A288" s="69" t="s">
        <v>1145</v>
      </c>
      <c r="B288" s="87" t="s">
        <v>926</v>
      </c>
      <c r="C288" s="96" t="s">
        <v>618</v>
      </c>
      <c r="D288" s="69" t="s">
        <v>618</v>
      </c>
      <c r="E288" s="75"/>
      <c r="F288" s="101" t="str">
        <f t="shared" si="14"/>
        <v/>
      </c>
      <c r="G288" s="101" t="str">
        <f t="shared" si="15"/>
        <v/>
      </c>
    </row>
    <row r="289" spans="1:7" customFormat="1" hidden="1" x14ac:dyDescent="0.25">
      <c r="A289" s="69" t="s">
        <v>1146</v>
      </c>
      <c r="B289" s="87" t="s">
        <v>926</v>
      </c>
      <c r="C289" s="96" t="s">
        <v>618</v>
      </c>
      <c r="D289" s="69" t="s">
        <v>618</v>
      </c>
      <c r="E289" s="75"/>
      <c r="F289" s="101" t="str">
        <f t="shared" si="14"/>
        <v/>
      </c>
      <c r="G289" s="101" t="str">
        <f t="shared" si="15"/>
        <v/>
      </c>
    </row>
    <row r="290" spans="1:7" customFormat="1" hidden="1" x14ac:dyDescent="0.25">
      <c r="A290" s="69" t="s">
        <v>1147</v>
      </c>
      <c r="B290" s="87" t="s">
        <v>926</v>
      </c>
      <c r="C290" s="96" t="s">
        <v>618</v>
      </c>
      <c r="D290" s="69" t="s">
        <v>618</v>
      </c>
      <c r="E290" s="75"/>
      <c r="F290" s="101" t="str">
        <f t="shared" si="14"/>
        <v/>
      </c>
      <c r="G290" s="101" t="str">
        <f t="shared" si="15"/>
        <v/>
      </c>
    </row>
    <row r="291" spans="1:7" customFormat="1" hidden="1" x14ac:dyDescent="0.25">
      <c r="A291" s="69" t="s">
        <v>1148</v>
      </c>
      <c r="B291" s="87" t="s">
        <v>926</v>
      </c>
      <c r="C291" s="96" t="s">
        <v>618</v>
      </c>
      <c r="D291" s="69" t="s">
        <v>618</v>
      </c>
      <c r="E291" s="75"/>
      <c r="F291" s="101" t="str">
        <f t="shared" si="14"/>
        <v/>
      </c>
      <c r="G291" s="101" t="str">
        <f t="shared" si="15"/>
        <v/>
      </c>
    </row>
    <row r="292" spans="1:7" customFormat="1" hidden="1" x14ac:dyDescent="0.25">
      <c r="A292" s="69" t="s">
        <v>1149</v>
      </c>
      <c r="B292" s="87" t="s">
        <v>926</v>
      </c>
      <c r="C292" s="96" t="s">
        <v>618</v>
      </c>
      <c r="D292" s="69" t="s">
        <v>618</v>
      </c>
      <c r="E292" s="75"/>
      <c r="F292" s="101" t="str">
        <f t="shared" si="14"/>
        <v/>
      </c>
      <c r="G292" s="101" t="str">
        <f t="shared" si="15"/>
        <v/>
      </c>
    </row>
    <row r="293" spans="1:7" customFormat="1" hidden="1" x14ac:dyDescent="0.25">
      <c r="A293" s="69" t="s">
        <v>1150</v>
      </c>
      <c r="B293" s="87" t="s">
        <v>926</v>
      </c>
      <c r="C293" s="96" t="s">
        <v>618</v>
      </c>
      <c r="D293" s="69" t="s">
        <v>618</v>
      </c>
      <c r="E293" s="75"/>
      <c r="F293" s="101" t="str">
        <f t="shared" si="14"/>
        <v/>
      </c>
      <c r="G293" s="101" t="str">
        <f t="shared" si="15"/>
        <v/>
      </c>
    </row>
    <row r="294" spans="1:7" customFormat="1" hidden="1" x14ac:dyDescent="0.25">
      <c r="A294" s="69" t="s">
        <v>1151</v>
      </c>
      <c r="B294" s="87" t="s">
        <v>926</v>
      </c>
      <c r="C294" s="96" t="s">
        <v>618</v>
      </c>
      <c r="D294" s="69" t="s">
        <v>618</v>
      </c>
      <c r="E294" s="75"/>
      <c r="F294" s="101" t="str">
        <f t="shared" si="14"/>
        <v/>
      </c>
      <c r="G294" s="101" t="str">
        <f t="shared" si="15"/>
        <v/>
      </c>
    </row>
    <row r="295" spans="1:7" customFormat="1" hidden="1" x14ac:dyDescent="0.25">
      <c r="A295" s="69" t="s">
        <v>1152</v>
      </c>
      <c r="B295" s="87" t="s">
        <v>926</v>
      </c>
      <c r="C295" s="96" t="s">
        <v>618</v>
      </c>
      <c r="D295" s="69" t="s">
        <v>618</v>
      </c>
      <c r="E295" s="75"/>
      <c r="F295" s="101" t="str">
        <f t="shared" si="14"/>
        <v/>
      </c>
      <c r="G295" s="101" t="str">
        <f t="shared" si="15"/>
        <v/>
      </c>
    </row>
    <row r="296" spans="1:7" customFormat="1" hidden="1" x14ac:dyDescent="0.25">
      <c r="A296" s="69" t="s">
        <v>1153</v>
      </c>
      <c r="B296" s="87" t="s">
        <v>926</v>
      </c>
      <c r="C296" s="96" t="s">
        <v>618</v>
      </c>
      <c r="D296" s="69" t="s">
        <v>618</v>
      </c>
      <c r="E296" s="75"/>
      <c r="F296" s="101" t="str">
        <f t="shared" si="14"/>
        <v/>
      </c>
      <c r="G296" s="101" t="str">
        <f t="shared" si="15"/>
        <v/>
      </c>
    </row>
    <row r="297" spans="1:7" customFormat="1" hidden="1" x14ac:dyDescent="0.25">
      <c r="A297" s="69" t="s">
        <v>1154</v>
      </c>
      <c r="B297" s="87" t="s">
        <v>926</v>
      </c>
      <c r="C297" s="96" t="s">
        <v>618</v>
      </c>
      <c r="D297" s="69" t="s">
        <v>618</v>
      </c>
      <c r="E297" s="75"/>
      <c r="F297" s="101" t="str">
        <f t="shared" si="14"/>
        <v/>
      </c>
      <c r="G297" s="101" t="str">
        <f t="shared" si="15"/>
        <v/>
      </c>
    </row>
    <row r="298" spans="1:7" customFormat="1" hidden="1" x14ac:dyDescent="0.25">
      <c r="A298" s="69" t="s">
        <v>1155</v>
      </c>
      <c r="B298" s="87" t="s">
        <v>926</v>
      </c>
      <c r="C298" s="96" t="s">
        <v>618</v>
      </c>
      <c r="D298" s="69" t="s">
        <v>618</v>
      </c>
      <c r="E298" s="75"/>
      <c r="F298" s="101" t="str">
        <f t="shared" si="14"/>
        <v/>
      </c>
      <c r="G298" s="101" t="str">
        <f t="shared" si="15"/>
        <v/>
      </c>
    </row>
    <row r="299" spans="1:7" customFormat="1" hidden="1" x14ac:dyDescent="0.25">
      <c r="A299" s="69" t="s">
        <v>1156</v>
      </c>
      <c r="B299" s="87" t="s">
        <v>926</v>
      </c>
      <c r="C299" s="96" t="s">
        <v>618</v>
      </c>
      <c r="D299" s="69" t="s">
        <v>618</v>
      </c>
      <c r="E299" s="75"/>
      <c r="F299" s="101" t="str">
        <f t="shared" si="14"/>
        <v/>
      </c>
      <c r="G299" s="101" t="str">
        <f t="shared" si="15"/>
        <v/>
      </c>
    </row>
    <row r="300" spans="1:7" customFormat="1" hidden="1" x14ac:dyDescent="0.25">
      <c r="A300" s="69" t="s">
        <v>1157</v>
      </c>
      <c r="B300" s="87" t="s">
        <v>926</v>
      </c>
      <c r="C300" s="96" t="s">
        <v>618</v>
      </c>
      <c r="D300" s="69" t="s">
        <v>618</v>
      </c>
      <c r="E300" s="75"/>
      <c r="F300" s="101" t="str">
        <f t="shared" si="14"/>
        <v/>
      </c>
      <c r="G300" s="101" t="str">
        <f t="shared" si="15"/>
        <v/>
      </c>
    </row>
    <row r="301" spans="1:7" customFormat="1" hidden="1" x14ac:dyDescent="0.25">
      <c r="A301" s="69" t="s">
        <v>1158</v>
      </c>
      <c r="B301" s="87" t="s">
        <v>926</v>
      </c>
      <c r="C301" s="96" t="s">
        <v>618</v>
      </c>
      <c r="D301" s="69" t="s">
        <v>618</v>
      </c>
      <c r="E301" s="75"/>
      <c r="F301" s="101" t="str">
        <f t="shared" si="14"/>
        <v/>
      </c>
      <c r="G301" s="101" t="str">
        <f t="shared" si="15"/>
        <v/>
      </c>
    </row>
    <row r="302" spans="1:7" customFormat="1" hidden="1" x14ac:dyDescent="0.25">
      <c r="A302" s="69" t="s">
        <v>1159</v>
      </c>
      <c r="B302" s="87" t="s">
        <v>926</v>
      </c>
      <c r="C302" s="96" t="s">
        <v>618</v>
      </c>
      <c r="D302" s="69" t="s">
        <v>618</v>
      </c>
      <c r="E302" s="75"/>
      <c r="F302" s="101" t="str">
        <f t="shared" si="14"/>
        <v/>
      </c>
      <c r="G302" s="101" t="str">
        <f t="shared" si="15"/>
        <v/>
      </c>
    </row>
    <row r="303" spans="1:7" customFormat="1" hidden="1" x14ac:dyDescent="0.25">
      <c r="A303" s="69" t="s">
        <v>1160</v>
      </c>
      <c r="B303" s="87" t="s">
        <v>926</v>
      </c>
      <c r="C303" s="96" t="s">
        <v>618</v>
      </c>
      <c r="D303" s="69" t="s">
        <v>618</v>
      </c>
      <c r="E303" s="75"/>
      <c r="F303" s="101" t="str">
        <f t="shared" si="14"/>
        <v/>
      </c>
      <c r="G303" s="101" t="str">
        <f t="shared" si="15"/>
        <v/>
      </c>
    </row>
    <row r="304" spans="1:7" customFormat="1" hidden="1" x14ac:dyDescent="0.25">
      <c r="A304" s="69" t="s">
        <v>1161</v>
      </c>
      <c r="B304" s="87" t="s">
        <v>1162</v>
      </c>
      <c r="C304" s="96" t="s">
        <v>618</v>
      </c>
      <c r="D304" s="69" t="s">
        <v>618</v>
      </c>
      <c r="E304" s="75"/>
      <c r="F304" s="101" t="str">
        <f t="shared" si="14"/>
        <v/>
      </c>
      <c r="G304" s="101" t="str">
        <f t="shared" si="15"/>
        <v/>
      </c>
    </row>
    <row r="305" spans="1:7" customFormat="1" x14ac:dyDescent="0.25">
      <c r="A305" s="69" t="s">
        <v>1163</v>
      </c>
      <c r="B305" s="87" t="s">
        <v>352</v>
      </c>
      <c r="C305" s="96">
        <f>SUM(C287:C304)</f>
        <v>0</v>
      </c>
      <c r="D305" s="69">
        <f>SUM(D287:D304)</f>
        <v>0</v>
      </c>
      <c r="E305" s="75"/>
      <c r="F305" s="141">
        <f>SUM(F287:F304)</f>
        <v>0</v>
      </c>
      <c r="G305" s="141">
        <f>SUM(G287:G304)</f>
        <v>0</v>
      </c>
    </row>
    <row r="306" spans="1:7" customFormat="1" hidden="1" x14ac:dyDescent="0.25">
      <c r="A306" s="69" t="s">
        <v>1164</v>
      </c>
      <c r="B306" s="87"/>
      <c r="C306" s="69"/>
      <c r="D306" s="69"/>
      <c r="E306" s="75"/>
      <c r="F306" s="75"/>
      <c r="G306" s="75"/>
    </row>
    <row r="307" spans="1:7" customFormat="1" hidden="1" x14ac:dyDescent="0.25">
      <c r="A307" s="69" t="s">
        <v>1165</v>
      </c>
      <c r="B307" s="87"/>
      <c r="C307" s="69"/>
      <c r="D307" s="69"/>
      <c r="E307" s="75"/>
      <c r="F307" s="75"/>
      <c r="G307" s="75"/>
    </row>
    <row r="308" spans="1:7" customFormat="1" hidden="1" x14ac:dyDescent="0.25">
      <c r="A308" s="69" t="s">
        <v>1166</v>
      </c>
      <c r="B308" s="87"/>
      <c r="C308" s="69"/>
      <c r="D308" s="69"/>
      <c r="E308" s="75"/>
      <c r="F308" s="75"/>
      <c r="G308" s="75"/>
    </row>
    <row r="309" spans="1:7" customFormat="1" x14ac:dyDescent="0.25">
      <c r="A309" s="91"/>
      <c r="B309" s="91" t="s">
        <v>1167</v>
      </c>
      <c r="C309" s="91" t="s">
        <v>312</v>
      </c>
      <c r="D309" s="91" t="s">
        <v>1142</v>
      </c>
      <c r="E309" s="91"/>
      <c r="F309" s="91" t="s">
        <v>815</v>
      </c>
      <c r="G309" s="91" t="s">
        <v>1143</v>
      </c>
    </row>
    <row r="310" spans="1:7" customFormat="1" hidden="1" x14ac:dyDescent="0.25">
      <c r="A310" s="69" t="s">
        <v>1168</v>
      </c>
      <c r="B310" s="87" t="s">
        <v>926</v>
      </c>
      <c r="C310" s="96" t="s">
        <v>618</v>
      </c>
      <c r="D310" s="69" t="s">
        <v>618</v>
      </c>
      <c r="E310" s="75"/>
      <c r="F310" s="101" t="str">
        <f>IF($C$328=0,"",IF(C310="[For completion]","",C310/$C$328))</f>
        <v/>
      </c>
      <c r="G310" s="101" t="str">
        <f>IF($D$328=0,"",IF(D310="[For completion]","",D310/$D$328))</f>
        <v/>
      </c>
    </row>
    <row r="311" spans="1:7" customFormat="1" hidden="1" x14ac:dyDescent="0.25">
      <c r="A311" s="69" t="s">
        <v>1169</v>
      </c>
      <c r="B311" s="87" t="s">
        <v>926</v>
      </c>
      <c r="C311" s="96" t="s">
        <v>618</v>
      </c>
      <c r="D311" s="69" t="s">
        <v>618</v>
      </c>
      <c r="E311" s="75"/>
      <c r="F311" s="75"/>
      <c r="G311" s="75"/>
    </row>
    <row r="312" spans="1:7" customFormat="1" hidden="1" x14ac:dyDescent="0.25">
      <c r="A312" s="69" t="s">
        <v>1170</v>
      </c>
      <c r="B312" s="87" t="s">
        <v>926</v>
      </c>
      <c r="C312" s="96" t="s">
        <v>618</v>
      </c>
      <c r="D312" s="69" t="s">
        <v>618</v>
      </c>
      <c r="E312" s="75"/>
      <c r="F312" s="75"/>
      <c r="G312" s="75"/>
    </row>
    <row r="313" spans="1:7" customFormat="1" hidden="1" x14ac:dyDescent="0.25">
      <c r="A313" s="69" t="s">
        <v>1171</v>
      </c>
      <c r="B313" s="87" t="s">
        <v>926</v>
      </c>
      <c r="C313" s="96" t="s">
        <v>618</v>
      </c>
      <c r="D313" s="69" t="s">
        <v>618</v>
      </c>
      <c r="E313" s="75"/>
      <c r="F313" s="75"/>
      <c r="G313" s="75"/>
    </row>
    <row r="314" spans="1:7" customFormat="1" hidden="1" x14ac:dyDescent="0.25">
      <c r="A314" s="69" t="s">
        <v>1172</v>
      </c>
      <c r="B314" s="87" t="s">
        <v>926</v>
      </c>
      <c r="C314" s="96" t="s">
        <v>618</v>
      </c>
      <c r="D314" s="69" t="s">
        <v>618</v>
      </c>
      <c r="E314" s="75"/>
      <c r="F314" s="75"/>
      <c r="G314" s="75"/>
    </row>
    <row r="315" spans="1:7" customFormat="1" hidden="1" x14ac:dyDescent="0.25">
      <c r="A315" s="69" t="s">
        <v>1173</v>
      </c>
      <c r="B315" s="87" t="s">
        <v>926</v>
      </c>
      <c r="C315" s="96" t="s">
        <v>618</v>
      </c>
      <c r="D315" s="69" t="s">
        <v>618</v>
      </c>
      <c r="E315" s="75"/>
      <c r="F315" s="75"/>
      <c r="G315" s="75"/>
    </row>
    <row r="316" spans="1:7" customFormat="1" hidden="1" x14ac:dyDescent="0.25">
      <c r="A316" s="69" t="s">
        <v>1174</v>
      </c>
      <c r="B316" s="87" t="s">
        <v>926</v>
      </c>
      <c r="C316" s="96" t="s">
        <v>618</v>
      </c>
      <c r="D316" s="69" t="s">
        <v>618</v>
      </c>
      <c r="E316" s="75"/>
      <c r="F316" s="75"/>
      <c r="G316" s="75"/>
    </row>
    <row r="317" spans="1:7" customFormat="1" hidden="1" x14ac:dyDescent="0.25">
      <c r="A317" s="69" t="s">
        <v>1175</v>
      </c>
      <c r="B317" s="87" t="s">
        <v>926</v>
      </c>
      <c r="C317" s="96" t="s">
        <v>618</v>
      </c>
      <c r="D317" s="69" t="s">
        <v>618</v>
      </c>
      <c r="E317" s="75"/>
      <c r="F317" s="75"/>
      <c r="G317" s="75"/>
    </row>
    <row r="318" spans="1:7" customFormat="1" hidden="1" x14ac:dyDescent="0.25">
      <c r="A318" s="69" t="s">
        <v>1176</v>
      </c>
      <c r="B318" s="87" t="s">
        <v>926</v>
      </c>
      <c r="C318" s="96" t="s">
        <v>618</v>
      </c>
      <c r="D318" s="69" t="s">
        <v>618</v>
      </c>
      <c r="E318" s="75"/>
      <c r="F318" s="75"/>
      <c r="G318" s="75"/>
    </row>
    <row r="319" spans="1:7" customFormat="1" hidden="1" x14ac:dyDescent="0.25">
      <c r="A319" s="69" t="s">
        <v>1177</v>
      </c>
      <c r="B319" s="87" t="s">
        <v>926</v>
      </c>
      <c r="C319" s="96" t="s">
        <v>618</v>
      </c>
      <c r="D319" s="69" t="s">
        <v>618</v>
      </c>
      <c r="E319" s="75"/>
      <c r="F319" s="75"/>
      <c r="G319" s="75"/>
    </row>
    <row r="320" spans="1:7" customFormat="1" hidden="1" x14ac:dyDescent="0.25">
      <c r="A320" s="69" t="s">
        <v>1178</v>
      </c>
      <c r="B320" s="87" t="s">
        <v>926</v>
      </c>
      <c r="C320" s="96" t="s">
        <v>618</v>
      </c>
      <c r="D320" s="69" t="s">
        <v>618</v>
      </c>
      <c r="E320" s="75"/>
      <c r="F320" s="75"/>
      <c r="G320" s="75"/>
    </row>
    <row r="321" spans="1:7" customFormat="1" hidden="1" x14ac:dyDescent="0.25">
      <c r="A321" s="69" t="s">
        <v>1179</v>
      </c>
      <c r="B321" s="87" t="s">
        <v>926</v>
      </c>
      <c r="C321" s="96" t="s">
        <v>618</v>
      </c>
      <c r="D321" s="69" t="s">
        <v>618</v>
      </c>
      <c r="E321" s="75"/>
      <c r="F321" s="75"/>
      <c r="G321" s="75"/>
    </row>
    <row r="322" spans="1:7" customFormat="1" hidden="1" x14ac:dyDescent="0.25">
      <c r="A322" s="69" t="s">
        <v>1180</v>
      </c>
      <c r="B322" s="87" t="s">
        <v>926</v>
      </c>
      <c r="C322" s="96" t="s">
        <v>618</v>
      </c>
      <c r="D322" s="69" t="s">
        <v>618</v>
      </c>
      <c r="E322" s="75"/>
      <c r="F322" s="75"/>
      <c r="G322" s="75"/>
    </row>
    <row r="323" spans="1:7" customFormat="1" hidden="1" x14ac:dyDescent="0.25">
      <c r="A323" s="69" t="s">
        <v>1181</v>
      </c>
      <c r="B323" s="87" t="s">
        <v>926</v>
      </c>
      <c r="C323" s="96" t="s">
        <v>618</v>
      </c>
      <c r="D323" s="69" t="s">
        <v>618</v>
      </c>
      <c r="E323" s="75"/>
      <c r="F323" s="75"/>
      <c r="G323" s="75"/>
    </row>
    <row r="324" spans="1:7" customFormat="1" hidden="1" x14ac:dyDescent="0.25">
      <c r="A324" s="69" t="s">
        <v>1182</v>
      </c>
      <c r="B324" s="87" t="s">
        <v>926</v>
      </c>
      <c r="C324" s="96" t="s">
        <v>618</v>
      </c>
      <c r="D324" s="69" t="s">
        <v>618</v>
      </c>
      <c r="E324" s="75"/>
      <c r="F324" s="75"/>
      <c r="G324" s="75"/>
    </row>
    <row r="325" spans="1:7" customFormat="1" hidden="1" x14ac:dyDescent="0.25">
      <c r="A325" s="69" t="s">
        <v>1183</v>
      </c>
      <c r="B325" s="87" t="s">
        <v>926</v>
      </c>
      <c r="C325" s="96" t="s">
        <v>618</v>
      </c>
      <c r="D325" s="69" t="s">
        <v>618</v>
      </c>
      <c r="E325" s="75"/>
      <c r="F325" s="75"/>
      <c r="G325" s="75"/>
    </row>
    <row r="326" spans="1:7" customFormat="1" hidden="1" x14ac:dyDescent="0.25">
      <c r="A326" s="69" t="s">
        <v>1184</v>
      </c>
      <c r="B326" s="87" t="s">
        <v>926</v>
      </c>
      <c r="C326" s="96" t="s">
        <v>618</v>
      </c>
      <c r="D326" s="69" t="s">
        <v>618</v>
      </c>
      <c r="E326" s="75"/>
      <c r="F326" s="75"/>
      <c r="G326" s="75"/>
    </row>
    <row r="327" spans="1:7" customFormat="1" hidden="1" x14ac:dyDescent="0.25">
      <c r="A327" s="69" t="s">
        <v>1185</v>
      </c>
      <c r="B327" s="87" t="s">
        <v>1162</v>
      </c>
      <c r="C327" s="96" t="s">
        <v>618</v>
      </c>
      <c r="D327" s="69" t="s">
        <v>618</v>
      </c>
      <c r="E327" s="75"/>
      <c r="F327" s="75"/>
      <c r="G327" s="75"/>
    </row>
    <row r="328" spans="1:7" customFormat="1" x14ac:dyDescent="0.25">
      <c r="A328" s="69" t="s">
        <v>1186</v>
      </c>
      <c r="B328" s="87" t="s">
        <v>352</v>
      </c>
      <c r="C328" s="96">
        <f>SUM(C310:C327)</f>
        <v>0</v>
      </c>
      <c r="D328" s="69">
        <f>SUM(D310:D327)</f>
        <v>0</v>
      </c>
      <c r="E328" s="75"/>
      <c r="F328" s="141">
        <f>SUM(F310:F327)</f>
        <v>0</v>
      </c>
      <c r="G328" s="141">
        <f>SUM(G310:G327)</f>
        <v>0</v>
      </c>
    </row>
    <row r="329" spans="1:7" customFormat="1" hidden="1" x14ac:dyDescent="0.25">
      <c r="A329" s="69" t="s">
        <v>1187</v>
      </c>
      <c r="B329" s="87"/>
      <c r="C329" s="69"/>
      <c r="D329" s="69"/>
      <c r="E329" s="75"/>
      <c r="F329" s="75"/>
      <c r="G329" s="75"/>
    </row>
    <row r="330" spans="1:7" customFormat="1" hidden="1" x14ac:dyDescent="0.25">
      <c r="A330" s="69" t="s">
        <v>1188</v>
      </c>
      <c r="B330" s="87"/>
      <c r="C330" s="69"/>
      <c r="D330" s="69"/>
      <c r="E330" s="75"/>
      <c r="F330" s="75"/>
      <c r="G330" s="75"/>
    </row>
    <row r="331" spans="1:7" customFormat="1" hidden="1" x14ac:dyDescent="0.25">
      <c r="A331" s="69" t="s">
        <v>1189</v>
      </c>
      <c r="B331" s="87"/>
      <c r="C331" s="69"/>
      <c r="D331" s="69"/>
      <c r="E331" s="75"/>
      <c r="F331" s="75"/>
      <c r="G331" s="75"/>
    </row>
    <row r="332" spans="1:7" customFormat="1" x14ac:dyDescent="0.25">
      <c r="A332" s="91"/>
      <c r="B332" s="91" t="s">
        <v>1190</v>
      </c>
      <c r="C332" s="91" t="s">
        <v>312</v>
      </c>
      <c r="D332" s="91" t="s">
        <v>1142</v>
      </c>
      <c r="E332" s="91"/>
      <c r="F332" s="91" t="s">
        <v>815</v>
      </c>
      <c r="G332" s="91" t="s">
        <v>1143</v>
      </c>
    </row>
    <row r="333" spans="1:7" customFormat="1" hidden="1" x14ac:dyDescent="0.25">
      <c r="A333" s="69" t="s">
        <v>1191</v>
      </c>
      <c r="B333" s="87" t="s">
        <v>1192</v>
      </c>
      <c r="C333" s="96" t="s">
        <v>618</v>
      </c>
      <c r="D333" s="69" t="s">
        <v>618</v>
      </c>
      <c r="E333" s="75"/>
      <c r="F333" s="101" t="str">
        <f t="shared" ref="F333:F342" si="16">IF($C$343=0,"",IF(C333="[For completion]","",C333/$C$343))</f>
        <v/>
      </c>
      <c r="G333" s="101" t="str">
        <f t="shared" ref="G333:G342" si="17">IF($D$343=0,"",IF(D333="[For completion]","",D333/$D$343))</f>
        <v/>
      </c>
    </row>
    <row r="334" spans="1:7" customFormat="1" hidden="1" x14ac:dyDescent="0.25">
      <c r="A334" s="69" t="s">
        <v>1193</v>
      </c>
      <c r="B334" s="87" t="s">
        <v>1194</v>
      </c>
      <c r="C334" s="96" t="s">
        <v>618</v>
      </c>
      <c r="D334" s="69" t="s">
        <v>618</v>
      </c>
      <c r="E334" s="75"/>
      <c r="F334" s="101" t="str">
        <f t="shared" si="16"/>
        <v/>
      </c>
      <c r="G334" s="101" t="str">
        <f t="shared" si="17"/>
        <v/>
      </c>
    </row>
    <row r="335" spans="1:7" customFormat="1" hidden="1" x14ac:dyDescent="0.25">
      <c r="A335" s="69" t="s">
        <v>1195</v>
      </c>
      <c r="B335" s="87" t="s">
        <v>1196</v>
      </c>
      <c r="C335" s="96" t="s">
        <v>618</v>
      </c>
      <c r="D335" s="69" t="s">
        <v>618</v>
      </c>
      <c r="E335" s="75"/>
      <c r="F335" s="101" t="str">
        <f t="shared" si="16"/>
        <v/>
      </c>
      <c r="G335" s="101" t="str">
        <f t="shared" si="17"/>
        <v/>
      </c>
    </row>
    <row r="336" spans="1:7" customFormat="1" hidden="1" x14ac:dyDescent="0.25">
      <c r="A336" s="69" t="s">
        <v>1197</v>
      </c>
      <c r="B336" s="87" t="s">
        <v>1198</v>
      </c>
      <c r="C336" s="96" t="s">
        <v>618</v>
      </c>
      <c r="D336" s="69" t="s">
        <v>618</v>
      </c>
      <c r="E336" s="75"/>
      <c r="F336" s="101" t="str">
        <f t="shared" si="16"/>
        <v/>
      </c>
      <c r="G336" s="101" t="str">
        <f t="shared" si="17"/>
        <v/>
      </c>
    </row>
    <row r="337" spans="1:7" customFormat="1" hidden="1" x14ac:dyDescent="0.25">
      <c r="A337" s="69" t="s">
        <v>1199</v>
      </c>
      <c r="B337" s="87" t="s">
        <v>1200</v>
      </c>
      <c r="C337" s="96" t="s">
        <v>618</v>
      </c>
      <c r="D337" s="69" t="s">
        <v>618</v>
      </c>
      <c r="E337" s="75"/>
      <c r="F337" s="101" t="str">
        <f t="shared" si="16"/>
        <v/>
      </c>
      <c r="G337" s="101" t="str">
        <f t="shared" si="17"/>
        <v/>
      </c>
    </row>
    <row r="338" spans="1:7" customFormat="1" hidden="1" x14ac:dyDescent="0.25">
      <c r="A338" s="69" t="s">
        <v>1201</v>
      </c>
      <c r="B338" s="87" t="s">
        <v>1202</v>
      </c>
      <c r="C338" s="96" t="s">
        <v>618</v>
      </c>
      <c r="D338" s="69" t="s">
        <v>618</v>
      </c>
      <c r="E338" s="75"/>
      <c r="F338" s="101" t="str">
        <f t="shared" si="16"/>
        <v/>
      </c>
      <c r="G338" s="101" t="str">
        <f t="shared" si="17"/>
        <v/>
      </c>
    </row>
    <row r="339" spans="1:7" customFormat="1" hidden="1" x14ac:dyDescent="0.25">
      <c r="A339" s="69" t="s">
        <v>1203</v>
      </c>
      <c r="B339" s="87" t="s">
        <v>1204</v>
      </c>
      <c r="C339" s="96" t="s">
        <v>618</v>
      </c>
      <c r="D339" s="69" t="s">
        <v>618</v>
      </c>
      <c r="E339" s="75"/>
      <c r="F339" s="101" t="str">
        <f t="shared" si="16"/>
        <v/>
      </c>
      <c r="G339" s="101" t="str">
        <f t="shared" si="17"/>
        <v/>
      </c>
    </row>
    <row r="340" spans="1:7" customFormat="1" hidden="1" x14ac:dyDescent="0.25">
      <c r="A340" s="69" t="s">
        <v>1205</v>
      </c>
      <c r="B340" s="87" t="s">
        <v>1206</v>
      </c>
      <c r="C340" s="96" t="s">
        <v>618</v>
      </c>
      <c r="D340" s="69" t="s">
        <v>618</v>
      </c>
      <c r="E340" s="75"/>
      <c r="F340" s="101" t="str">
        <f t="shared" si="16"/>
        <v/>
      </c>
      <c r="G340" s="101" t="str">
        <f t="shared" si="17"/>
        <v/>
      </c>
    </row>
    <row r="341" spans="1:7" customFormat="1" hidden="1" x14ac:dyDescent="0.25">
      <c r="A341" s="69" t="s">
        <v>1207</v>
      </c>
      <c r="B341" s="87" t="s">
        <v>1208</v>
      </c>
      <c r="C341" s="96" t="s">
        <v>618</v>
      </c>
      <c r="D341" s="69" t="s">
        <v>618</v>
      </c>
      <c r="E341" s="75"/>
      <c r="F341" s="101" t="str">
        <f t="shared" si="16"/>
        <v/>
      </c>
      <c r="G341" s="101" t="str">
        <f t="shared" si="17"/>
        <v/>
      </c>
    </row>
    <row r="342" spans="1:7" customFormat="1" hidden="1" x14ac:dyDescent="0.25">
      <c r="A342" s="69" t="s">
        <v>1209</v>
      </c>
      <c r="B342" s="69" t="s">
        <v>1162</v>
      </c>
      <c r="C342" s="96" t="s">
        <v>618</v>
      </c>
      <c r="D342" s="69" t="s">
        <v>618</v>
      </c>
      <c r="F342" s="101" t="str">
        <f t="shared" si="16"/>
        <v/>
      </c>
      <c r="G342" s="101" t="str">
        <f t="shared" si="17"/>
        <v/>
      </c>
    </row>
    <row r="343" spans="1:7" customFormat="1" x14ac:dyDescent="0.25">
      <c r="A343" s="69" t="s">
        <v>1210</v>
      </c>
      <c r="B343" s="87" t="s">
        <v>352</v>
      </c>
      <c r="C343" s="96">
        <f>SUM(C333:C341)</f>
        <v>0</v>
      </c>
      <c r="D343" s="69">
        <f>SUM(D333:D341)</f>
        <v>0</v>
      </c>
      <c r="E343" s="75"/>
      <c r="F343" s="141">
        <f>SUM(F333:F342)</f>
        <v>0</v>
      </c>
      <c r="G343" s="141">
        <f>SUM(G333:G342)</f>
        <v>0</v>
      </c>
    </row>
    <row r="344" spans="1:7" customFormat="1" hidden="1" x14ac:dyDescent="0.25">
      <c r="A344" s="69" t="s">
        <v>1211</v>
      </c>
      <c r="B344" s="87"/>
      <c r="C344" s="69"/>
      <c r="D344" s="69"/>
      <c r="E344" s="75"/>
      <c r="F344" s="75"/>
      <c r="G344" s="75"/>
    </row>
    <row r="345" spans="1:7" customFormat="1" x14ac:dyDescent="0.25">
      <c r="A345" s="91"/>
      <c r="B345" s="91" t="s">
        <v>1212</v>
      </c>
      <c r="C345" s="91" t="s">
        <v>312</v>
      </c>
      <c r="D345" s="91" t="s">
        <v>1142</v>
      </c>
      <c r="E345" s="91"/>
      <c r="F345" s="91" t="s">
        <v>815</v>
      </c>
      <c r="G345" s="91" t="s">
        <v>1143</v>
      </c>
    </row>
    <row r="346" spans="1:7" customFormat="1" x14ac:dyDescent="0.25">
      <c r="A346" s="69" t="s">
        <v>1213</v>
      </c>
      <c r="B346" s="87" t="s">
        <v>1214</v>
      </c>
      <c r="C346" s="96">
        <v>68493.944988151081</v>
      </c>
      <c r="D346" s="140">
        <v>33959</v>
      </c>
      <c r="E346" s="75"/>
      <c r="F346" s="101">
        <f t="shared" ref="F346:F352" si="18">IF($C$353=0,"",IF(C346="[For completion]","",C346/$C$353))</f>
        <v>0.7658040182188397</v>
      </c>
      <c r="G346" s="101">
        <f t="shared" ref="G346:G352" si="19">IF($D$353=0,"",IF(D346="[For completion]","",D346/$D$353))</f>
        <v>0.70799541332221416</v>
      </c>
    </row>
    <row r="347" spans="1:7" customFormat="1" x14ac:dyDescent="0.25">
      <c r="A347" s="69" t="s">
        <v>1215</v>
      </c>
      <c r="B347" s="153" t="s">
        <v>1216</v>
      </c>
      <c r="C347" s="96">
        <v>19906.668302259186</v>
      </c>
      <c r="D347" s="140">
        <v>13437</v>
      </c>
      <c r="E347" s="75"/>
      <c r="F347" s="101">
        <f t="shared" si="18"/>
        <v>0.2225686749077877</v>
      </c>
      <c r="G347" s="101">
        <f t="shared" si="19"/>
        <v>0.28014177004065466</v>
      </c>
    </row>
    <row r="348" spans="1:7" customFormat="1" x14ac:dyDescent="0.25">
      <c r="A348" s="69" t="s">
        <v>1217</v>
      </c>
      <c r="B348" s="87" t="s">
        <v>1218</v>
      </c>
      <c r="C348" s="96">
        <v>0</v>
      </c>
      <c r="D348" s="140">
        <v>0</v>
      </c>
      <c r="E348" s="75"/>
      <c r="F348" s="101">
        <f t="shared" si="18"/>
        <v>0</v>
      </c>
      <c r="G348" s="101">
        <f t="shared" si="19"/>
        <v>0</v>
      </c>
    </row>
    <row r="349" spans="1:7" customFormat="1" x14ac:dyDescent="0.25">
      <c r="A349" s="69" t="s">
        <v>1219</v>
      </c>
      <c r="B349" s="87" t="s">
        <v>1220</v>
      </c>
      <c r="C349" s="96">
        <v>0</v>
      </c>
      <c r="D349" s="140">
        <v>0</v>
      </c>
      <c r="E349" s="75"/>
      <c r="F349" s="101">
        <f t="shared" si="18"/>
        <v>0</v>
      </c>
      <c r="G349" s="101">
        <f t="shared" si="19"/>
        <v>0</v>
      </c>
    </row>
    <row r="350" spans="1:7" customFormat="1" x14ac:dyDescent="0.25">
      <c r="A350" s="69" t="s">
        <v>1221</v>
      </c>
      <c r="B350" s="87" t="s">
        <v>1222</v>
      </c>
      <c r="C350" s="96">
        <v>0</v>
      </c>
      <c r="D350" s="140">
        <v>0</v>
      </c>
      <c r="E350" s="75"/>
      <c r="F350" s="101">
        <f t="shared" si="18"/>
        <v>0</v>
      </c>
      <c r="G350" s="101">
        <f t="shared" si="19"/>
        <v>0</v>
      </c>
    </row>
    <row r="351" spans="1:7" customFormat="1" x14ac:dyDescent="0.25">
      <c r="A351" s="69" t="s">
        <v>1223</v>
      </c>
      <c r="B351" s="87" t="s">
        <v>1224</v>
      </c>
      <c r="C351" s="96">
        <v>0</v>
      </c>
      <c r="D351" s="140">
        <v>0</v>
      </c>
      <c r="E351" s="75"/>
      <c r="F351" s="101">
        <f t="shared" si="18"/>
        <v>0</v>
      </c>
      <c r="G351" s="101">
        <f t="shared" si="19"/>
        <v>0</v>
      </c>
    </row>
    <row r="352" spans="1:7" customFormat="1" x14ac:dyDescent="0.25">
      <c r="A352" s="69" t="s">
        <v>1225</v>
      </c>
      <c r="B352" s="87" t="s">
        <v>1226</v>
      </c>
      <c r="C352" s="96">
        <v>1039.9529101420135</v>
      </c>
      <c r="D352" s="140">
        <v>569</v>
      </c>
      <c r="E352" s="75"/>
      <c r="F352" s="101">
        <f t="shared" si="18"/>
        <v>1.1627306873372541E-2</v>
      </c>
      <c r="G352" s="101">
        <f t="shared" si="19"/>
        <v>1.1862816637131242E-2</v>
      </c>
    </row>
    <row r="353" spans="1:7" customFormat="1" x14ac:dyDescent="0.25">
      <c r="A353" s="69" t="s">
        <v>1227</v>
      </c>
      <c r="B353" s="87" t="s">
        <v>352</v>
      </c>
      <c r="C353" s="96">
        <f>SUM(C346:C352)</f>
        <v>89440.56620055229</v>
      </c>
      <c r="D353" s="140">
        <f>SUM(D346:D352)</f>
        <v>47965</v>
      </c>
      <c r="E353" s="75"/>
      <c r="F353" s="141">
        <f>SUM(F346:F352)</f>
        <v>1</v>
      </c>
      <c r="G353" s="141">
        <f>SUM(G346:G352)</f>
        <v>1</v>
      </c>
    </row>
    <row r="354" spans="1:7" customFormat="1" x14ac:dyDescent="0.25">
      <c r="A354" s="69" t="s">
        <v>1228</v>
      </c>
      <c r="B354" s="87"/>
      <c r="C354" s="69"/>
      <c r="D354" s="69"/>
      <c r="E354" s="75"/>
      <c r="F354" s="75"/>
      <c r="G354" s="75"/>
    </row>
    <row r="355" spans="1:7" customFormat="1" x14ac:dyDescent="0.25">
      <c r="A355" s="91"/>
      <c r="B355" s="91" t="s">
        <v>1229</v>
      </c>
      <c r="C355" s="91" t="s">
        <v>312</v>
      </c>
      <c r="D355" s="91" t="s">
        <v>1142</v>
      </c>
      <c r="E355" s="91"/>
      <c r="F355" s="91" t="s">
        <v>815</v>
      </c>
      <c r="G355" s="91" t="s">
        <v>1143</v>
      </c>
    </row>
    <row r="356" spans="1:7" customFormat="1" hidden="1" x14ac:dyDescent="0.25">
      <c r="A356" s="69" t="s">
        <v>1230</v>
      </c>
      <c r="B356" s="87" t="s">
        <v>1231</v>
      </c>
      <c r="C356" s="96" t="s">
        <v>618</v>
      </c>
      <c r="D356" s="69" t="s">
        <v>618</v>
      </c>
      <c r="E356" s="75"/>
      <c r="F356" s="101" t="str">
        <f>IF($C$360=0,"",IF(C356="[For completion]","",C356/$C$360))</f>
        <v/>
      </c>
      <c r="G356" s="101" t="str">
        <f>IF($D$360=0,"",IF(D356="[For completion]","",D356/$D$360))</f>
        <v/>
      </c>
    </row>
    <row r="357" spans="1:7" customFormat="1" hidden="1" x14ac:dyDescent="0.25">
      <c r="A357" s="69" t="s">
        <v>1232</v>
      </c>
      <c r="B357" s="153" t="s">
        <v>1233</v>
      </c>
      <c r="C357" s="96" t="s">
        <v>618</v>
      </c>
      <c r="D357" s="69" t="s">
        <v>618</v>
      </c>
      <c r="E357" s="75"/>
      <c r="F357" s="101" t="str">
        <f>IF($C$360=0,"",IF(C357="[For completion]","",C357/$C$360))</f>
        <v/>
      </c>
      <c r="G357" s="101" t="str">
        <f>IF($D$360=0,"",IF(D357="[For completion]","",D357/$D$360))</f>
        <v/>
      </c>
    </row>
    <row r="358" spans="1:7" customFormat="1" hidden="1" x14ac:dyDescent="0.25">
      <c r="A358" s="69" t="s">
        <v>1234</v>
      </c>
      <c r="B358" s="87" t="s">
        <v>1226</v>
      </c>
      <c r="C358" s="96" t="s">
        <v>618</v>
      </c>
      <c r="D358" s="69" t="s">
        <v>618</v>
      </c>
      <c r="E358" s="75"/>
      <c r="F358" s="101" t="str">
        <f>IF($C$360=0,"",IF(C358="[For completion]","",C358/$C$360))</f>
        <v/>
      </c>
      <c r="G358" s="101" t="str">
        <f>IF($D$360=0,"",IF(D358="[For completion]","",D358/$D$360))</f>
        <v/>
      </c>
    </row>
    <row r="359" spans="1:7" customFormat="1" hidden="1" x14ac:dyDescent="0.25">
      <c r="A359" s="69" t="s">
        <v>1235</v>
      </c>
      <c r="B359" s="69" t="s">
        <v>1162</v>
      </c>
      <c r="C359" s="96" t="s">
        <v>618</v>
      </c>
      <c r="D359" s="69" t="s">
        <v>618</v>
      </c>
      <c r="E359" s="75"/>
      <c r="F359" s="101" t="str">
        <f>IF($C$360=0,"",IF(C359="[For completion]","",C359/$C$360))</f>
        <v/>
      </c>
      <c r="G359" s="101" t="str">
        <f>IF($D$360=0,"",IF(D359="[For completion]","",D359/$D$360))</f>
        <v/>
      </c>
    </row>
    <row r="360" spans="1:7" customFormat="1" x14ac:dyDescent="0.25">
      <c r="A360" s="69" t="s">
        <v>1236</v>
      </c>
      <c r="B360" s="87" t="s">
        <v>352</v>
      </c>
      <c r="C360" s="96">
        <f>SUM(C356:C359)</f>
        <v>0</v>
      </c>
      <c r="D360" s="69">
        <f>SUM(D356:D359)</f>
        <v>0</v>
      </c>
      <c r="E360" s="75"/>
      <c r="F360" s="141">
        <f>SUM(F356:F359)</f>
        <v>0</v>
      </c>
      <c r="G360" s="141">
        <f>SUM(G356:G359)</f>
        <v>0</v>
      </c>
    </row>
    <row r="361" spans="1:7" customFormat="1" hidden="1" x14ac:dyDescent="0.25">
      <c r="A361" s="69" t="s">
        <v>1237</v>
      </c>
      <c r="B361" s="87"/>
      <c r="C361" s="69"/>
      <c r="D361" s="69"/>
      <c r="E361" s="75"/>
      <c r="F361" s="75"/>
      <c r="G361" s="75"/>
    </row>
    <row r="362" spans="1:7" customFormat="1" x14ac:dyDescent="0.25">
      <c r="A362" s="91"/>
      <c r="B362" s="91" t="s">
        <v>1238</v>
      </c>
      <c r="C362" s="91" t="s">
        <v>312</v>
      </c>
      <c r="D362" s="91" t="s">
        <v>1142</v>
      </c>
      <c r="E362" s="91"/>
      <c r="F362" s="91" t="s">
        <v>815</v>
      </c>
      <c r="G362" s="91" t="s">
        <v>1143</v>
      </c>
    </row>
    <row r="363" spans="1:7" customFormat="1" hidden="1" x14ac:dyDescent="0.25">
      <c r="A363" s="69" t="s">
        <v>1239</v>
      </c>
      <c r="B363" s="87" t="s">
        <v>926</v>
      </c>
      <c r="C363" s="96" t="s">
        <v>618</v>
      </c>
      <c r="D363" s="69" t="s">
        <v>618</v>
      </c>
      <c r="E363" s="66"/>
      <c r="F363" s="101" t="str">
        <f t="shared" ref="F363:F381" si="20">IF($C$381=0,"",IF(C363="[For completion]","",C363/$C$381))</f>
        <v/>
      </c>
      <c r="G363" s="101" t="str">
        <f t="shared" ref="G363:G381" si="21">IF($D$381=0,"",IF(D363="[For completion]","",D363/$D$381))</f>
        <v/>
      </c>
    </row>
    <row r="364" spans="1:7" customFormat="1" hidden="1" x14ac:dyDescent="0.25">
      <c r="A364" s="69" t="s">
        <v>1240</v>
      </c>
      <c r="B364" s="87" t="s">
        <v>926</v>
      </c>
      <c r="C364" s="96" t="s">
        <v>618</v>
      </c>
      <c r="D364" s="69" t="s">
        <v>618</v>
      </c>
      <c r="E364" s="66"/>
      <c r="F364" s="101" t="str">
        <f t="shared" si="20"/>
        <v/>
      </c>
      <c r="G364" s="101" t="str">
        <f t="shared" si="21"/>
        <v/>
      </c>
    </row>
    <row r="365" spans="1:7" customFormat="1" hidden="1" x14ac:dyDescent="0.25">
      <c r="A365" s="69" t="s">
        <v>1241</v>
      </c>
      <c r="B365" s="87" t="s">
        <v>926</v>
      </c>
      <c r="C365" s="96" t="s">
        <v>618</v>
      </c>
      <c r="D365" s="69" t="s">
        <v>618</v>
      </c>
      <c r="E365" s="66"/>
      <c r="F365" s="101" t="str">
        <f t="shared" si="20"/>
        <v/>
      </c>
      <c r="G365" s="101" t="str">
        <f t="shared" si="21"/>
        <v/>
      </c>
    </row>
    <row r="366" spans="1:7" customFormat="1" hidden="1" x14ac:dyDescent="0.25">
      <c r="A366" s="69" t="s">
        <v>1242</v>
      </c>
      <c r="B366" s="87" t="s">
        <v>926</v>
      </c>
      <c r="C366" s="96" t="s">
        <v>618</v>
      </c>
      <c r="D366" s="69" t="s">
        <v>618</v>
      </c>
      <c r="E366" s="66"/>
      <c r="F366" s="101" t="str">
        <f t="shared" si="20"/>
        <v/>
      </c>
      <c r="G366" s="101" t="str">
        <f t="shared" si="21"/>
        <v/>
      </c>
    </row>
    <row r="367" spans="1:7" customFormat="1" hidden="1" x14ac:dyDescent="0.25">
      <c r="A367" s="69" t="s">
        <v>1243</v>
      </c>
      <c r="B367" s="87" t="s">
        <v>926</v>
      </c>
      <c r="C367" s="96" t="s">
        <v>618</v>
      </c>
      <c r="D367" s="69" t="s">
        <v>618</v>
      </c>
      <c r="E367" s="66"/>
      <c r="F367" s="101" t="str">
        <f t="shared" si="20"/>
        <v/>
      </c>
      <c r="G367" s="101" t="str">
        <f t="shared" si="21"/>
        <v/>
      </c>
    </row>
    <row r="368" spans="1:7" customFormat="1" hidden="1" x14ac:dyDescent="0.25">
      <c r="A368" s="69" t="s">
        <v>1244</v>
      </c>
      <c r="B368" s="87" t="s">
        <v>926</v>
      </c>
      <c r="C368" s="96" t="s">
        <v>618</v>
      </c>
      <c r="D368" s="69" t="s">
        <v>618</v>
      </c>
      <c r="E368" s="66"/>
      <c r="F368" s="101" t="str">
        <f t="shared" si="20"/>
        <v/>
      </c>
      <c r="G368" s="101" t="str">
        <f t="shared" si="21"/>
        <v/>
      </c>
    </row>
    <row r="369" spans="1:7" customFormat="1" hidden="1" x14ac:dyDescent="0.25">
      <c r="A369" s="69" t="s">
        <v>1245</v>
      </c>
      <c r="B369" s="87" t="s">
        <v>926</v>
      </c>
      <c r="C369" s="96" t="s">
        <v>618</v>
      </c>
      <c r="D369" s="69" t="s">
        <v>618</v>
      </c>
      <c r="E369" s="66"/>
      <c r="F369" s="101" t="str">
        <f t="shared" si="20"/>
        <v/>
      </c>
      <c r="G369" s="101" t="str">
        <f t="shared" si="21"/>
        <v/>
      </c>
    </row>
    <row r="370" spans="1:7" customFormat="1" hidden="1" x14ac:dyDescent="0.25">
      <c r="A370" s="69" t="s">
        <v>1246</v>
      </c>
      <c r="B370" s="87" t="s">
        <v>926</v>
      </c>
      <c r="C370" s="96" t="s">
        <v>618</v>
      </c>
      <c r="D370" s="69" t="s">
        <v>618</v>
      </c>
      <c r="E370" s="66"/>
      <c r="F370" s="101" t="str">
        <f t="shared" si="20"/>
        <v/>
      </c>
      <c r="G370" s="101" t="str">
        <f t="shared" si="21"/>
        <v/>
      </c>
    </row>
    <row r="371" spans="1:7" customFormat="1" hidden="1" x14ac:dyDescent="0.25">
      <c r="A371" s="69" t="s">
        <v>1247</v>
      </c>
      <c r="B371" s="87" t="s">
        <v>926</v>
      </c>
      <c r="C371" s="96" t="s">
        <v>618</v>
      </c>
      <c r="D371" s="69" t="s">
        <v>618</v>
      </c>
      <c r="E371" s="66"/>
      <c r="F371" s="101" t="str">
        <f t="shared" si="20"/>
        <v/>
      </c>
      <c r="G371" s="101" t="str">
        <f t="shared" si="21"/>
        <v/>
      </c>
    </row>
    <row r="372" spans="1:7" customFormat="1" hidden="1" x14ac:dyDescent="0.25">
      <c r="A372" s="69" t="s">
        <v>1248</v>
      </c>
      <c r="B372" s="87" t="s">
        <v>926</v>
      </c>
      <c r="C372" s="96" t="s">
        <v>618</v>
      </c>
      <c r="D372" s="69" t="s">
        <v>618</v>
      </c>
      <c r="E372" s="66"/>
      <c r="F372" s="101" t="str">
        <f t="shared" si="20"/>
        <v/>
      </c>
      <c r="G372" s="101" t="str">
        <f t="shared" si="21"/>
        <v/>
      </c>
    </row>
    <row r="373" spans="1:7" customFormat="1" hidden="1" x14ac:dyDescent="0.25">
      <c r="A373" s="69" t="s">
        <v>1249</v>
      </c>
      <c r="B373" s="87" t="s">
        <v>926</v>
      </c>
      <c r="C373" s="96" t="s">
        <v>618</v>
      </c>
      <c r="D373" s="69" t="s">
        <v>618</v>
      </c>
      <c r="E373" s="66"/>
      <c r="F373" s="101" t="str">
        <f t="shared" si="20"/>
        <v/>
      </c>
      <c r="G373" s="101" t="str">
        <f t="shared" si="21"/>
        <v/>
      </c>
    </row>
    <row r="374" spans="1:7" customFormat="1" hidden="1" x14ac:dyDescent="0.25">
      <c r="A374" s="69" t="s">
        <v>1250</v>
      </c>
      <c r="B374" s="87" t="s">
        <v>926</v>
      </c>
      <c r="C374" s="96" t="s">
        <v>618</v>
      </c>
      <c r="D374" s="69" t="s">
        <v>618</v>
      </c>
      <c r="E374" s="66"/>
      <c r="F374" s="101" t="str">
        <f t="shared" si="20"/>
        <v/>
      </c>
      <c r="G374" s="101" t="str">
        <f t="shared" si="21"/>
        <v/>
      </c>
    </row>
    <row r="375" spans="1:7" customFormat="1" hidden="1" x14ac:dyDescent="0.25">
      <c r="A375" s="69" t="s">
        <v>1251</v>
      </c>
      <c r="B375" s="87" t="s">
        <v>926</v>
      </c>
      <c r="C375" s="96" t="s">
        <v>618</v>
      </c>
      <c r="D375" s="69" t="s">
        <v>618</v>
      </c>
      <c r="E375" s="66"/>
      <c r="F375" s="101" t="str">
        <f t="shared" si="20"/>
        <v/>
      </c>
      <c r="G375" s="101" t="str">
        <f t="shared" si="21"/>
        <v/>
      </c>
    </row>
    <row r="376" spans="1:7" customFormat="1" hidden="1" x14ac:dyDescent="0.25">
      <c r="A376" s="69" t="s">
        <v>1252</v>
      </c>
      <c r="B376" s="87" t="s">
        <v>926</v>
      </c>
      <c r="C376" s="96" t="s">
        <v>618</v>
      </c>
      <c r="D376" s="69" t="s">
        <v>618</v>
      </c>
      <c r="E376" s="66"/>
      <c r="F376" s="101" t="str">
        <f t="shared" si="20"/>
        <v/>
      </c>
      <c r="G376" s="101" t="str">
        <f t="shared" si="21"/>
        <v/>
      </c>
    </row>
    <row r="377" spans="1:7" customFormat="1" hidden="1" x14ac:dyDescent="0.25">
      <c r="A377" s="69" t="s">
        <v>1253</v>
      </c>
      <c r="B377" s="87" t="s">
        <v>926</v>
      </c>
      <c r="C377" s="96" t="s">
        <v>618</v>
      </c>
      <c r="D377" s="69" t="s">
        <v>618</v>
      </c>
      <c r="E377" s="66"/>
      <c r="F377" s="101" t="str">
        <f t="shared" si="20"/>
        <v/>
      </c>
      <c r="G377" s="101" t="str">
        <f t="shared" si="21"/>
        <v/>
      </c>
    </row>
    <row r="378" spans="1:7" customFormat="1" hidden="1" x14ac:dyDescent="0.25">
      <c r="A378" s="69" t="s">
        <v>1254</v>
      </c>
      <c r="B378" s="87" t="s">
        <v>926</v>
      </c>
      <c r="C378" s="96" t="s">
        <v>618</v>
      </c>
      <c r="D378" s="69" t="s">
        <v>618</v>
      </c>
      <c r="E378" s="66"/>
      <c r="F378" s="101" t="str">
        <f t="shared" si="20"/>
        <v/>
      </c>
      <c r="G378" s="101" t="str">
        <f t="shared" si="21"/>
        <v/>
      </c>
    </row>
    <row r="379" spans="1:7" customFormat="1" hidden="1" x14ac:dyDescent="0.25">
      <c r="A379" s="69" t="s">
        <v>1255</v>
      </c>
      <c r="B379" s="87" t="s">
        <v>926</v>
      </c>
      <c r="C379" s="96" t="s">
        <v>618</v>
      </c>
      <c r="D379" s="69" t="s">
        <v>618</v>
      </c>
      <c r="E379" s="66"/>
      <c r="F379" s="101" t="str">
        <f t="shared" si="20"/>
        <v/>
      </c>
      <c r="G379" s="101" t="str">
        <f t="shared" si="21"/>
        <v/>
      </c>
    </row>
    <row r="380" spans="1:7" customFormat="1" hidden="1" x14ac:dyDescent="0.25">
      <c r="A380" s="69" t="s">
        <v>1256</v>
      </c>
      <c r="B380" s="87" t="s">
        <v>1162</v>
      </c>
      <c r="C380" s="96" t="s">
        <v>618</v>
      </c>
      <c r="D380" s="69" t="s">
        <v>618</v>
      </c>
      <c r="E380" s="66"/>
      <c r="F380" s="101" t="str">
        <f t="shared" si="20"/>
        <v/>
      </c>
      <c r="G380" s="101" t="str">
        <f t="shared" si="21"/>
        <v/>
      </c>
    </row>
    <row r="381" spans="1:7" customFormat="1" x14ac:dyDescent="0.25">
      <c r="A381" s="69" t="s">
        <v>1257</v>
      </c>
      <c r="B381" s="87" t="s">
        <v>352</v>
      </c>
      <c r="C381" s="96">
        <f>SUM(C363:C380)</f>
        <v>0</v>
      </c>
      <c r="D381" s="69">
        <f>SUM(D363:D380)</f>
        <v>0</v>
      </c>
      <c r="E381" s="66"/>
      <c r="F381" s="101" t="str">
        <f t="shared" si="20"/>
        <v/>
      </c>
      <c r="G381" s="101" t="str">
        <f t="shared" si="21"/>
        <v/>
      </c>
    </row>
    <row r="382" spans="1:7" customFormat="1" hidden="1" x14ac:dyDescent="0.25">
      <c r="A382" s="69" t="s">
        <v>1258</v>
      </c>
      <c r="B382" s="69"/>
      <c r="C382" s="154"/>
      <c r="D382" s="69"/>
      <c r="E382" s="66"/>
      <c r="F382" s="66"/>
      <c r="G382" s="66"/>
    </row>
    <row r="383" spans="1:7" customFormat="1" hidden="1" x14ac:dyDescent="0.25">
      <c r="A383" s="69" t="s">
        <v>1259</v>
      </c>
      <c r="B383" s="69"/>
      <c r="C383" s="154"/>
      <c r="D383" s="69"/>
      <c r="E383" s="66"/>
      <c r="F383" s="66"/>
      <c r="G383" s="66"/>
    </row>
    <row r="384" spans="1:7" customFormat="1" hidden="1" x14ac:dyDescent="0.25">
      <c r="A384" s="69" t="s">
        <v>1260</v>
      </c>
      <c r="B384" s="69"/>
      <c r="C384" s="154"/>
      <c r="D384" s="69"/>
      <c r="E384" s="66"/>
      <c r="F384" s="66"/>
      <c r="G384" s="66"/>
    </row>
    <row r="385" spans="1:7" customFormat="1" hidden="1" x14ac:dyDescent="0.25">
      <c r="A385" s="69" t="s">
        <v>1261</v>
      </c>
      <c r="B385" s="69"/>
      <c r="C385" s="154"/>
      <c r="D385" s="69"/>
      <c r="E385" s="66"/>
      <c r="F385" s="66"/>
      <c r="G385" s="66"/>
    </row>
    <row r="386" spans="1:7" customFormat="1" hidden="1" x14ac:dyDescent="0.25">
      <c r="A386" s="69" t="s">
        <v>1262</v>
      </c>
      <c r="B386" s="69"/>
      <c r="C386" s="154"/>
      <c r="D386" s="69"/>
      <c r="E386" s="66"/>
      <c r="F386" s="66"/>
      <c r="G386" s="66"/>
    </row>
    <row r="387" spans="1:7" customFormat="1" hidden="1" x14ac:dyDescent="0.25">
      <c r="A387" s="69" t="s">
        <v>1263</v>
      </c>
      <c r="B387" s="69"/>
      <c r="C387" s="154"/>
      <c r="D387" s="69"/>
      <c r="E387" s="66"/>
      <c r="F387" s="66"/>
      <c r="G387" s="66"/>
    </row>
    <row r="388" spans="1:7" customFormat="1" hidden="1" x14ac:dyDescent="0.25">
      <c r="A388" s="69" t="s">
        <v>1264</v>
      </c>
      <c r="B388" s="69"/>
      <c r="C388" s="154"/>
      <c r="D388" s="69"/>
      <c r="E388" s="66"/>
      <c r="F388" s="66"/>
      <c r="G388" s="66"/>
    </row>
    <row r="389" spans="1:7" customFormat="1" hidden="1" x14ac:dyDescent="0.25">
      <c r="A389" s="69" t="s">
        <v>1265</v>
      </c>
      <c r="B389" s="69"/>
      <c r="C389" s="154"/>
      <c r="D389" s="69"/>
      <c r="E389" s="66"/>
      <c r="F389" s="66"/>
      <c r="G389" s="66"/>
    </row>
    <row r="390" spans="1:7" customFormat="1" hidden="1" x14ac:dyDescent="0.25">
      <c r="A390" s="69" t="s">
        <v>1266</v>
      </c>
      <c r="B390" s="69"/>
      <c r="C390" s="154"/>
      <c r="D390" s="69"/>
      <c r="E390" s="66"/>
      <c r="F390" s="66"/>
      <c r="G390" s="66"/>
    </row>
    <row r="391" spans="1:7" customFormat="1" hidden="1" x14ac:dyDescent="0.25">
      <c r="A391" s="69" t="s">
        <v>1267</v>
      </c>
      <c r="B391" s="69"/>
      <c r="C391" s="154"/>
      <c r="D391" s="69"/>
      <c r="E391" s="66"/>
      <c r="F391" s="66"/>
      <c r="G391" s="66"/>
    </row>
    <row r="392" spans="1:7" customFormat="1" hidden="1" x14ac:dyDescent="0.25">
      <c r="A392" s="69" t="s">
        <v>1268</v>
      </c>
      <c r="B392" s="69"/>
      <c r="C392" s="154"/>
      <c r="D392" s="69"/>
      <c r="E392" s="66"/>
      <c r="F392" s="66"/>
      <c r="G392" s="66"/>
    </row>
    <row r="393" spans="1:7" customFormat="1" hidden="1" x14ac:dyDescent="0.25">
      <c r="A393" s="69" t="s">
        <v>1269</v>
      </c>
      <c r="B393" s="69"/>
      <c r="C393" s="154"/>
      <c r="D393" s="69"/>
      <c r="E393" s="66"/>
      <c r="F393" s="66"/>
      <c r="G393" s="66"/>
    </row>
    <row r="394" spans="1:7" customFormat="1" hidden="1" x14ac:dyDescent="0.25">
      <c r="A394" s="69" t="s">
        <v>1270</v>
      </c>
      <c r="B394" s="69"/>
      <c r="C394" s="154"/>
      <c r="D394" s="69"/>
      <c r="E394" s="66"/>
      <c r="F394" s="66"/>
      <c r="G394" s="66"/>
    </row>
    <row r="395" spans="1:7" customFormat="1" hidden="1" x14ac:dyDescent="0.25">
      <c r="A395" s="69" t="s">
        <v>1271</v>
      </c>
      <c r="B395" s="69"/>
      <c r="C395" s="154"/>
      <c r="D395" s="69"/>
      <c r="E395" s="66"/>
      <c r="F395" s="66"/>
      <c r="G395" s="66"/>
    </row>
    <row r="396" spans="1:7" customFormat="1" hidden="1" x14ac:dyDescent="0.25">
      <c r="A396" s="69" t="s">
        <v>1272</v>
      </c>
      <c r="B396" s="69"/>
      <c r="C396" s="154"/>
      <c r="D396" s="69"/>
      <c r="E396" s="66"/>
      <c r="F396" s="66"/>
      <c r="G396" s="66"/>
    </row>
    <row r="397" spans="1:7" customFormat="1" hidden="1" x14ac:dyDescent="0.25">
      <c r="A397" s="69" t="s">
        <v>1273</v>
      </c>
      <c r="B397" s="69"/>
      <c r="C397" s="154"/>
      <c r="D397" s="69"/>
      <c r="E397" s="66"/>
      <c r="F397" s="66"/>
      <c r="G397" s="66"/>
    </row>
    <row r="398" spans="1:7" customFormat="1" hidden="1" x14ac:dyDescent="0.25">
      <c r="A398" s="69" t="s">
        <v>1274</v>
      </c>
      <c r="B398" s="69"/>
      <c r="C398" s="154"/>
      <c r="D398" s="69"/>
      <c r="E398" s="66"/>
      <c r="F398" s="66"/>
      <c r="G398" s="66"/>
    </row>
    <row r="399" spans="1:7" customFormat="1" hidden="1" x14ac:dyDescent="0.25">
      <c r="A399" s="69" t="s">
        <v>1275</v>
      </c>
      <c r="B399" s="69"/>
      <c r="C399" s="154"/>
      <c r="D399" s="69"/>
      <c r="E399" s="66"/>
      <c r="F399" s="66"/>
      <c r="G399" s="66"/>
    </row>
    <row r="400" spans="1:7" customFormat="1" hidden="1" x14ac:dyDescent="0.25">
      <c r="A400" s="69" t="s">
        <v>1276</v>
      </c>
      <c r="B400" s="69"/>
      <c r="C400" s="154"/>
      <c r="D400" s="69"/>
      <c r="E400" s="66"/>
      <c r="F400" s="66"/>
      <c r="G400" s="66"/>
    </row>
    <row r="401" spans="1:7" customFormat="1" hidden="1" x14ac:dyDescent="0.25">
      <c r="A401" s="69" t="s">
        <v>1277</v>
      </c>
      <c r="B401" s="69"/>
      <c r="C401" s="154"/>
      <c r="D401" s="69"/>
      <c r="E401" s="66"/>
      <c r="F401" s="66"/>
      <c r="G401" s="66"/>
    </row>
    <row r="402" spans="1:7" customFormat="1" hidden="1" x14ac:dyDescent="0.25">
      <c r="A402" s="69" t="s">
        <v>1278</v>
      </c>
      <c r="B402" s="69"/>
      <c r="C402" s="154"/>
      <c r="D402" s="69"/>
      <c r="E402" s="66"/>
      <c r="F402" s="66"/>
      <c r="G402" s="66"/>
    </row>
    <row r="403" spans="1:7" customFormat="1" hidden="1" x14ac:dyDescent="0.25">
      <c r="A403" s="69" t="s">
        <v>1279</v>
      </c>
      <c r="B403" s="69"/>
      <c r="C403" s="154"/>
      <c r="D403" s="69"/>
      <c r="E403" s="66"/>
      <c r="F403" s="66"/>
      <c r="G403" s="66"/>
    </row>
    <row r="404" spans="1:7" customFormat="1" hidden="1" x14ac:dyDescent="0.25">
      <c r="A404" s="69" t="s">
        <v>1280</v>
      </c>
      <c r="B404" s="69"/>
      <c r="C404" s="154"/>
      <c r="D404" s="69"/>
      <c r="E404" s="66"/>
      <c r="F404" s="66"/>
      <c r="G404" s="66"/>
    </row>
    <row r="405" spans="1:7" customFormat="1" hidden="1" x14ac:dyDescent="0.25">
      <c r="A405" s="69" t="s">
        <v>1281</v>
      </c>
      <c r="B405" s="69"/>
      <c r="C405" s="154"/>
      <c r="D405" s="69"/>
      <c r="E405" s="66"/>
      <c r="F405" s="66"/>
      <c r="G405" s="66"/>
    </row>
    <row r="406" spans="1:7" customFormat="1" hidden="1" x14ac:dyDescent="0.25">
      <c r="A406" s="69" t="s">
        <v>1282</v>
      </c>
      <c r="B406" s="69"/>
      <c r="C406" s="154"/>
      <c r="D406" s="69"/>
      <c r="E406" s="66"/>
      <c r="F406" s="66"/>
      <c r="G406" s="66"/>
    </row>
    <row r="407" spans="1:7" customFormat="1" hidden="1" x14ac:dyDescent="0.25">
      <c r="A407" s="69" t="s">
        <v>1283</v>
      </c>
      <c r="B407" s="69"/>
      <c r="C407" s="154"/>
      <c r="D407" s="69"/>
      <c r="E407" s="66"/>
      <c r="F407" s="66"/>
      <c r="G407" s="66"/>
    </row>
    <row r="408" spans="1:7" customFormat="1" hidden="1" x14ac:dyDescent="0.25">
      <c r="A408" s="69" t="s">
        <v>1284</v>
      </c>
      <c r="B408" s="69"/>
      <c r="C408" s="154"/>
      <c r="D408" s="69"/>
      <c r="E408" s="66"/>
      <c r="F408" s="66"/>
      <c r="G408" s="66"/>
    </row>
    <row r="409" spans="1:7" customFormat="1" hidden="1" x14ac:dyDescent="0.25">
      <c r="A409" s="69" t="s">
        <v>1285</v>
      </c>
      <c r="B409" s="69"/>
      <c r="C409" s="154"/>
      <c r="D409" s="69"/>
      <c r="E409" s="66"/>
      <c r="F409" s="66"/>
      <c r="G409" s="66"/>
    </row>
    <row r="410" spans="1:7" customFormat="1" hidden="1" x14ac:dyDescent="0.25">
      <c r="A410" s="69" t="s">
        <v>1286</v>
      </c>
      <c r="B410" s="69"/>
      <c r="C410" s="154"/>
      <c r="D410" s="69"/>
      <c r="E410" s="66"/>
      <c r="F410" s="66"/>
      <c r="G410" s="66"/>
    </row>
    <row r="411" spans="1:7" ht="18.75" hidden="1" x14ac:dyDescent="0.25">
      <c r="A411" s="146"/>
      <c r="B411" s="147" t="s">
        <v>1287</v>
      </c>
      <c r="C411" s="146"/>
      <c r="D411" s="146"/>
      <c r="E411" s="146"/>
      <c r="F411" s="148"/>
      <c r="G411" s="148"/>
    </row>
    <row r="412" spans="1:7" ht="15" hidden="1" customHeight="1" x14ac:dyDescent="0.25">
      <c r="A412" s="90"/>
      <c r="B412" s="90" t="s">
        <v>1288</v>
      </c>
      <c r="C412" s="90" t="s">
        <v>1010</v>
      </c>
      <c r="D412" s="90" t="s">
        <v>1011</v>
      </c>
      <c r="E412" s="90"/>
      <c r="F412" s="90" t="s">
        <v>816</v>
      </c>
      <c r="G412" s="90" t="s">
        <v>1012</v>
      </c>
    </row>
    <row r="413" spans="1:7" hidden="1" x14ac:dyDescent="0.25">
      <c r="A413" s="69" t="s">
        <v>1289</v>
      </c>
      <c r="B413" s="69" t="s">
        <v>1014</v>
      </c>
      <c r="C413" s="96" t="s">
        <v>618</v>
      </c>
      <c r="D413" s="83"/>
      <c r="E413" s="83"/>
      <c r="F413" s="111"/>
      <c r="G413" s="111"/>
    </row>
    <row r="414" spans="1:7" hidden="1" x14ac:dyDescent="0.25">
      <c r="A414" s="83"/>
      <c r="D414" s="83"/>
      <c r="E414" s="83"/>
      <c r="F414" s="111"/>
      <c r="G414" s="111"/>
    </row>
    <row r="415" spans="1:7" hidden="1" x14ac:dyDescent="0.25">
      <c r="B415" s="69" t="s">
        <v>1015</v>
      </c>
      <c r="D415" s="83"/>
      <c r="E415" s="83"/>
      <c r="F415" s="111"/>
      <c r="G415" s="111"/>
    </row>
    <row r="416" spans="1:7" hidden="1" x14ac:dyDescent="0.25">
      <c r="A416" s="69" t="s">
        <v>1290</v>
      </c>
      <c r="B416" s="87" t="s">
        <v>926</v>
      </c>
      <c r="C416" s="96" t="s">
        <v>618</v>
      </c>
      <c r="D416" s="140" t="s">
        <v>618</v>
      </c>
      <c r="E416" s="83"/>
      <c r="F416" s="101" t="str">
        <f t="shared" ref="F416:F439" si="22">IF($C$440=0,"",IF(C416="[for completion]","",C416/$C$440))</f>
        <v/>
      </c>
      <c r="G416" s="101" t="str">
        <f t="shared" ref="G416:G439" si="23">IF($D$440=0,"",IF(D416="[for completion]","",D416/$D$440))</f>
        <v/>
      </c>
    </row>
    <row r="417" spans="1:7" hidden="1" x14ac:dyDescent="0.25">
      <c r="A417" s="69" t="s">
        <v>1291</v>
      </c>
      <c r="B417" s="87" t="s">
        <v>926</v>
      </c>
      <c r="C417" s="96" t="s">
        <v>618</v>
      </c>
      <c r="D417" s="140" t="s">
        <v>618</v>
      </c>
      <c r="E417" s="83"/>
      <c r="F417" s="101" t="str">
        <f t="shared" si="22"/>
        <v/>
      </c>
      <c r="G417" s="101" t="str">
        <f t="shared" si="23"/>
        <v/>
      </c>
    </row>
    <row r="418" spans="1:7" hidden="1" x14ac:dyDescent="0.25">
      <c r="A418" s="69" t="s">
        <v>1292</v>
      </c>
      <c r="B418" s="87" t="s">
        <v>926</v>
      </c>
      <c r="C418" s="96" t="s">
        <v>618</v>
      </c>
      <c r="D418" s="140" t="s">
        <v>618</v>
      </c>
      <c r="E418" s="83"/>
      <c r="F418" s="101" t="str">
        <f t="shared" si="22"/>
        <v/>
      </c>
      <c r="G418" s="101" t="str">
        <f t="shared" si="23"/>
        <v/>
      </c>
    </row>
    <row r="419" spans="1:7" hidden="1" x14ac:dyDescent="0.25">
      <c r="A419" s="69" t="s">
        <v>1293</v>
      </c>
      <c r="B419" s="87" t="s">
        <v>926</v>
      </c>
      <c r="C419" s="96" t="s">
        <v>618</v>
      </c>
      <c r="D419" s="140" t="s">
        <v>618</v>
      </c>
      <c r="E419" s="83"/>
      <c r="F419" s="101" t="str">
        <f t="shared" si="22"/>
        <v/>
      </c>
      <c r="G419" s="101" t="str">
        <f t="shared" si="23"/>
        <v/>
      </c>
    </row>
    <row r="420" spans="1:7" hidden="1" x14ac:dyDescent="0.25">
      <c r="A420" s="69" t="s">
        <v>1294</v>
      </c>
      <c r="B420" s="87" t="s">
        <v>926</v>
      </c>
      <c r="C420" s="96" t="s">
        <v>618</v>
      </c>
      <c r="D420" s="140" t="s">
        <v>618</v>
      </c>
      <c r="E420" s="83"/>
      <c r="F420" s="101" t="str">
        <f t="shared" si="22"/>
        <v/>
      </c>
      <c r="G420" s="101" t="str">
        <f t="shared" si="23"/>
        <v/>
      </c>
    </row>
    <row r="421" spans="1:7" hidden="1" x14ac:dyDescent="0.25">
      <c r="A421" s="69" t="s">
        <v>1295</v>
      </c>
      <c r="B421" s="87" t="s">
        <v>926</v>
      </c>
      <c r="C421" s="96" t="s">
        <v>618</v>
      </c>
      <c r="D421" s="140" t="s">
        <v>618</v>
      </c>
      <c r="E421" s="83"/>
      <c r="F421" s="101" t="str">
        <f t="shared" si="22"/>
        <v/>
      </c>
      <c r="G421" s="101" t="str">
        <f t="shared" si="23"/>
        <v/>
      </c>
    </row>
    <row r="422" spans="1:7" hidden="1" x14ac:dyDescent="0.25">
      <c r="A422" s="69" t="s">
        <v>1296</v>
      </c>
      <c r="B422" s="87" t="s">
        <v>926</v>
      </c>
      <c r="C422" s="96" t="s">
        <v>618</v>
      </c>
      <c r="D422" s="140" t="s">
        <v>618</v>
      </c>
      <c r="E422" s="83"/>
      <c r="F422" s="101" t="str">
        <f t="shared" si="22"/>
        <v/>
      </c>
      <c r="G422" s="101" t="str">
        <f t="shared" si="23"/>
        <v/>
      </c>
    </row>
    <row r="423" spans="1:7" hidden="1" x14ac:dyDescent="0.25">
      <c r="A423" s="69" t="s">
        <v>1297</v>
      </c>
      <c r="B423" s="87" t="s">
        <v>926</v>
      </c>
      <c r="C423" s="96" t="s">
        <v>618</v>
      </c>
      <c r="D423" s="140" t="s">
        <v>618</v>
      </c>
      <c r="E423" s="83"/>
      <c r="F423" s="101" t="str">
        <f t="shared" si="22"/>
        <v/>
      </c>
      <c r="G423" s="101" t="str">
        <f t="shared" si="23"/>
        <v/>
      </c>
    </row>
    <row r="424" spans="1:7" hidden="1" x14ac:dyDescent="0.25">
      <c r="A424" s="69" t="s">
        <v>1298</v>
      </c>
      <c r="B424" s="87" t="s">
        <v>926</v>
      </c>
      <c r="C424" s="96" t="s">
        <v>618</v>
      </c>
      <c r="D424" s="140" t="s">
        <v>618</v>
      </c>
      <c r="E424" s="83"/>
      <c r="F424" s="101" t="str">
        <f t="shared" si="22"/>
        <v/>
      </c>
      <c r="G424" s="101" t="str">
        <f t="shared" si="23"/>
        <v/>
      </c>
    </row>
    <row r="425" spans="1:7" hidden="1" x14ac:dyDescent="0.25">
      <c r="A425" s="69" t="s">
        <v>1299</v>
      </c>
      <c r="B425" s="87" t="s">
        <v>926</v>
      </c>
      <c r="C425" s="96" t="s">
        <v>618</v>
      </c>
      <c r="D425" s="140" t="s">
        <v>618</v>
      </c>
      <c r="E425" s="87"/>
      <c r="F425" s="101" t="str">
        <f t="shared" si="22"/>
        <v/>
      </c>
      <c r="G425" s="101" t="str">
        <f t="shared" si="23"/>
        <v/>
      </c>
    </row>
    <row r="426" spans="1:7" hidden="1" x14ac:dyDescent="0.25">
      <c r="A426" s="69" t="s">
        <v>1300</v>
      </c>
      <c r="B426" s="87" t="s">
        <v>926</v>
      </c>
      <c r="C426" s="96" t="s">
        <v>618</v>
      </c>
      <c r="D426" s="140" t="s">
        <v>618</v>
      </c>
      <c r="E426" s="87"/>
      <c r="F426" s="101" t="str">
        <f t="shared" si="22"/>
        <v/>
      </c>
      <c r="G426" s="101" t="str">
        <f t="shared" si="23"/>
        <v/>
      </c>
    </row>
    <row r="427" spans="1:7" hidden="1" x14ac:dyDescent="0.25">
      <c r="A427" s="69" t="s">
        <v>1301</v>
      </c>
      <c r="B427" s="87" t="s">
        <v>926</v>
      </c>
      <c r="C427" s="96" t="s">
        <v>618</v>
      </c>
      <c r="D427" s="140" t="s">
        <v>618</v>
      </c>
      <c r="E427" s="87"/>
      <c r="F427" s="101" t="str">
        <f t="shared" si="22"/>
        <v/>
      </c>
      <c r="G427" s="101" t="str">
        <f t="shared" si="23"/>
        <v/>
      </c>
    </row>
    <row r="428" spans="1:7" hidden="1" x14ac:dyDescent="0.25">
      <c r="A428" s="69" t="s">
        <v>1302</v>
      </c>
      <c r="B428" s="87" t="s">
        <v>926</v>
      </c>
      <c r="C428" s="96" t="s">
        <v>618</v>
      </c>
      <c r="D428" s="140" t="s">
        <v>618</v>
      </c>
      <c r="E428" s="87"/>
      <c r="F428" s="101" t="str">
        <f t="shared" si="22"/>
        <v/>
      </c>
      <c r="G428" s="101" t="str">
        <f t="shared" si="23"/>
        <v/>
      </c>
    </row>
    <row r="429" spans="1:7" hidden="1" x14ac:dyDescent="0.25">
      <c r="A429" s="69" t="s">
        <v>1303</v>
      </c>
      <c r="B429" s="87" t="s">
        <v>926</v>
      </c>
      <c r="C429" s="96" t="s">
        <v>618</v>
      </c>
      <c r="D429" s="140" t="s">
        <v>618</v>
      </c>
      <c r="E429" s="87"/>
      <c r="F429" s="101" t="str">
        <f t="shared" si="22"/>
        <v/>
      </c>
      <c r="G429" s="101" t="str">
        <f t="shared" si="23"/>
        <v/>
      </c>
    </row>
    <row r="430" spans="1:7" hidden="1" x14ac:dyDescent="0.25">
      <c r="A430" s="69" t="s">
        <v>1304</v>
      </c>
      <c r="B430" s="87" t="s">
        <v>926</v>
      </c>
      <c r="C430" s="96" t="s">
        <v>618</v>
      </c>
      <c r="D430" s="140" t="s">
        <v>618</v>
      </c>
      <c r="E430" s="87"/>
      <c r="F430" s="101" t="str">
        <f t="shared" si="22"/>
        <v/>
      </c>
      <c r="G430" s="101" t="str">
        <f t="shared" si="23"/>
        <v/>
      </c>
    </row>
    <row r="431" spans="1:7" hidden="1" x14ac:dyDescent="0.25">
      <c r="A431" s="69" t="s">
        <v>1305</v>
      </c>
      <c r="B431" s="87" t="s">
        <v>926</v>
      </c>
      <c r="C431" s="96" t="s">
        <v>618</v>
      </c>
      <c r="D431" s="140" t="s">
        <v>618</v>
      </c>
      <c r="F431" s="101" t="str">
        <f t="shared" si="22"/>
        <v/>
      </c>
      <c r="G431" s="101" t="str">
        <f t="shared" si="23"/>
        <v/>
      </c>
    </row>
    <row r="432" spans="1:7" hidden="1" x14ac:dyDescent="0.25">
      <c r="A432" s="69" t="s">
        <v>1306</v>
      </c>
      <c r="B432" s="87" t="s">
        <v>926</v>
      </c>
      <c r="C432" s="96" t="s">
        <v>618</v>
      </c>
      <c r="D432" s="140" t="s">
        <v>618</v>
      </c>
      <c r="E432" s="150"/>
      <c r="F432" s="101" t="str">
        <f t="shared" si="22"/>
        <v/>
      </c>
      <c r="G432" s="101" t="str">
        <f t="shared" si="23"/>
        <v/>
      </c>
    </row>
    <row r="433" spans="1:7" hidden="1" x14ac:dyDescent="0.25">
      <c r="A433" s="69" t="s">
        <v>1307</v>
      </c>
      <c r="B433" s="87" t="s">
        <v>926</v>
      </c>
      <c r="C433" s="96" t="s">
        <v>618</v>
      </c>
      <c r="D433" s="140" t="s">
        <v>618</v>
      </c>
      <c r="E433" s="150"/>
      <c r="F433" s="101" t="str">
        <f t="shared" si="22"/>
        <v/>
      </c>
      <c r="G433" s="101" t="str">
        <f t="shared" si="23"/>
        <v/>
      </c>
    </row>
    <row r="434" spans="1:7" hidden="1" x14ac:dyDescent="0.25">
      <c r="A434" s="69" t="s">
        <v>1308</v>
      </c>
      <c r="B434" s="87" t="s">
        <v>926</v>
      </c>
      <c r="C434" s="96" t="s">
        <v>618</v>
      </c>
      <c r="D434" s="140" t="s">
        <v>618</v>
      </c>
      <c r="E434" s="150"/>
      <c r="F434" s="101" t="str">
        <f t="shared" si="22"/>
        <v/>
      </c>
      <c r="G434" s="101" t="str">
        <f t="shared" si="23"/>
        <v/>
      </c>
    </row>
    <row r="435" spans="1:7" hidden="1" x14ac:dyDescent="0.25">
      <c r="A435" s="69" t="s">
        <v>1309</v>
      </c>
      <c r="B435" s="87" t="s">
        <v>926</v>
      </c>
      <c r="C435" s="96" t="s">
        <v>618</v>
      </c>
      <c r="D435" s="140" t="s">
        <v>618</v>
      </c>
      <c r="E435" s="150"/>
      <c r="F435" s="101" t="str">
        <f t="shared" si="22"/>
        <v/>
      </c>
      <c r="G435" s="101" t="str">
        <f t="shared" si="23"/>
        <v/>
      </c>
    </row>
    <row r="436" spans="1:7" hidden="1" x14ac:dyDescent="0.25">
      <c r="A436" s="69" t="s">
        <v>1310</v>
      </c>
      <c r="B436" s="87" t="s">
        <v>926</v>
      </c>
      <c r="C436" s="96" t="s">
        <v>618</v>
      </c>
      <c r="D436" s="140" t="s">
        <v>618</v>
      </c>
      <c r="E436" s="150"/>
      <c r="F436" s="101" t="str">
        <f t="shared" si="22"/>
        <v/>
      </c>
      <c r="G436" s="101" t="str">
        <f t="shared" si="23"/>
        <v/>
      </c>
    </row>
    <row r="437" spans="1:7" hidden="1" x14ac:dyDescent="0.25">
      <c r="A437" s="69" t="s">
        <v>1311</v>
      </c>
      <c r="B437" s="87" t="s">
        <v>926</v>
      </c>
      <c r="C437" s="96" t="s">
        <v>618</v>
      </c>
      <c r="D437" s="140" t="s">
        <v>618</v>
      </c>
      <c r="E437" s="150"/>
      <c r="F437" s="101" t="str">
        <f t="shared" si="22"/>
        <v/>
      </c>
      <c r="G437" s="101" t="str">
        <f t="shared" si="23"/>
        <v/>
      </c>
    </row>
    <row r="438" spans="1:7" hidden="1" x14ac:dyDescent="0.25">
      <c r="A438" s="69" t="s">
        <v>1312</v>
      </c>
      <c r="B438" s="87" t="s">
        <v>926</v>
      </c>
      <c r="C438" s="96" t="s">
        <v>618</v>
      </c>
      <c r="D438" s="140" t="s">
        <v>618</v>
      </c>
      <c r="E438" s="150"/>
      <c r="F438" s="101" t="str">
        <f t="shared" si="22"/>
        <v/>
      </c>
      <c r="G438" s="101" t="str">
        <f t="shared" si="23"/>
        <v/>
      </c>
    </row>
    <row r="439" spans="1:7" hidden="1" x14ac:dyDescent="0.25">
      <c r="A439" s="69" t="s">
        <v>1313</v>
      </c>
      <c r="B439" s="87" t="s">
        <v>926</v>
      </c>
      <c r="C439" s="96" t="s">
        <v>618</v>
      </c>
      <c r="D439" s="140" t="s">
        <v>618</v>
      </c>
      <c r="E439" s="150"/>
      <c r="F439" s="101" t="str">
        <f t="shared" si="22"/>
        <v/>
      </c>
      <c r="G439" s="101" t="str">
        <f t="shared" si="23"/>
        <v/>
      </c>
    </row>
    <row r="440" spans="1:7" hidden="1" x14ac:dyDescent="0.25">
      <c r="A440" s="69" t="s">
        <v>1314</v>
      </c>
      <c r="B440" s="87" t="s">
        <v>352</v>
      </c>
      <c r="C440" s="94">
        <f>SUM(C416:C439)</f>
        <v>0</v>
      </c>
      <c r="D440" s="100">
        <f>SUM(D416:D439)</f>
        <v>0</v>
      </c>
      <c r="E440" s="150"/>
      <c r="F440" s="151">
        <f>SUM(F416:F439)</f>
        <v>0</v>
      </c>
      <c r="G440" s="151">
        <f>SUM(G416:G439)</f>
        <v>0</v>
      </c>
    </row>
    <row r="441" spans="1:7" ht="15" hidden="1" customHeight="1" x14ac:dyDescent="0.25">
      <c r="A441" s="90"/>
      <c r="B441" s="90" t="s">
        <v>1315</v>
      </c>
      <c r="C441" s="90" t="s">
        <v>1010</v>
      </c>
      <c r="D441" s="90" t="s">
        <v>1011</v>
      </c>
      <c r="E441" s="90"/>
      <c r="F441" s="90" t="s">
        <v>816</v>
      </c>
      <c r="G441" s="90" t="s">
        <v>1012</v>
      </c>
    </row>
    <row r="442" spans="1:7" hidden="1" x14ac:dyDescent="0.25">
      <c r="A442" s="69" t="s">
        <v>1316</v>
      </c>
      <c r="B442" s="69" t="s">
        <v>1049</v>
      </c>
      <c r="C442" s="139" t="s">
        <v>618</v>
      </c>
      <c r="G442" s="69"/>
    </row>
    <row r="443" spans="1:7" hidden="1" x14ac:dyDescent="0.25">
      <c r="G443" s="69"/>
    </row>
    <row r="444" spans="1:7" hidden="1" x14ac:dyDescent="0.25">
      <c r="B444" s="87" t="s">
        <v>1050</v>
      </c>
      <c r="G444" s="69"/>
    </row>
    <row r="445" spans="1:7" hidden="1" x14ac:dyDescent="0.25">
      <c r="A445" s="69" t="s">
        <v>1317</v>
      </c>
      <c r="B445" s="69" t="s">
        <v>1052</v>
      </c>
      <c r="C445" s="96" t="s">
        <v>618</v>
      </c>
      <c r="D445" s="140" t="s">
        <v>618</v>
      </c>
      <c r="F445" s="101" t="str">
        <f t="shared" ref="F445:F452" si="24">IF($C$453=0,"",IF(C445="[for completion]","",C445/$C$453))</f>
        <v/>
      </c>
      <c r="G445" s="101" t="str">
        <f t="shared" ref="G445:G452" si="25">IF($D$453=0,"",IF(D445="[for completion]","",D445/$D$453))</f>
        <v/>
      </c>
    </row>
    <row r="446" spans="1:7" hidden="1" x14ac:dyDescent="0.25">
      <c r="A446" s="69" t="s">
        <v>1318</v>
      </c>
      <c r="B446" s="69" t="s">
        <v>1054</v>
      </c>
      <c r="C446" s="96" t="s">
        <v>618</v>
      </c>
      <c r="D446" s="140" t="s">
        <v>618</v>
      </c>
      <c r="F446" s="101" t="str">
        <f t="shared" si="24"/>
        <v/>
      </c>
      <c r="G446" s="101" t="str">
        <f t="shared" si="25"/>
        <v/>
      </c>
    </row>
    <row r="447" spans="1:7" hidden="1" x14ac:dyDescent="0.25">
      <c r="A447" s="69" t="s">
        <v>1319</v>
      </c>
      <c r="B447" s="69" t="s">
        <v>1056</v>
      </c>
      <c r="C447" s="96" t="s">
        <v>618</v>
      </c>
      <c r="D447" s="140" t="s">
        <v>618</v>
      </c>
      <c r="F447" s="101" t="str">
        <f t="shared" si="24"/>
        <v/>
      </c>
      <c r="G447" s="101" t="str">
        <f t="shared" si="25"/>
        <v/>
      </c>
    </row>
    <row r="448" spans="1:7" hidden="1" x14ac:dyDescent="0.25">
      <c r="A448" s="69" t="s">
        <v>1320</v>
      </c>
      <c r="B448" s="69" t="s">
        <v>1058</v>
      </c>
      <c r="C448" s="96" t="s">
        <v>618</v>
      </c>
      <c r="D448" s="140" t="s">
        <v>618</v>
      </c>
      <c r="F448" s="101" t="str">
        <f t="shared" si="24"/>
        <v/>
      </c>
      <c r="G448" s="101" t="str">
        <f t="shared" si="25"/>
        <v/>
      </c>
    </row>
    <row r="449" spans="1:7" hidden="1" x14ac:dyDescent="0.25">
      <c r="A449" s="69" t="s">
        <v>1321</v>
      </c>
      <c r="B449" s="69" t="s">
        <v>1060</v>
      </c>
      <c r="C449" s="96" t="s">
        <v>618</v>
      </c>
      <c r="D449" s="140" t="s">
        <v>618</v>
      </c>
      <c r="F449" s="101" t="str">
        <f t="shared" si="24"/>
        <v/>
      </c>
      <c r="G449" s="101" t="str">
        <f t="shared" si="25"/>
        <v/>
      </c>
    </row>
    <row r="450" spans="1:7" hidden="1" x14ac:dyDescent="0.25">
      <c r="A450" s="69" t="s">
        <v>1322</v>
      </c>
      <c r="B450" s="69" t="s">
        <v>1062</v>
      </c>
      <c r="C450" s="96" t="s">
        <v>618</v>
      </c>
      <c r="D450" s="140" t="s">
        <v>618</v>
      </c>
      <c r="F450" s="101" t="str">
        <f t="shared" si="24"/>
        <v/>
      </c>
      <c r="G450" s="101" t="str">
        <f t="shared" si="25"/>
        <v/>
      </c>
    </row>
    <row r="451" spans="1:7" hidden="1" x14ac:dyDescent="0.25">
      <c r="A451" s="69" t="s">
        <v>1323</v>
      </c>
      <c r="B451" s="69" t="s">
        <v>1064</v>
      </c>
      <c r="C451" s="96" t="s">
        <v>618</v>
      </c>
      <c r="D451" s="140" t="s">
        <v>618</v>
      </c>
      <c r="F451" s="101" t="str">
        <f t="shared" si="24"/>
        <v/>
      </c>
      <c r="G451" s="101" t="str">
        <f t="shared" si="25"/>
        <v/>
      </c>
    </row>
    <row r="452" spans="1:7" hidden="1" x14ac:dyDescent="0.25">
      <c r="A452" s="69" t="s">
        <v>1324</v>
      </c>
      <c r="B452" s="69" t="s">
        <v>1066</v>
      </c>
      <c r="C452" s="96" t="s">
        <v>618</v>
      </c>
      <c r="D452" s="140" t="s">
        <v>618</v>
      </c>
      <c r="F452" s="101" t="str">
        <f t="shared" si="24"/>
        <v/>
      </c>
      <c r="G452" s="101" t="str">
        <f t="shared" si="25"/>
        <v/>
      </c>
    </row>
    <row r="453" spans="1:7" hidden="1" x14ac:dyDescent="0.25">
      <c r="A453" s="69" t="s">
        <v>1325</v>
      </c>
      <c r="B453" s="103" t="s">
        <v>352</v>
      </c>
      <c r="C453" s="96">
        <f>SUM(C445:C452)</f>
        <v>0</v>
      </c>
      <c r="D453" s="140">
        <f>SUM(D445:D452)</f>
        <v>0</v>
      </c>
      <c r="F453" s="139">
        <f>SUM(F445:F452)</f>
        <v>0</v>
      </c>
      <c r="G453" s="139">
        <f>SUM(G445:G452)</f>
        <v>0</v>
      </c>
    </row>
    <row r="454" spans="1:7" hidden="1" outlineLevel="1" x14ac:dyDescent="0.25">
      <c r="A454" s="69" t="s">
        <v>1326</v>
      </c>
      <c r="B454" s="105" t="s">
        <v>1069</v>
      </c>
      <c r="C454" s="96"/>
      <c r="D454" s="140"/>
      <c r="F454" s="101" t="str">
        <f t="shared" ref="F454:F459" si="26">IF($C$453=0,"",IF(C454="[for completion]","",C454/$C$453))</f>
        <v/>
      </c>
      <c r="G454" s="101" t="str">
        <f t="shared" ref="G454:G459" si="27">IF($D$453=0,"",IF(D454="[for completion]","",D454/$D$453))</f>
        <v/>
      </c>
    </row>
    <row r="455" spans="1:7" hidden="1" outlineLevel="1" x14ac:dyDescent="0.25">
      <c r="A455" s="69" t="s">
        <v>1327</v>
      </c>
      <c r="B455" s="105" t="s">
        <v>1071</v>
      </c>
      <c r="C455" s="96"/>
      <c r="D455" s="140"/>
      <c r="F455" s="101" t="str">
        <f t="shared" si="26"/>
        <v/>
      </c>
      <c r="G455" s="101" t="str">
        <f t="shared" si="27"/>
        <v/>
      </c>
    </row>
    <row r="456" spans="1:7" hidden="1" outlineLevel="1" x14ac:dyDescent="0.25">
      <c r="A456" s="69" t="s">
        <v>1328</v>
      </c>
      <c r="B456" s="105" t="s">
        <v>1073</v>
      </c>
      <c r="C456" s="96"/>
      <c r="D456" s="140"/>
      <c r="F456" s="101" t="str">
        <f t="shared" si="26"/>
        <v/>
      </c>
      <c r="G456" s="101" t="str">
        <f t="shared" si="27"/>
        <v/>
      </c>
    </row>
    <row r="457" spans="1:7" hidden="1" outlineLevel="1" x14ac:dyDescent="0.25">
      <c r="A457" s="69" t="s">
        <v>1329</v>
      </c>
      <c r="B457" s="105" t="s">
        <v>1075</v>
      </c>
      <c r="C457" s="96"/>
      <c r="D457" s="140"/>
      <c r="F457" s="101" t="str">
        <f t="shared" si="26"/>
        <v/>
      </c>
      <c r="G457" s="101" t="str">
        <f t="shared" si="27"/>
        <v/>
      </c>
    </row>
    <row r="458" spans="1:7" hidden="1" outlineLevel="1" x14ac:dyDescent="0.25">
      <c r="A458" s="69" t="s">
        <v>1330</v>
      </c>
      <c r="B458" s="105" t="s">
        <v>1077</v>
      </c>
      <c r="C458" s="96"/>
      <c r="D458" s="140"/>
      <c r="F458" s="101" t="str">
        <f t="shared" si="26"/>
        <v/>
      </c>
      <c r="G458" s="101" t="str">
        <f t="shared" si="27"/>
        <v/>
      </c>
    </row>
    <row r="459" spans="1:7" hidden="1" outlineLevel="1" x14ac:dyDescent="0.25">
      <c r="A459" s="69" t="s">
        <v>1331</v>
      </c>
      <c r="B459" s="105" t="s">
        <v>1079</v>
      </c>
      <c r="C459" s="96"/>
      <c r="D459" s="140"/>
      <c r="F459" s="101" t="str">
        <f t="shared" si="26"/>
        <v/>
      </c>
      <c r="G459" s="101" t="str">
        <f t="shared" si="27"/>
        <v/>
      </c>
    </row>
    <row r="460" spans="1:7" hidden="1" outlineLevel="1" x14ac:dyDescent="0.25">
      <c r="A460" s="69" t="s">
        <v>1332</v>
      </c>
      <c r="B460" s="105"/>
      <c r="F460" s="102"/>
      <c r="G460" s="102"/>
    </row>
    <row r="461" spans="1:7" hidden="1" outlineLevel="1" x14ac:dyDescent="0.25">
      <c r="A461" s="69" t="s">
        <v>1333</v>
      </c>
      <c r="B461" s="105"/>
      <c r="F461" s="102"/>
      <c r="G461" s="102"/>
    </row>
    <row r="462" spans="1:7" hidden="1" outlineLevel="1" x14ac:dyDescent="0.25">
      <c r="A462" s="69" t="s">
        <v>1334</v>
      </c>
      <c r="B462" s="105"/>
      <c r="F462" s="150"/>
      <c r="G462" s="150"/>
    </row>
    <row r="463" spans="1:7" ht="15" hidden="1" customHeight="1" collapsed="1" x14ac:dyDescent="0.25">
      <c r="A463" s="90"/>
      <c r="B463" s="90" t="s">
        <v>1335</v>
      </c>
      <c r="C463" s="90" t="s">
        <v>1010</v>
      </c>
      <c r="D463" s="90" t="s">
        <v>1011</v>
      </c>
      <c r="E463" s="90"/>
      <c r="F463" s="90" t="s">
        <v>816</v>
      </c>
      <c r="G463" s="90" t="s">
        <v>1012</v>
      </c>
    </row>
    <row r="464" spans="1:7" hidden="1" x14ac:dyDescent="0.25">
      <c r="A464" s="69" t="s">
        <v>1336</v>
      </c>
      <c r="B464" s="69" t="s">
        <v>1049</v>
      </c>
      <c r="C464" s="139" t="s">
        <v>1337</v>
      </c>
      <c r="G464" s="69"/>
    </row>
    <row r="465" spans="1:7" hidden="1" x14ac:dyDescent="0.25">
      <c r="G465" s="69"/>
    </row>
    <row r="466" spans="1:7" hidden="1" x14ac:dyDescent="0.25">
      <c r="B466" s="87" t="s">
        <v>1050</v>
      </c>
      <c r="G466" s="69"/>
    </row>
    <row r="467" spans="1:7" hidden="1" x14ac:dyDescent="0.25">
      <c r="A467" s="69" t="s">
        <v>1338</v>
      </c>
      <c r="B467" s="69" t="s">
        <v>1052</v>
      </c>
      <c r="C467" s="96" t="s">
        <v>1337</v>
      </c>
      <c r="D467" s="140" t="s">
        <v>1337</v>
      </c>
      <c r="F467" s="101" t="str">
        <f t="shared" ref="F467:F474" si="28">IF($C$475=0,"",IF(C467="[Mark as ND1 if not relevant]","",C467/$C$475))</f>
        <v/>
      </c>
      <c r="G467" s="101" t="str">
        <f t="shared" ref="G467:G474" si="29">IF($D$475=0,"",IF(D467="[Mark as ND1 if not relevant]","",D467/$D$475))</f>
        <v/>
      </c>
    </row>
    <row r="468" spans="1:7" hidden="1" x14ac:dyDescent="0.25">
      <c r="A468" s="69" t="s">
        <v>1339</v>
      </c>
      <c r="B468" s="69" t="s">
        <v>1054</v>
      </c>
      <c r="C468" s="96" t="s">
        <v>1337</v>
      </c>
      <c r="D468" s="140" t="s">
        <v>1337</v>
      </c>
      <c r="F468" s="101" t="str">
        <f t="shared" si="28"/>
        <v/>
      </c>
      <c r="G468" s="101" t="str">
        <f t="shared" si="29"/>
        <v/>
      </c>
    </row>
    <row r="469" spans="1:7" hidden="1" x14ac:dyDescent="0.25">
      <c r="A469" s="69" t="s">
        <v>1340</v>
      </c>
      <c r="B469" s="69" t="s">
        <v>1056</v>
      </c>
      <c r="C469" s="96" t="s">
        <v>1337</v>
      </c>
      <c r="D469" s="140" t="s">
        <v>1337</v>
      </c>
      <c r="F469" s="101" t="str">
        <f t="shared" si="28"/>
        <v/>
      </c>
      <c r="G469" s="101" t="str">
        <f t="shared" si="29"/>
        <v/>
      </c>
    </row>
    <row r="470" spans="1:7" hidden="1" x14ac:dyDescent="0.25">
      <c r="A470" s="69" t="s">
        <v>1341</v>
      </c>
      <c r="B470" s="69" t="s">
        <v>1058</v>
      </c>
      <c r="C470" s="96" t="s">
        <v>1337</v>
      </c>
      <c r="D470" s="140" t="s">
        <v>1337</v>
      </c>
      <c r="F470" s="101" t="str">
        <f t="shared" si="28"/>
        <v/>
      </c>
      <c r="G470" s="101" t="str">
        <f t="shared" si="29"/>
        <v/>
      </c>
    </row>
    <row r="471" spans="1:7" hidden="1" x14ac:dyDescent="0.25">
      <c r="A471" s="69" t="s">
        <v>1342</v>
      </c>
      <c r="B471" s="69" t="s">
        <v>1060</v>
      </c>
      <c r="C471" s="96" t="s">
        <v>1337</v>
      </c>
      <c r="D471" s="140" t="s">
        <v>1337</v>
      </c>
      <c r="F471" s="101" t="str">
        <f t="shared" si="28"/>
        <v/>
      </c>
      <c r="G471" s="101" t="str">
        <f t="shared" si="29"/>
        <v/>
      </c>
    </row>
    <row r="472" spans="1:7" hidden="1" x14ac:dyDescent="0.25">
      <c r="A472" s="69" t="s">
        <v>1343</v>
      </c>
      <c r="B472" s="69" t="s">
        <v>1062</v>
      </c>
      <c r="C472" s="96" t="s">
        <v>1337</v>
      </c>
      <c r="D472" s="140" t="s">
        <v>1337</v>
      </c>
      <c r="F472" s="101" t="str">
        <f t="shared" si="28"/>
        <v/>
      </c>
      <c r="G472" s="101" t="str">
        <f t="shared" si="29"/>
        <v/>
      </c>
    </row>
    <row r="473" spans="1:7" hidden="1" x14ac:dyDescent="0.25">
      <c r="A473" s="69" t="s">
        <v>1344</v>
      </c>
      <c r="B473" s="69" t="s">
        <v>1064</v>
      </c>
      <c r="C473" s="96" t="s">
        <v>1337</v>
      </c>
      <c r="D473" s="140" t="s">
        <v>1337</v>
      </c>
      <c r="F473" s="101" t="str">
        <f t="shared" si="28"/>
        <v/>
      </c>
      <c r="G473" s="101" t="str">
        <f t="shared" si="29"/>
        <v/>
      </c>
    </row>
    <row r="474" spans="1:7" hidden="1" x14ac:dyDescent="0.25">
      <c r="A474" s="69" t="s">
        <v>1345</v>
      </c>
      <c r="B474" s="69" t="s">
        <v>1066</v>
      </c>
      <c r="C474" s="96" t="s">
        <v>1337</v>
      </c>
      <c r="D474" s="140" t="s">
        <v>1337</v>
      </c>
      <c r="F474" s="101" t="str">
        <f t="shared" si="28"/>
        <v/>
      </c>
      <c r="G474" s="101" t="str">
        <f t="shared" si="29"/>
        <v/>
      </c>
    </row>
    <row r="475" spans="1:7" hidden="1" x14ac:dyDescent="0.25">
      <c r="A475" s="69" t="s">
        <v>1346</v>
      </c>
      <c r="B475" s="103" t="s">
        <v>352</v>
      </c>
      <c r="C475" s="96">
        <f>SUM(C467:C474)</f>
        <v>0</v>
      </c>
      <c r="D475" s="140">
        <f>SUM(D467:D474)</f>
        <v>0</v>
      </c>
      <c r="F475" s="139">
        <f>SUM(F467:F474)</f>
        <v>0</v>
      </c>
      <c r="G475" s="139">
        <f>SUM(G467:G474)</f>
        <v>0</v>
      </c>
    </row>
    <row r="476" spans="1:7" hidden="1" outlineLevel="1" x14ac:dyDescent="0.25">
      <c r="A476" s="69" t="s">
        <v>1347</v>
      </c>
      <c r="B476" s="105" t="s">
        <v>1069</v>
      </c>
      <c r="C476" s="96"/>
      <c r="D476" s="140"/>
      <c r="F476" s="101" t="str">
        <f t="shared" ref="F476:F481" si="30">IF($C$475=0,"",IF(C476="[for completion]","",C476/$C$475))</f>
        <v/>
      </c>
      <c r="G476" s="101" t="str">
        <f t="shared" ref="G476:G481" si="31">IF($D$475=0,"",IF(D476="[for completion]","",D476/$D$475))</f>
        <v/>
      </c>
    </row>
    <row r="477" spans="1:7" hidden="1" outlineLevel="1" x14ac:dyDescent="0.25">
      <c r="A477" s="69" t="s">
        <v>1348</v>
      </c>
      <c r="B477" s="105" t="s">
        <v>1071</v>
      </c>
      <c r="C477" s="96"/>
      <c r="D477" s="140"/>
      <c r="F477" s="101" t="str">
        <f t="shared" si="30"/>
        <v/>
      </c>
      <c r="G477" s="101" t="str">
        <f t="shared" si="31"/>
        <v/>
      </c>
    </row>
    <row r="478" spans="1:7" hidden="1" outlineLevel="1" x14ac:dyDescent="0.25">
      <c r="A478" s="69" t="s">
        <v>1349</v>
      </c>
      <c r="B478" s="105" t="s">
        <v>1073</v>
      </c>
      <c r="C478" s="96"/>
      <c r="D478" s="140"/>
      <c r="F478" s="101" t="str">
        <f t="shared" si="30"/>
        <v/>
      </c>
      <c r="G478" s="101" t="str">
        <f t="shared" si="31"/>
        <v/>
      </c>
    </row>
    <row r="479" spans="1:7" hidden="1" outlineLevel="1" x14ac:dyDescent="0.25">
      <c r="A479" s="69" t="s">
        <v>1350</v>
      </c>
      <c r="B479" s="105" t="s">
        <v>1075</v>
      </c>
      <c r="C479" s="96"/>
      <c r="D479" s="140"/>
      <c r="F479" s="101" t="str">
        <f t="shared" si="30"/>
        <v/>
      </c>
      <c r="G479" s="101" t="str">
        <f t="shared" si="31"/>
        <v/>
      </c>
    </row>
    <row r="480" spans="1:7" hidden="1" outlineLevel="1" x14ac:dyDescent="0.25">
      <c r="A480" s="69" t="s">
        <v>1351</v>
      </c>
      <c r="B480" s="105" t="s">
        <v>1077</v>
      </c>
      <c r="C480" s="96"/>
      <c r="D480" s="140"/>
      <c r="F480" s="101" t="str">
        <f t="shared" si="30"/>
        <v/>
      </c>
      <c r="G480" s="101" t="str">
        <f t="shared" si="31"/>
        <v/>
      </c>
    </row>
    <row r="481" spans="1:7" hidden="1" outlineLevel="1" x14ac:dyDescent="0.25">
      <c r="A481" s="69" t="s">
        <v>1352</v>
      </c>
      <c r="B481" s="105" t="s">
        <v>1079</v>
      </c>
      <c r="C481" s="96"/>
      <c r="D481" s="140"/>
      <c r="F481" s="101" t="str">
        <f t="shared" si="30"/>
        <v/>
      </c>
      <c r="G481" s="101" t="str">
        <f t="shared" si="31"/>
        <v/>
      </c>
    </row>
    <row r="482" spans="1:7" hidden="1" outlineLevel="1" x14ac:dyDescent="0.25">
      <c r="A482" s="69" t="s">
        <v>1353</v>
      </c>
      <c r="B482" s="105"/>
      <c r="F482" s="101"/>
      <c r="G482" s="101"/>
    </row>
    <row r="483" spans="1:7" hidden="1" outlineLevel="1" x14ac:dyDescent="0.25">
      <c r="A483" s="69" t="s">
        <v>1354</v>
      </c>
      <c r="B483" s="105"/>
      <c r="F483" s="101"/>
      <c r="G483" s="101"/>
    </row>
    <row r="484" spans="1:7" hidden="1" outlineLevel="1" x14ac:dyDescent="0.25">
      <c r="A484" s="69" t="s">
        <v>1355</v>
      </c>
      <c r="B484" s="105"/>
      <c r="F484" s="101"/>
      <c r="G484" s="139"/>
    </row>
    <row r="485" spans="1:7" ht="15" hidden="1" customHeight="1" collapsed="1" x14ac:dyDescent="0.25">
      <c r="A485" s="90"/>
      <c r="B485" s="90" t="s">
        <v>1356</v>
      </c>
      <c r="C485" s="90" t="s">
        <v>1357</v>
      </c>
      <c r="D485" s="90"/>
      <c r="E485" s="90"/>
      <c r="F485" s="90"/>
      <c r="G485" s="93"/>
    </row>
    <row r="486" spans="1:7" hidden="1" x14ac:dyDescent="0.25">
      <c r="A486" s="69" t="s">
        <v>1358</v>
      </c>
      <c r="B486" s="87" t="s">
        <v>1359</v>
      </c>
      <c r="C486" s="139" t="s">
        <v>618</v>
      </c>
      <c r="G486" s="69"/>
    </row>
    <row r="487" spans="1:7" hidden="1" x14ac:dyDescent="0.25">
      <c r="A487" s="69" t="s">
        <v>1360</v>
      </c>
      <c r="B487" s="87" t="s">
        <v>1361</v>
      </c>
      <c r="C487" s="139" t="s">
        <v>618</v>
      </c>
      <c r="G487" s="69"/>
    </row>
    <row r="488" spans="1:7" hidden="1" x14ac:dyDescent="0.25">
      <c r="A488" s="69" t="s">
        <v>1362</v>
      </c>
      <c r="B488" s="87" t="s">
        <v>1363</v>
      </c>
      <c r="C488" s="139" t="s">
        <v>618</v>
      </c>
      <c r="G488" s="69"/>
    </row>
    <row r="489" spans="1:7" hidden="1" x14ac:dyDescent="0.25">
      <c r="A489" s="69" t="s">
        <v>1364</v>
      </c>
      <c r="B489" s="87" t="s">
        <v>1365</v>
      </c>
      <c r="C489" s="139" t="s">
        <v>618</v>
      </c>
      <c r="G489" s="69"/>
    </row>
    <row r="490" spans="1:7" hidden="1" x14ac:dyDescent="0.25">
      <c r="A490" s="69" t="s">
        <v>1366</v>
      </c>
      <c r="B490" s="87" t="s">
        <v>1367</v>
      </c>
      <c r="C490" s="139" t="s">
        <v>618</v>
      </c>
      <c r="G490" s="69"/>
    </row>
    <row r="491" spans="1:7" hidden="1" x14ac:dyDescent="0.25">
      <c r="A491" s="69" t="s">
        <v>1368</v>
      </c>
      <c r="B491" s="87" t="s">
        <v>1369</v>
      </c>
      <c r="C491" s="139" t="s">
        <v>618</v>
      </c>
      <c r="G491" s="69"/>
    </row>
    <row r="492" spans="1:7" hidden="1" x14ac:dyDescent="0.25">
      <c r="A492" s="69" t="s">
        <v>1370</v>
      </c>
      <c r="B492" s="87" t="s">
        <v>1371</v>
      </c>
      <c r="C492" s="139" t="s">
        <v>618</v>
      </c>
      <c r="G492" s="69"/>
    </row>
    <row r="493" spans="1:7" hidden="1" x14ac:dyDescent="0.25">
      <c r="A493" s="69" t="s">
        <v>1372</v>
      </c>
      <c r="B493" s="87" t="s">
        <v>1373</v>
      </c>
      <c r="C493" s="139" t="s">
        <v>618</v>
      </c>
      <c r="G493" s="69"/>
    </row>
    <row r="494" spans="1:7" hidden="1" x14ac:dyDescent="0.25">
      <c r="A494" s="69" t="s">
        <v>1374</v>
      </c>
      <c r="B494" s="87" t="s">
        <v>1375</v>
      </c>
      <c r="C494" s="139" t="s">
        <v>618</v>
      </c>
      <c r="G494" s="69"/>
    </row>
    <row r="495" spans="1:7" hidden="1" x14ac:dyDescent="0.25">
      <c r="A495" s="69" t="s">
        <v>1376</v>
      </c>
      <c r="B495" s="87" t="s">
        <v>1377</v>
      </c>
      <c r="C495" s="139" t="s">
        <v>618</v>
      </c>
      <c r="G495" s="69"/>
    </row>
    <row r="496" spans="1:7" hidden="1" x14ac:dyDescent="0.25">
      <c r="A496" s="69" t="s">
        <v>1378</v>
      </c>
      <c r="B496" s="87" t="s">
        <v>1379</v>
      </c>
      <c r="C496" s="139" t="s">
        <v>618</v>
      </c>
      <c r="G496" s="69"/>
    </row>
    <row r="497" spans="1:7" hidden="1" x14ac:dyDescent="0.25">
      <c r="A497" s="69" t="s">
        <v>1380</v>
      </c>
      <c r="B497" s="87" t="s">
        <v>1381</v>
      </c>
      <c r="C497" s="139" t="s">
        <v>618</v>
      </c>
      <c r="G497" s="69"/>
    </row>
    <row r="498" spans="1:7" hidden="1" x14ac:dyDescent="0.25">
      <c r="A498" s="69" t="s">
        <v>1382</v>
      </c>
      <c r="B498" s="87" t="s">
        <v>350</v>
      </c>
      <c r="C498" s="139" t="s">
        <v>618</v>
      </c>
      <c r="G498" s="69"/>
    </row>
    <row r="499" spans="1:7" hidden="1" outlineLevel="1" x14ac:dyDescent="0.25">
      <c r="A499" s="69" t="s">
        <v>1383</v>
      </c>
      <c r="B499" s="105" t="s">
        <v>1384</v>
      </c>
      <c r="C499" s="139"/>
      <c r="G499" s="69"/>
    </row>
    <row r="500" spans="1:7" hidden="1" outlineLevel="1" x14ac:dyDescent="0.25">
      <c r="A500" s="69" t="s">
        <v>1385</v>
      </c>
      <c r="B500" s="105" t="s">
        <v>354</v>
      </c>
      <c r="C500" s="139"/>
      <c r="G500" s="69"/>
    </row>
    <row r="501" spans="1:7" hidden="1" outlineLevel="1" x14ac:dyDescent="0.25">
      <c r="A501" s="69" t="s">
        <v>1386</v>
      </c>
      <c r="B501" s="105" t="s">
        <v>354</v>
      </c>
      <c r="C501" s="139"/>
      <c r="G501" s="69"/>
    </row>
    <row r="502" spans="1:7" hidden="1" outlineLevel="1" x14ac:dyDescent="0.25">
      <c r="A502" s="69" t="s">
        <v>1387</v>
      </c>
      <c r="B502" s="105" t="s">
        <v>354</v>
      </c>
      <c r="C502" s="139"/>
      <c r="G502" s="69"/>
    </row>
    <row r="503" spans="1:7" hidden="1" outlineLevel="1" x14ac:dyDescent="0.25">
      <c r="A503" s="69" t="s">
        <v>1388</v>
      </c>
      <c r="B503" s="105" t="s">
        <v>354</v>
      </c>
      <c r="C503" s="139"/>
      <c r="G503" s="69"/>
    </row>
    <row r="504" spans="1:7" hidden="1" outlineLevel="1" x14ac:dyDescent="0.25">
      <c r="A504" s="69" t="s">
        <v>1389</v>
      </c>
      <c r="B504" s="105" t="s">
        <v>354</v>
      </c>
      <c r="C504" s="139"/>
      <c r="G504" s="69"/>
    </row>
    <row r="505" spans="1:7" hidden="1" outlineLevel="1" x14ac:dyDescent="0.25">
      <c r="A505" s="69" t="s">
        <v>1390</v>
      </c>
      <c r="B505" s="105" t="s">
        <v>354</v>
      </c>
      <c r="C505" s="139"/>
      <c r="G505" s="69"/>
    </row>
    <row r="506" spans="1:7" hidden="1" outlineLevel="1" x14ac:dyDescent="0.25">
      <c r="A506" s="69" t="s">
        <v>1391</v>
      </c>
      <c r="B506" s="105" t="s">
        <v>354</v>
      </c>
      <c r="C506" s="139"/>
      <c r="G506" s="69"/>
    </row>
    <row r="507" spans="1:7" hidden="1" outlineLevel="1" x14ac:dyDescent="0.25">
      <c r="A507" s="69" t="s">
        <v>1392</v>
      </c>
      <c r="B507" s="105" t="s">
        <v>354</v>
      </c>
      <c r="C507" s="139"/>
      <c r="G507" s="69"/>
    </row>
    <row r="508" spans="1:7" hidden="1" outlineLevel="1" x14ac:dyDescent="0.25">
      <c r="A508" s="69" t="s">
        <v>1393</v>
      </c>
      <c r="B508" s="105" t="s">
        <v>354</v>
      </c>
      <c r="C508" s="139"/>
      <c r="G508" s="69"/>
    </row>
    <row r="509" spans="1:7" hidden="1" outlineLevel="1" x14ac:dyDescent="0.25">
      <c r="A509" s="69" t="s">
        <v>1394</v>
      </c>
      <c r="B509" s="105" t="s">
        <v>354</v>
      </c>
      <c r="C509" s="139"/>
      <c r="G509" s="69"/>
    </row>
    <row r="510" spans="1:7" hidden="1" outlineLevel="1" x14ac:dyDescent="0.25">
      <c r="A510" s="69" t="s">
        <v>1395</v>
      </c>
      <c r="B510" s="105" t="s">
        <v>354</v>
      </c>
      <c r="C510" s="139"/>
    </row>
    <row r="511" spans="1:7" hidden="1" outlineLevel="1" x14ac:dyDescent="0.25">
      <c r="A511" s="69" t="s">
        <v>1396</v>
      </c>
      <c r="B511" s="105" t="s">
        <v>354</v>
      </c>
      <c r="C511" s="139"/>
    </row>
    <row r="512" spans="1:7" hidden="1" outlineLevel="1" x14ac:dyDescent="0.25">
      <c r="A512" s="69" t="s">
        <v>1397</v>
      </c>
      <c r="B512" s="105" t="s">
        <v>354</v>
      </c>
      <c r="C512" s="139"/>
    </row>
    <row r="513" spans="1:7" customFormat="1" hidden="1" collapsed="1" x14ac:dyDescent="0.25">
      <c r="A513" s="118"/>
      <c r="B513" s="118" t="s">
        <v>1398</v>
      </c>
      <c r="C513" s="90" t="s">
        <v>312</v>
      </c>
      <c r="D513" s="90" t="s">
        <v>1399</v>
      </c>
      <c r="E513" s="90"/>
      <c r="F513" s="90" t="s">
        <v>816</v>
      </c>
      <c r="G513" s="90" t="s">
        <v>1400</v>
      </c>
    </row>
    <row r="514" spans="1:7" customFormat="1" hidden="1" x14ac:dyDescent="0.25">
      <c r="A514" s="69" t="s">
        <v>1401</v>
      </c>
      <c r="B514" s="87" t="s">
        <v>926</v>
      </c>
      <c r="C514" s="96" t="s">
        <v>618</v>
      </c>
      <c r="D514" s="140" t="s">
        <v>618</v>
      </c>
      <c r="E514" s="75"/>
      <c r="F514" s="101" t="str">
        <f t="shared" ref="F514:F531" si="32">IF($C$532=0,"",IF(C514="[for completion]","",IF(C514="","",C514/$C$532)))</f>
        <v/>
      </c>
      <c r="G514" s="101" t="str">
        <f t="shared" ref="G514:G531" si="33">IF($D$532=0,"",IF(D514="[for completion]","",IF(D514="","",D514/$D$532)))</f>
        <v/>
      </c>
    </row>
    <row r="515" spans="1:7" customFormat="1" hidden="1" x14ac:dyDescent="0.25">
      <c r="A515" s="69" t="s">
        <v>1402</v>
      </c>
      <c r="B515" s="87" t="s">
        <v>926</v>
      </c>
      <c r="C515" s="96" t="s">
        <v>618</v>
      </c>
      <c r="D515" s="140" t="s">
        <v>618</v>
      </c>
      <c r="E515" s="75"/>
      <c r="F515" s="101" t="str">
        <f t="shared" si="32"/>
        <v/>
      </c>
      <c r="G515" s="101" t="str">
        <f t="shared" si="33"/>
        <v/>
      </c>
    </row>
    <row r="516" spans="1:7" customFormat="1" hidden="1" x14ac:dyDescent="0.25">
      <c r="A516" s="69" t="s">
        <v>1403</v>
      </c>
      <c r="B516" s="87" t="s">
        <v>926</v>
      </c>
      <c r="C516" s="96" t="s">
        <v>618</v>
      </c>
      <c r="D516" s="140" t="s">
        <v>618</v>
      </c>
      <c r="E516" s="75"/>
      <c r="F516" s="101" t="str">
        <f t="shared" si="32"/>
        <v/>
      </c>
      <c r="G516" s="101" t="str">
        <f t="shared" si="33"/>
        <v/>
      </c>
    </row>
    <row r="517" spans="1:7" customFormat="1" hidden="1" x14ac:dyDescent="0.25">
      <c r="A517" s="69" t="s">
        <v>1404</v>
      </c>
      <c r="B517" s="87" t="s">
        <v>926</v>
      </c>
      <c r="C517" s="96" t="s">
        <v>618</v>
      </c>
      <c r="D517" s="140" t="s">
        <v>618</v>
      </c>
      <c r="E517" s="75"/>
      <c r="F517" s="101" t="str">
        <f t="shared" si="32"/>
        <v/>
      </c>
      <c r="G517" s="101" t="str">
        <f t="shared" si="33"/>
        <v/>
      </c>
    </row>
    <row r="518" spans="1:7" customFormat="1" hidden="1" x14ac:dyDescent="0.25">
      <c r="A518" s="69" t="s">
        <v>1405</v>
      </c>
      <c r="B518" s="87" t="s">
        <v>926</v>
      </c>
      <c r="C518" s="96" t="s">
        <v>618</v>
      </c>
      <c r="D518" s="140" t="s">
        <v>618</v>
      </c>
      <c r="E518" s="75"/>
      <c r="F518" s="101" t="str">
        <f t="shared" si="32"/>
        <v/>
      </c>
      <c r="G518" s="101" t="str">
        <f t="shared" si="33"/>
        <v/>
      </c>
    </row>
    <row r="519" spans="1:7" customFormat="1" hidden="1" x14ac:dyDescent="0.25">
      <c r="A519" s="69" t="s">
        <v>1406</v>
      </c>
      <c r="B519" s="87" t="s">
        <v>926</v>
      </c>
      <c r="C519" s="96" t="s">
        <v>618</v>
      </c>
      <c r="D519" s="140" t="s">
        <v>618</v>
      </c>
      <c r="E519" s="75"/>
      <c r="F519" s="101" t="str">
        <f t="shared" si="32"/>
        <v/>
      </c>
      <c r="G519" s="101" t="str">
        <f t="shared" si="33"/>
        <v/>
      </c>
    </row>
    <row r="520" spans="1:7" customFormat="1" hidden="1" x14ac:dyDescent="0.25">
      <c r="A520" s="69" t="s">
        <v>1407</v>
      </c>
      <c r="B520" s="87" t="s">
        <v>926</v>
      </c>
      <c r="C520" s="96" t="s">
        <v>618</v>
      </c>
      <c r="D520" s="140" t="s">
        <v>618</v>
      </c>
      <c r="E520" s="75"/>
      <c r="F520" s="101" t="str">
        <f t="shared" si="32"/>
        <v/>
      </c>
      <c r="G520" s="101" t="str">
        <f t="shared" si="33"/>
        <v/>
      </c>
    </row>
    <row r="521" spans="1:7" customFormat="1" hidden="1" x14ac:dyDescent="0.25">
      <c r="A521" s="69" t="s">
        <v>1408</v>
      </c>
      <c r="B521" s="87" t="s">
        <v>926</v>
      </c>
      <c r="C521" s="96" t="s">
        <v>618</v>
      </c>
      <c r="D521" s="140" t="s">
        <v>618</v>
      </c>
      <c r="E521" s="75"/>
      <c r="F521" s="101" t="str">
        <f t="shared" si="32"/>
        <v/>
      </c>
      <c r="G521" s="101" t="str">
        <f t="shared" si="33"/>
        <v/>
      </c>
    </row>
    <row r="522" spans="1:7" customFormat="1" hidden="1" x14ac:dyDescent="0.25">
      <c r="A522" s="69" t="s">
        <v>1409</v>
      </c>
      <c r="B522" s="87" t="s">
        <v>926</v>
      </c>
      <c r="C522" s="96" t="s">
        <v>618</v>
      </c>
      <c r="D522" s="140" t="s">
        <v>618</v>
      </c>
      <c r="E522" s="75"/>
      <c r="F522" s="101" t="str">
        <f t="shared" si="32"/>
        <v/>
      </c>
      <c r="G522" s="101" t="str">
        <f t="shared" si="33"/>
        <v/>
      </c>
    </row>
    <row r="523" spans="1:7" customFormat="1" hidden="1" x14ac:dyDescent="0.25">
      <c r="A523" s="69" t="s">
        <v>1410</v>
      </c>
      <c r="B523" s="87" t="s">
        <v>926</v>
      </c>
      <c r="C523" s="96" t="s">
        <v>618</v>
      </c>
      <c r="D523" s="140" t="s">
        <v>618</v>
      </c>
      <c r="E523" s="75"/>
      <c r="F523" s="101" t="str">
        <f t="shared" si="32"/>
        <v/>
      </c>
      <c r="G523" s="101" t="str">
        <f t="shared" si="33"/>
        <v/>
      </c>
    </row>
    <row r="524" spans="1:7" customFormat="1" hidden="1" x14ac:dyDescent="0.25">
      <c r="A524" s="69" t="s">
        <v>1411</v>
      </c>
      <c r="B524" s="87" t="s">
        <v>926</v>
      </c>
      <c r="C524" s="96" t="s">
        <v>618</v>
      </c>
      <c r="D524" s="140" t="s">
        <v>618</v>
      </c>
      <c r="E524" s="75"/>
      <c r="F524" s="101" t="str">
        <f t="shared" si="32"/>
        <v/>
      </c>
      <c r="G524" s="101" t="str">
        <f t="shared" si="33"/>
        <v/>
      </c>
    </row>
    <row r="525" spans="1:7" customFormat="1" hidden="1" x14ac:dyDescent="0.25">
      <c r="A525" s="69" t="s">
        <v>1412</v>
      </c>
      <c r="B525" s="87" t="s">
        <v>926</v>
      </c>
      <c r="C525" s="96" t="s">
        <v>618</v>
      </c>
      <c r="D525" s="140" t="s">
        <v>618</v>
      </c>
      <c r="E525" s="75"/>
      <c r="F525" s="101" t="str">
        <f t="shared" si="32"/>
        <v/>
      </c>
      <c r="G525" s="101" t="str">
        <f t="shared" si="33"/>
        <v/>
      </c>
    </row>
    <row r="526" spans="1:7" customFormat="1" hidden="1" x14ac:dyDescent="0.25">
      <c r="A526" s="69" t="s">
        <v>1413</v>
      </c>
      <c r="B526" s="87" t="s">
        <v>926</v>
      </c>
      <c r="C526" s="96" t="s">
        <v>618</v>
      </c>
      <c r="D526" s="140" t="s">
        <v>618</v>
      </c>
      <c r="E526" s="75"/>
      <c r="F526" s="101" t="str">
        <f t="shared" si="32"/>
        <v/>
      </c>
      <c r="G526" s="101" t="str">
        <f t="shared" si="33"/>
        <v/>
      </c>
    </row>
    <row r="527" spans="1:7" customFormat="1" hidden="1" x14ac:dyDescent="0.25">
      <c r="A527" s="69" t="s">
        <v>1414</v>
      </c>
      <c r="B527" s="87" t="s">
        <v>926</v>
      </c>
      <c r="C527" s="96" t="s">
        <v>618</v>
      </c>
      <c r="D527" s="140" t="s">
        <v>618</v>
      </c>
      <c r="E527" s="75"/>
      <c r="F527" s="101" t="str">
        <f t="shared" si="32"/>
        <v/>
      </c>
      <c r="G527" s="101" t="str">
        <f t="shared" si="33"/>
        <v/>
      </c>
    </row>
    <row r="528" spans="1:7" customFormat="1" hidden="1" x14ac:dyDescent="0.25">
      <c r="A528" s="69" t="s">
        <v>1415</v>
      </c>
      <c r="B528" s="87" t="s">
        <v>926</v>
      </c>
      <c r="C528" s="96" t="s">
        <v>618</v>
      </c>
      <c r="D528" s="140" t="s">
        <v>618</v>
      </c>
      <c r="E528" s="75"/>
      <c r="F528" s="101" t="str">
        <f t="shared" si="32"/>
        <v/>
      </c>
      <c r="G528" s="101" t="str">
        <f t="shared" si="33"/>
        <v/>
      </c>
    </row>
    <row r="529" spans="1:7" customFormat="1" hidden="1" x14ac:dyDescent="0.25">
      <c r="A529" s="69" t="s">
        <v>1416</v>
      </c>
      <c r="B529" s="87" t="s">
        <v>926</v>
      </c>
      <c r="C529" s="96" t="s">
        <v>618</v>
      </c>
      <c r="D529" s="140" t="s">
        <v>618</v>
      </c>
      <c r="E529" s="75"/>
      <c r="F529" s="101" t="str">
        <f t="shared" si="32"/>
        <v/>
      </c>
      <c r="G529" s="101" t="str">
        <f t="shared" si="33"/>
        <v/>
      </c>
    </row>
    <row r="530" spans="1:7" customFormat="1" hidden="1" x14ac:dyDescent="0.25">
      <c r="A530" s="69" t="s">
        <v>1417</v>
      </c>
      <c r="B530" s="87" t="s">
        <v>926</v>
      </c>
      <c r="C530" s="96" t="s">
        <v>618</v>
      </c>
      <c r="D530" s="140" t="s">
        <v>618</v>
      </c>
      <c r="E530" s="75"/>
      <c r="F530" s="101" t="str">
        <f t="shared" si="32"/>
        <v/>
      </c>
      <c r="G530" s="101" t="str">
        <f t="shared" si="33"/>
        <v/>
      </c>
    </row>
    <row r="531" spans="1:7" customFormat="1" hidden="1" x14ac:dyDescent="0.25">
      <c r="A531" s="69" t="s">
        <v>1418</v>
      </c>
      <c r="B531" s="87" t="s">
        <v>1162</v>
      </c>
      <c r="C531" s="96" t="s">
        <v>618</v>
      </c>
      <c r="D531" s="140" t="s">
        <v>618</v>
      </c>
      <c r="E531" s="75"/>
      <c r="F531" s="101" t="str">
        <f t="shared" si="32"/>
        <v/>
      </c>
      <c r="G531" s="101" t="str">
        <f t="shared" si="33"/>
        <v/>
      </c>
    </row>
    <row r="532" spans="1:7" customFormat="1" hidden="1" x14ac:dyDescent="0.25">
      <c r="A532" s="69" t="s">
        <v>1419</v>
      </c>
      <c r="B532" s="87" t="s">
        <v>352</v>
      </c>
      <c r="C532" s="96">
        <f>SUM(C514:C531)</f>
        <v>0</v>
      </c>
      <c r="D532" s="140">
        <f>SUM(D514:D531)</f>
        <v>0</v>
      </c>
      <c r="E532" s="75"/>
      <c r="F532" s="139">
        <f>SUM(F514:F531)</f>
        <v>0</v>
      </c>
      <c r="G532" s="139">
        <f>SUM(G514:G531)</f>
        <v>0</v>
      </c>
    </row>
    <row r="533" spans="1:7" customFormat="1" hidden="1" x14ac:dyDescent="0.25">
      <c r="A533" s="69" t="s">
        <v>1420</v>
      </c>
      <c r="B533" s="87"/>
      <c r="C533" s="69"/>
      <c r="D533" s="69"/>
      <c r="E533" s="75"/>
      <c r="F533" s="75"/>
      <c r="G533" s="75"/>
    </row>
    <row r="534" spans="1:7" customFormat="1" hidden="1" x14ac:dyDescent="0.25">
      <c r="A534" s="69" t="s">
        <v>1421</v>
      </c>
      <c r="B534" s="87"/>
      <c r="C534" s="69"/>
      <c r="D534" s="69"/>
      <c r="E534" s="75"/>
      <c r="F534" s="75"/>
      <c r="G534" s="75"/>
    </row>
    <row r="535" spans="1:7" customFormat="1" hidden="1" x14ac:dyDescent="0.25">
      <c r="A535" s="69" t="s">
        <v>1422</v>
      </c>
      <c r="B535" s="87"/>
      <c r="C535" s="69"/>
      <c r="D535" s="69"/>
      <c r="E535" s="75"/>
      <c r="F535" s="75"/>
      <c r="G535" s="75"/>
    </row>
    <row r="536" spans="1:7" customFormat="1" hidden="1" x14ac:dyDescent="0.25">
      <c r="A536" s="118"/>
      <c r="B536" s="118" t="s">
        <v>1423</v>
      </c>
      <c r="C536" s="90" t="s">
        <v>312</v>
      </c>
      <c r="D536" s="90" t="s">
        <v>1399</v>
      </c>
      <c r="E536" s="90"/>
      <c r="F536" s="90" t="s">
        <v>816</v>
      </c>
      <c r="G536" s="90" t="s">
        <v>1400</v>
      </c>
    </row>
    <row r="537" spans="1:7" customFormat="1" hidden="1" x14ac:dyDescent="0.25">
      <c r="A537" s="69" t="s">
        <v>1424</v>
      </c>
      <c r="B537" s="87" t="s">
        <v>926</v>
      </c>
      <c r="C537" s="96" t="s">
        <v>618</v>
      </c>
      <c r="D537" s="140" t="s">
        <v>618</v>
      </c>
      <c r="E537" s="75"/>
      <c r="F537" s="101" t="str">
        <f t="shared" ref="F537:F554" si="34">IF($C$555=0,"",IF(C537="[for completion]","",IF(C537="","",C537/$C$555)))</f>
        <v/>
      </c>
      <c r="G537" s="101" t="str">
        <f t="shared" ref="G537:G554" si="35">IF($D$555=0,"",IF(D537="[for completion]","",IF(D537="","",D537/$D$555)))</f>
        <v/>
      </c>
    </row>
    <row r="538" spans="1:7" customFormat="1" hidden="1" x14ac:dyDescent="0.25">
      <c r="A538" s="69" t="s">
        <v>1425</v>
      </c>
      <c r="B538" s="87" t="s">
        <v>926</v>
      </c>
      <c r="C538" s="96" t="s">
        <v>618</v>
      </c>
      <c r="D538" s="140" t="s">
        <v>618</v>
      </c>
      <c r="E538" s="75"/>
      <c r="F538" s="101" t="str">
        <f t="shared" si="34"/>
        <v/>
      </c>
      <c r="G538" s="101" t="str">
        <f t="shared" si="35"/>
        <v/>
      </c>
    </row>
    <row r="539" spans="1:7" customFormat="1" hidden="1" x14ac:dyDescent="0.25">
      <c r="A539" s="69" t="s">
        <v>1426</v>
      </c>
      <c r="B539" s="87" t="s">
        <v>926</v>
      </c>
      <c r="C539" s="96" t="s">
        <v>618</v>
      </c>
      <c r="D539" s="140" t="s">
        <v>618</v>
      </c>
      <c r="E539" s="75"/>
      <c r="F539" s="101" t="str">
        <f t="shared" si="34"/>
        <v/>
      </c>
      <c r="G539" s="101" t="str">
        <f t="shared" si="35"/>
        <v/>
      </c>
    </row>
    <row r="540" spans="1:7" customFormat="1" hidden="1" x14ac:dyDescent="0.25">
      <c r="A540" s="69" t="s">
        <v>1427</v>
      </c>
      <c r="B540" s="87" t="s">
        <v>926</v>
      </c>
      <c r="C540" s="96" t="s">
        <v>618</v>
      </c>
      <c r="D540" s="140" t="s">
        <v>618</v>
      </c>
      <c r="E540" s="75"/>
      <c r="F540" s="101" t="str">
        <f t="shared" si="34"/>
        <v/>
      </c>
      <c r="G540" s="101" t="str">
        <f t="shared" si="35"/>
        <v/>
      </c>
    </row>
    <row r="541" spans="1:7" customFormat="1" hidden="1" x14ac:dyDescent="0.25">
      <c r="A541" s="69" t="s">
        <v>1428</v>
      </c>
      <c r="B541" s="87" t="s">
        <v>926</v>
      </c>
      <c r="C541" s="96" t="s">
        <v>618</v>
      </c>
      <c r="D541" s="140" t="s">
        <v>618</v>
      </c>
      <c r="E541" s="75"/>
      <c r="F541" s="101" t="str">
        <f t="shared" si="34"/>
        <v/>
      </c>
      <c r="G541" s="101" t="str">
        <f t="shared" si="35"/>
        <v/>
      </c>
    </row>
    <row r="542" spans="1:7" customFormat="1" hidden="1" x14ac:dyDescent="0.25">
      <c r="A542" s="69" t="s">
        <v>1429</v>
      </c>
      <c r="B542" s="87" t="s">
        <v>926</v>
      </c>
      <c r="C542" s="96" t="s">
        <v>618</v>
      </c>
      <c r="D542" s="140" t="s">
        <v>618</v>
      </c>
      <c r="E542" s="75"/>
      <c r="F542" s="101" t="str">
        <f t="shared" si="34"/>
        <v/>
      </c>
      <c r="G542" s="101" t="str">
        <f t="shared" si="35"/>
        <v/>
      </c>
    </row>
    <row r="543" spans="1:7" customFormat="1" hidden="1" x14ac:dyDescent="0.25">
      <c r="A543" s="69" t="s">
        <v>1430</v>
      </c>
      <c r="B543" s="87" t="s">
        <v>926</v>
      </c>
      <c r="C543" s="96" t="s">
        <v>618</v>
      </c>
      <c r="D543" s="140" t="s">
        <v>618</v>
      </c>
      <c r="E543" s="75"/>
      <c r="F543" s="101" t="str">
        <f t="shared" si="34"/>
        <v/>
      </c>
      <c r="G543" s="101" t="str">
        <f t="shared" si="35"/>
        <v/>
      </c>
    </row>
    <row r="544" spans="1:7" customFormat="1" hidden="1" x14ac:dyDescent="0.25">
      <c r="A544" s="69" t="s">
        <v>1431</v>
      </c>
      <c r="B544" s="87" t="s">
        <v>926</v>
      </c>
      <c r="C544" s="96" t="s">
        <v>618</v>
      </c>
      <c r="D544" s="140" t="s">
        <v>618</v>
      </c>
      <c r="E544" s="75"/>
      <c r="F544" s="101" t="str">
        <f t="shared" si="34"/>
        <v/>
      </c>
      <c r="G544" s="101" t="str">
        <f t="shared" si="35"/>
        <v/>
      </c>
    </row>
    <row r="545" spans="1:7" customFormat="1" hidden="1" x14ac:dyDescent="0.25">
      <c r="A545" s="69" t="s">
        <v>1432</v>
      </c>
      <c r="B545" s="87" t="s">
        <v>926</v>
      </c>
      <c r="C545" s="96" t="s">
        <v>618</v>
      </c>
      <c r="D545" s="140" t="s">
        <v>618</v>
      </c>
      <c r="E545" s="75"/>
      <c r="F545" s="101" t="str">
        <f t="shared" si="34"/>
        <v/>
      </c>
      <c r="G545" s="101" t="str">
        <f t="shared" si="35"/>
        <v/>
      </c>
    </row>
    <row r="546" spans="1:7" customFormat="1" hidden="1" x14ac:dyDescent="0.25">
      <c r="A546" s="69" t="s">
        <v>1433</v>
      </c>
      <c r="B546" s="87" t="s">
        <v>926</v>
      </c>
      <c r="C546" s="96" t="s">
        <v>618</v>
      </c>
      <c r="D546" s="140" t="s">
        <v>618</v>
      </c>
      <c r="E546" s="75"/>
      <c r="F546" s="101" t="str">
        <f t="shared" si="34"/>
        <v/>
      </c>
      <c r="G546" s="101" t="str">
        <f t="shared" si="35"/>
        <v/>
      </c>
    </row>
    <row r="547" spans="1:7" customFormat="1" hidden="1" x14ac:dyDescent="0.25">
      <c r="A547" s="69" t="s">
        <v>1434</v>
      </c>
      <c r="B547" s="87" t="s">
        <v>926</v>
      </c>
      <c r="C547" s="96" t="s">
        <v>618</v>
      </c>
      <c r="D547" s="140" t="s">
        <v>618</v>
      </c>
      <c r="E547" s="75"/>
      <c r="F547" s="101" t="str">
        <f t="shared" si="34"/>
        <v/>
      </c>
      <c r="G547" s="101" t="str">
        <f t="shared" si="35"/>
        <v/>
      </c>
    </row>
    <row r="548" spans="1:7" customFormat="1" hidden="1" x14ac:dyDescent="0.25">
      <c r="A548" s="69" t="s">
        <v>1435</v>
      </c>
      <c r="B548" s="87" t="s">
        <v>926</v>
      </c>
      <c r="C548" s="96" t="s">
        <v>618</v>
      </c>
      <c r="D548" s="140" t="s">
        <v>618</v>
      </c>
      <c r="E548" s="75"/>
      <c r="F548" s="101" t="str">
        <f t="shared" si="34"/>
        <v/>
      </c>
      <c r="G548" s="101" t="str">
        <f t="shared" si="35"/>
        <v/>
      </c>
    </row>
    <row r="549" spans="1:7" customFormat="1" hidden="1" x14ac:dyDescent="0.25">
      <c r="A549" s="69" t="s">
        <v>1436</v>
      </c>
      <c r="B549" s="87" t="s">
        <v>926</v>
      </c>
      <c r="C549" s="96" t="s">
        <v>618</v>
      </c>
      <c r="D549" s="140" t="s">
        <v>618</v>
      </c>
      <c r="E549" s="75"/>
      <c r="F549" s="101" t="str">
        <f t="shared" si="34"/>
        <v/>
      </c>
      <c r="G549" s="101" t="str">
        <f t="shared" si="35"/>
        <v/>
      </c>
    </row>
    <row r="550" spans="1:7" customFormat="1" hidden="1" x14ac:dyDescent="0.25">
      <c r="A550" s="69" t="s">
        <v>1437</v>
      </c>
      <c r="B550" s="87" t="s">
        <v>926</v>
      </c>
      <c r="C550" s="96" t="s">
        <v>618</v>
      </c>
      <c r="D550" s="140" t="s">
        <v>618</v>
      </c>
      <c r="E550" s="75"/>
      <c r="F550" s="101" t="str">
        <f t="shared" si="34"/>
        <v/>
      </c>
      <c r="G550" s="101" t="str">
        <f t="shared" si="35"/>
        <v/>
      </c>
    </row>
    <row r="551" spans="1:7" customFormat="1" hidden="1" x14ac:dyDescent="0.25">
      <c r="A551" s="69" t="s">
        <v>1438</v>
      </c>
      <c r="B551" s="87" t="s">
        <v>926</v>
      </c>
      <c r="C551" s="96" t="s">
        <v>618</v>
      </c>
      <c r="D551" s="140" t="s">
        <v>618</v>
      </c>
      <c r="E551" s="75"/>
      <c r="F551" s="101" t="str">
        <f t="shared" si="34"/>
        <v/>
      </c>
      <c r="G551" s="101" t="str">
        <f t="shared" si="35"/>
        <v/>
      </c>
    </row>
    <row r="552" spans="1:7" customFormat="1" hidden="1" x14ac:dyDescent="0.25">
      <c r="A552" s="69" t="s">
        <v>1439</v>
      </c>
      <c r="B552" s="87" t="s">
        <v>926</v>
      </c>
      <c r="C552" s="96" t="s">
        <v>618</v>
      </c>
      <c r="D552" s="140" t="s">
        <v>618</v>
      </c>
      <c r="E552" s="75"/>
      <c r="F552" s="101" t="str">
        <f t="shared" si="34"/>
        <v/>
      </c>
      <c r="G552" s="101" t="str">
        <f t="shared" si="35"/>
        <v/>
      </c>
    </row>
    <row r="553" spans="1:7" customFormat="1" hidden="1" x14ac:dyDescent="0.25">
      <c r="A553" s="69" t="s">
        <v>1440</v>
      </c>
      <c r="B553" s="87" t="s">
        <v>926</v>
      </c>
      <c r="C553" s="96" t="s">
        <v>618</v>
      </c>
      <c r="D553" s="140" t="s">
        <v>618</v>
      </c>
      <c r="E553" s="75"/>
      <c r="F553" s="101" t="str">
        <f t="shared" si="34"/>
        <v/>
      </c>
      <c r="G553" s="101" t="str">
        <f t="shared" si="35"/>
        <v/>
      </c>
    </row>
    <row r="554" spans="1:7" customFormat="1" hidden="1" x14ac:dyDescent="0.25">
      <c r="A554" s="69" t="s">
        <v>1441</v>
      </c>
      <c r="B554" s="87" t="s">
        <v>1162</v>
      </c>
      <c r="C554" s="96" t="s">
        <v>618</v>
      </c>
      <c r="D554" s="140" t="s">
        <v>618</v>
      </c>
      <c r="E554" s="75"/>
      <c r="F554" s="101" t="str">
        <f t="shared" si="34"/>
        <v/>
      </c>
      <c r="G554" s="101" t="str">
        <f t="shared" si="35"/>
        <v/>
      </c>
    </row>
    <row r="555" spans="1:7" customFormat="1" hidden="1" x14ac:dyDescent="0.25">
      <c r="A555" s="69" t="s">
        <v>1442</v>
      </c>
      <c r="B555" s="87" t="s">
        <v>352</v>
      </c>
      <c r="C555" s="96">
        <f>SUM(C537:C554)</f>
        <v>0</v>
      </c>
      <c r="D555" s="140">
        <f>SUM(D537:D554)</f>
        <v>0</v>
      </c>
      <c r="E555" s="75"/>
      <c r="F555" s="139">
        <f>SUM(F537:F554)</f>
        <v>0</v>
      </c>
      <c r="G555" s="139">
        <f>SUM(G537:G554)</f>
        <v>0</v>
      </c>
    </row>
    <row r="556" spans="1:7" customFormat="1" hidden="1" x14ac:dyDescent="0.25">
      <c r="A556" s="69" t="s">
        <v>1443</v>
      </c>
      <c r="B556" s="87"/>
      <c r="C556" s="69"/>
      <c r="D556" s="69"/>
      <c r="E556" s="75"/>
      <c r="F556" s="75"/>
      <c r="G556" s="75"/>
    </row>
    <row r="557" spans="1:7" customFormat="1" hidden="1" x14ac:dyDescent="0.25">
      <c r="A557" s="69" t="s">
        <v>1444</v>
      </c>
      <c r="B557" s="87"/>
      <c r="C557" s="69"/>
      <c r="D557" s="69"/>
      <c r="E557" s="75"/>
      <c r="F557" s="75"/>
      <c r="G557" s="75"/>
    </row>
    <row r="558" spans="1:7" customFormat="1" hidden="1" x14ac:dyDescent="0.25">
      <c r="A558" s="69" t="s">
        <v>1445</v>
      </c>
      <c r="B558" s="87"/>
      <c r="C558" s="69"/>
      <c r="D558" s="69"/>
      <c r="E558" s="75"/>
      <c r="F558" s="75"/>
      <c r="G558" s="75"/>
    </row>
    <row r="559" spans="1:7" customFormat="1" hidden="1" x14ac:dyDescent="0.25">
      <c r="A559" s="118"/>
      <c r="B559" s="118" t="s">
        <v>1446</v>
      </c>
      <c r="C559" s="90" t="s">
        <v>312</v>
      </c>
      <c r="D559" s="90" t="s">
        <v>1399</v>
      </c>
      <c r="E559" s="90"/>
      <c r="F559" s="90" t="s">
        <v>816</v>
      </c>
      <c r="G559" s="90" t="s">
        <v>1400</v>
      </c>
    </row>
    <row r="560" spans="1:7" customFormat="1" hidden="1" x14ac:dyDescent="0.25">
      <c r="A560" s="69" t="s">
        <v>1447</v>
      </c>
      <c r="B560" s="87" t="s">
        <v>1192</v>
      </c>
      <c r="C560" s="96" t="s">
        <v>618</v>
      </c>
      <c r="D560" s="140" t="s">
        <v>618</v>
      </c>
      <c r="E560" s="75"/>
      <c r="F560" s="101" t="str">
        <f t="shared" ref="F560:F569" si="36">IF($C$570=0,"",IF(C560="[for completion]","",IF(C560="","",C560/$C$570)))</f>
        <v/>
      </c>
      <c r="G560" s="101" t="str">
        <f t="shared" ref="G560:G569" si="37">IF($D$570=0,"",IF(D560="[for completion]","",IF(D560="","",D560/$D$570)))</f>
        <v/>
      </c>
    </row>
    <row r="561" spans="1:7" customFormat="1" hidden="1" x14ac:dyDescent="0.25">
      <c r="A561" s="69" t="s">
        <v>1448</v>
      </c>
      <c r="B561" s="87" t="s">
        <v>1194</v>
      </c>
      <c r="C561" s="96" t="s">
        <v>618</v>
      </c>
      <c r="D561" s="140" t="s">
        <v>618</v>
      </c>
      <c r="E561" s="75"/>
      <c r="F561" s="101" t="str">
        <f t="shared" si="36"/>
        <v/>
      </c>
      <c r="G561" s="101" t="str">
        <f t="shared" si="37"/>
        <v/>
      </c>
    </row>
    <row r="562" spans="1:7" customFormat="1" hidden="1" x14ac:dyDescent="0.25">
      <c r="A562" s="69" t="s">
        <v>1449</v>
      </c>
      <c r="B562" s="87" t="s">
        <v>1196</v>
      </c>
      <c r="C562" s="96" t="s">
        <v>618</v>
      </c>
      <c r="D562" s="140" t="s">
        <v>618</v>
      </c>
      <c r="E562" s="75"/>
      <c r="F562" s="101" t="str">
        <f t="shared" si="36"/>
        <v/>
      </c>
      <c r="G562" s="101" t="str">
        <f t="shared" si="37"/>
        <v/>
      </c>
    </row>
    <row r="563" spans="1:7" customFormat="1" hidden="1" x14ac:dyDescent="0.25">
      <c r="A563" s="69" t="s">
        <v>1450</v>
      </c>
      <c r="B563" s="87" t="s">
        <v>1198</v>
      </c>
      <c r="C563" s="96" t="s">
        <v>618</v>
      </c>
      <c r="D563" s="140" t="s">
        <v>618</v>
      </c>
      <c r="E563" s="75"/>
      <c r="F563" s="101" t="str">
        <f t="shared" si="36"/>
        <v/>
      </c>
      <c r="G563" s="101" t="str">
        <f t="shared" si="37"/>
        <v/>
      </c>
    </row>
    <row r="564" spans="1:7" customFormat="1" hidden="1" x14ac:dyDescent="0.25">
      <c r="A564" s="69" t="s">
        <v>1451</v>
      </c>
      <c r="B564" s="87" t="s">
        <v>1200</v>
      </c>
      <c r="C564" s="96" t="s">
        <v>618</v>
      </c>
      <c r="D564" s="140" t="s">
        <v>618</v>
      </c>
      <c r="E564" s="75"/>
      <c r="F564" s="101" t="str">
        <f t="shared" si="36"/>
        <v/>
      </c>
      <c r="G564" s="101" t="str">
        <f t="shared" si="37"/>
        <v/>
      </c>
    </row>
    <row r="565" spans="1:7" customFormat="1" hidden="1" x14ac:dyDescent="0.25">
      <c r="A565" s="69" t="s">
        <v>1452</v>
      </c>
      <c r="B565" s="87" t="s">
        <v>1202</v>
      </c>
      <c r="C565" s="96" t="s">
        <v>618</v>
      </c>
      <c r="D565" s="140" t="s">
        <v>618</v>
      </c>
      <c r="E565" s="75"/>
      <c r="F565" s="101" t="str">
        <f t="shared" si="36"/>
        <v/>
      </c>
      <c r="G565" s="101" t="str">
        <f t="shared" si="37"/>
        <v/>
      </c>
    </row>
    <row r="566" spans="1:7" customFormat="1" hidden="1" x14ac:dyDescent="0.25">
      <c r="A566" s="69" t="s">
        <v>1453</v>
      </c>
      <c r="B566" s="87" t="s">
        <v>1204</v>
      </c>
      <c r="C566" s="96" t="s">
        <v>618</v>
      </c>
      <c r="D566" s="140" t="s">
        <v>618</v>
      </c>
      <c r="E566" s="75"/>
      <c r="F566" s="101" t="str">
        <f t="shared" si="36"/>
        <v/>
      </c>
      <c r="G566" s="101" t="str">
        <f t="shared" si="37"/>
        <v/>
      </c>
    </row>
    <row r="567" spans="1:7" customFormat="1" hidden="1" x14ac:dyDescent="0.25">
      <c r="A567" s="69" t="s">
        <v>1454</v>
      </c>
      <c r="B567" s="87" t="s">
        <v>1206</v>
      </c>
      <c r="C567" s="96" t="s">
        <v>618</v>
      </c>
      <c r="D567" s="140" t="s">
        <v>618</v>
      </c>
      <c r="E567" s="75"/>
      <c r="F567" s="101" t="str">
        <f t="shared" si="36"/>
        <v/>
      </c>
      <c r="G567" s="101" t="str">
        <f t="shared" si="37"/>
        <v/>
      </c>
    </row>
    <row r="568" spans="1:7" customFormat="1" hidden="1" x14ac:dyDescent="0.25">
      <c r="A568" s="69" t="s">
        <v>1455</v>
      </c>
      <c r="B568" s="87" t="s">
        <v>1208</v>
      </c>
      <c r="C568" s="96" t="s">
        <v>618</v>
      </c>
      <c r="D568" s="140" t="s">
        <v>618</v>
      </c>
      <c r="E568" s="75"/>
      <c r="F568" s="101" t="str">
        <f t="shared" si="36"/>
        <v/>
      </c>
      <c r="G568" s="101" t="str">
        <f t="shared" si="37"/>
        <v/>
      </c>
    </row>
    <row r="569" spans="1:7" customFormat="1" hidden="1" x14ac:dyDescent="0.25">
      <c r="A569" s="69" t="s">
        <v>1456</v>
      </c>
      <c r="B569" s="69" t="s">
        <v>1162</v>
      </c>
      <c r="C569" s="96" t="s">
        <v>618</v>
      </c>
      <c r="D569" s="140" t="s">
        <v>618</v>
      </c>
      <c r="E569" s="75"/>
      <c r="F569" s="101" t="str">
        <f t="shared" si="36"/>
        <v/>
      </c>
      <c r="G569" s="101" t="str">
        <f t="shared" si="37"/>
        <v/>
      </c>
    </row>
    <row r="570" spans="1:7" customFormat="1" hidden="1" x14ac:dyDescent="0.25">
      <c r="A570" s="69" t="s">
        <v>1457</v>
      </c>
      <c r="B570" s="87" t="s">
        <v>352</v>
      </c>
      <c r="C570" s="96">
        <f>SUM(C560:C568)</f>
        <v>0</v>
      </c>
      <c r="D570" s="140">
        <f>SUM(D560:D568)</f>
        <v>0</v>
      </c>
      <c r="E570" s="75"/>
      <c r="F570" s="139">
        <f>SUM(F560:F569)</f>
        <v>0</v>
      </c>
      <c r="G570" s="139">
        <f>SUM(G560:G569)</f>
        <v>0</v>
      </c>
    </row>
    <row r="571" spans="1:7" hidden="1" x14ac:dyDescent="0.25">
      <c r="A571" s="69" t="s">
        <v>1458</v>
      </c>
    </row>
    <row r="572" spans="1:7" hidden="1" x14ac:dyDescent="0.25">
      <c r="A572" s="118"/>
      <c r="B572" s="118" t="s">
        <v>1459</v>
      </c>
      <c r="C572" s="90" t="s">
        <v>312</v>
      </c>
      <c r="D572" s="90" t="s">
        <v>1142</v>
      </c>
      <c r="E572" s="90"/>
      <c r="F572" s="90" t="s">
        <v>815</v>
      </c>
      <c r="G572" s="90" t="s">
        <v>1400</v>
      </c>
    </row>
    <row r="573" spans="1:7" hidden="1" x14ac:dyDescent="0.25">
      <c r="A573" s="69" t="s">
        <v>1460</v>
      </c>
      <c r="B573" s="87" t="s">
        <v>1231</v>
      </c>
      <c r="C573" s="96" t="s">
        <v>618</v>
      </c>
      <c r="D573" s="140" t="s">
        <v>618</v>
      </c>
      <c r="E573" s="75"/>
      <c r="F573" s="101" t="str">
        <f>IF($C$577=0,"",IF(C573="[for completion]","",IF(C573="","",C573/$C$577)))</f>
        <v/>
      </c>
      <c r="G573" s="101" t="str">
        <f>IF($D$577=0,"",IF(D573="[for completion]","",IF(D573="","",D573/$D$577)))</f>
        <v/>
      </c>
    </row>
    <row r="574" spans="1:7" hidden="1" x14ac:dyDescent="0.25">
      <c r="A574" s="69" t="s">
        <v>1461</v>
      </c>
      <c r="B574" s="153" t="s">
        <v>1462</v>
      </c>
      <c r="C574" s="96" t="s">
        <v>618</v>
      </c>
      <c r="D574" s="140" t="s">
        <v>618</v>
      </c>
      <c r="E574" s="75"/>
      <c r="F574" s="101" t="str">
        <f>IF($C$577=0,"",IF(C574="[for completion]","",IF(C574="","",C574/$C$577)))</f>
        <v/>
      </c>
      <c r="G574" s="101" t="str">
        <f>IF($D$577=0,"",IF(D574="[for completion]","",IF(D574="","",D574/$D$577)))</f>
        <v/>
      </c>
    </row>
    <row r="575" spans="1:7" hidden="1" x14ac:dyDescent="0.25">
      <c r="A575" s="69" t="s">
        <v>1463</v>
      </c>
      <c r="B575" s="87" t="s">
        <v>1226</v>
      </c>
      <c r="C575" s="96" t="s">
        <v>618</v>
      </c>
      <c r="D575" s="140" t="s">
        <v>618</v>
      </c>
      <c r="E575" s="75"/>
      <c r="F575" s="101" t="str">
        <f>IF($C$577=0,"",IF(C575="[for completion]","",IF(C575="","",C575/$C$577)))</f>
        <v/>
      </c>
      <c r="G575" s="101" t="str">
        <f>IF($D$577=0,"",IF(D575="[for completion]","",IF(D575="","",D575/$D$577)))</f>
        <v/>
      </c>
    </row>
    <row r="576" spans="1:7" hidden="1" x14ac:dyDescent="0.25">
      <c r="A576" s="69" t="s">
        <v>1464</v>
      </c>
      <c r="B576" s="69" t="s">
        <v>1162</v>
      </c>
      <c r="C576" s="96" t="s">
        <v>618</v>
      </c>
      <c r="D576" s="140" t="s">
        <v>618</v>
      </c>
      <c r="E576" s="75"/>
      <c r="F576" s="101" t="str">
        <f>IF($C$577=0,"",IF(C576="[for completion]","",IF(C576="","",C576/$C$577)))</f>
        <v/>
      </c>
      <c r="G576" s="101" t="str">
        <f>IF($D$577=0,"",IF(D576="[for completion]","",IF(D576="","",D576/$D$577)))</f>
        <v/>
      </c>
    </row>
    <row r="577" spans="1:7" hidden="1" x14ac:dyDescent="0.25">
      <c r="A577" s="69" t="s">
        <v>1465</v>
      </c>
      <c r="B577" s="87" t="s">
        <v>352</v>
      </c>
      <c r="C577" s="96">
        <f>SUM(C573:C576)</f>
        <v>0</v>
      </c>
      <c r="D577" s="140">
        <f>SUM(D573:D576)</f>
        <v>0</v>
      </c>
      <c r="E577" s="75"/>
      <c r="F577" s="139">
        <f>SUM(F573:F576)</f>
        <v>0</v>
      </c>
      <c r="G577" s="139">
        <f>SUM(G573:G576)</f>
        <v>0</v>
      </c>
    </row>
    <row r="578" spans="1:7" hidden="1" x14ac:dyDescent="0.25"/>
    <row r="579" spans="1:7" hidden="1" x14ac:dyDescent="0.25">
      <c r="A579" s="118"/>
      <c r="B579" s="118" t="s">
        <v>1466</v>
      </c>
      <c r="C579" s="90" t="s">
        <v>312</v>
      </c>
      <c r="D579" s="90" t="s">
        <v>1399</v>
      </c>
      <c r="E579" s="90"/>
      <c r="F579" s="90" t="s">
        <v>815</v>
      </c>
      <c r="G579" s="90" t="s">
        <v>1400</v>
      </c>
    </row>
    <row r="580" spans="1:7" hidden="1" x14ac:dyDescent="0.25">
      <c r="A580" s="69" t="s">
        <v>1467</v>
      </c>
      <c r="B580" s="87" t="s">
        <v>926</v>
      </c>
      <c r="C580" s="96" t="s">
        <v>618</v>
      </c>
      <c r="D580" s="140" t="s">
        <v>618</v>
      </c>
      <c r="E580" s="66"/>
      <c r="F580" s="101" t="str">
        <f t="shared" ref="F580:F598" si="38">IF($C$598=0,"",IF(C580="[for completion]","",IF(C580="","",C580/$C$598)))</f>
        <v/>
      </c>
      <c r="G580" s="101" t="str">
        <f t="shared" ref="G580:G598" si="39">IF($D$598=0,"",IF(D580="[for completion]","",IF(D580="","",D580/$D$598)))</f>
        <v/>
      </c>
    </row>
    <row r="581" spans="1:7" hidden="1" x14ac:dyDescent="0.25">
      <c r="A581" s="69" t="s">
        <v>1468</v>
      </c>
      <c r="B581" s="87" t="s">
        <v>926</v>
      </c>
      <c r="C581" s="96" t="s">
        <v>618</v>
      </c>
      <c r="D581" s="140" t="s">
        <v>618</v>
      </c>
      <c r="E581" s="66"/>
      <c r="F581" s="101" t="str">
        <f t="shared" si="38"/>
        <v/>
      </c>
      <c r="G581" s="101" t="str">
        <f t="shared" si="39"/>
        <v/>
      </c>
    </row>
    <row r="582" spans="1:7" hidden="1" x14ac:dyDescent="0.25">
      <c r="A582" s="69" t="s">
        <v>1469</v>
      </c>
      <c r="B582" s="87" t="s">
        <v>926</v>
      </c>
      <c r="C582" s="96" t="s">
        <v>618</v>
      </c>
      <c r="D582" s="140" t="s">
        <v>618</v>
      </c>
      <c r="E582" s="66"/>
      <c r="F582" s="101" t="str">
        <f t="shared" si="38"/>
        <v/>
      </c>
      <c r="G582" s="101" t="str">
        <f t="shared" si="39"/>
        <v/>
      </c>
    </row>
    <row r="583" spans="1:7" hidden="1" x14ac:dyDescent="0.25">
      <c r="A583" s="69" t="s">
        <v>1470</v>
      </c>
      <c r="B583" s="87" t="s">
        <v>926</v>
      </c>
      <c r="C583" s="96" t="s">
        <v>618</v>
      </c>
      <c r="D583" s="140" t="s">
        <v>618</v>
      </c>
      <c r="E583" s="66"/>
      <c r="F583" s="101" t="str">
        <f t="shared" si="38"/>
        <v/>
      </c>
      <c r="G583" s="101" t="str">
        <f t="shared" si="39"/>
        <v/>
      </c>
    </row>
    <row r="584" spans="1:7" hidden="1" x14ac:dyDescent="0.25">
      <c r="A584" s="69" t="s">
        <v>1471</v>
      </c>
      <c r="B584" s="87" t="s">
        <v>926</v>
      </c>
      <c r="C584" s="96" t="s">
        <v>618</v>
      </c>
      <c r="D584" s="140" t="s">
        <v>618</v>
      </c>
      <c r="E584" s="66"/>
      <c r="F584" s="101" t="str">
        <f t="shared" si="38"/>
        <v/>
      </c>
      <c r="G584" s="101" t="str">
        <f t="shared" si="39"/>
        <v/>
      </c>
    </row>
    <row r="585" spans="1:7" hidden="1" x14ac:dyDescent="0.25">
      <c r="A585" s="69" t="s">
        <v>1472</v>
      </c>
      <c r="B585" s="87" t="s">
        <v>926</v>
      </c>
      <c r="C585" s="96" t="s">
        <v>618</v>
      </c>
      <c r="D585" s="140" t="s">
        <v>618</v>
      </c>
      <c r="E585" s="66"/>
      <c r="F585" s="101" t="str">
        <f t="shared" si="38"/>
        <v/>
      </c>
      <c r="G585" s="101" t="str">
        <f t="shared" si="39"/>
        <v/>
      </c>
    </row>
    <row r="586" spans="1:7" hidden="1" x14ac:dyDescent="0.25">
      <c r="A586" s="69" t="s">
        <v>1473</v>
      </c>
      <c r="B586" s="87" t="s">
        <v>926</v>
      </c>
      <c r="C586" s="96" t="s">
        <v>618</v>
      </c>
      <c r="D586" s="140" t="s">
        <v>618</v>
      </c>
      <c r="E586" s="66"/>
      <c r="F586" s="101" t="str">
        <f t="shared" si="38"/>
        <v/>
      </c>
      <c r="G586" s="101" t="str">
        <f t="shared" si="39"/>
        <v/>
      </c>
    </row>
    <row r="587" spans="1:7" hidden="1" x14ac:dyDescent="0.25">
      <c r="A587" s="69" t="s">
        <v>1474</v>
      </c>
      <c r="B587" s="87" t="s">
        <v>926</v>
      </c>
      <c r="C587" s="96" t="s">
        <v>618</v>
      </c>
      <c r="D587" s="140" t="s">
        <v>618</v>
      </c>
      <c r="E587" s="66"/>
      <c r="F587" s="101" t="str">
        <f t="shared" si="38"/>
        <v/>
      </c>
      <c r="G587" s="101" t="str">
        <f t="shared" si="39"/>
        <v/>
      </c>
    </row>
    <row r="588" spans="1:7" hidden="1" x14ac:dyDescent="0.25">
      <c r="A588" s="69" t="s">
        <v>1475</v>
      </c>
      <c r="B588" s="87" t="s">
        <v>926</v>
      </c>
      <c r="C588" s="96" t="s">
        <v>618</v>
      </c>
      <c r="D588" s="140" t="s">
        <v>618</v>
      </c>
      <c r="E588" s="66"/>
      <c r="F588" s="101" t="str">
        <f t="shared" si="38"/>
        <v/>
      </c>
      <c r="G588" s="101" t="str">
        <f t="shared" si="39"/>
        <v/>
      </c>
    </row>
    <row r="589" spans="1:7" hidden="1" x14ac:dyDescent="0.25">
      <c r="A589" s="69" t="s">
        <v>1476</v>
      </c>
      <c r="B589" s="87" t="s">
        <v>926</v>
      </c>
      <c r="C589" s="96" t="s">
        <v>618</v>
      </c>
      <c r="D589" s="140" t="s">
        <v>618</v>
      </c>
      <c r="E589" s="66"/>
      <c r="F589" s="101" t="str">
        <f t="shared" si="38"/>
        <v/>
      </c>
      <c r="G589" s="101" t="str">
        <f t="shared" si="39"/>
        <v/>
      </c>
    </row>
    <row r="590" spans="1:7" hidden="1" x14ac:dyDescent="0.25">
      <c r="A590" s="69" t="s">
        <v>1477</v>
      </c>
      <c r="B590" s="87" t="s">
        <v>926</v>
      </c>
      <c r="C590" s="96" t="s">
        <v>618</v>
      </c>
      <c r="D590" s="140" t="s">
        <v>618</v>
      </c>
      <c r="E590" s="66"/>
      <c r="F590" s="101" t="str">
        <f t="shared" si="38"/>
        <v/>
      </c>
      <c r="G590" s="101" t="str">
        <f t="shared" si="39"/>
        <v/>
      </c>
    </row>
    <row r="591" spans="1:7" hidden="1" x14ac:dyDescent="0.25">
      <c r="A591" s="69" t="s">
        <v>1478</v>
      </c>
      <c r="B591" s="87" t="s">
        <v>926</v>
      </c>
      <c r="C591" s="96" t="s">
        <v>618</v>
      </c>
      <c r="D591" s="140" t="s">
        <v>618</v>
      </c>
      <c r="E591" s="66"/>
      <c r="F591" s="101" t="str">
        <f t="shared" si="38"/>
        <v/>
      </c>
      <c r="G591" s="101" t="str">
        <f t="shared" si="39"/>
        <v/>
      </c>
    </row>
    <row r="592" spans="1:7" hidden="1" x14ac:dyDescent="0.25">
      <c r="A592" s="69" t="s">
        <v>1479</v>
      </c>
      <c r="B592" s="87" t="s">
        <v>926</v>
      </c>
      <c r="C592" s="96" t="s">
        <v>618</v>
      </c>
      <c r="D592" s="140" t="s">
        <v>618</v>
      </c>
      <c r="E592" s="66"/>
      <c r="F592" s="101" t="str">
        <f t="shared" si="38"/>
        <v/>
      </c>
      <c r="G592" s="101" t="str">
        <f t="shared" si="39"/>
        <v/>
      </c>
    </row>
    <row r="593" spans="1:7" hidden="1" x14ac:dyDescent="0.25">
      <c r="A593" s="69" t="s">
        <v>1480</v>
      </c>
      <c r="B593" s="87" t="s">
        <v>926</v>
      </c>
      <c r="C593" s="96" t="s">
        <v>618</v>
      </c>
      <c r="D593" s="140" t="s">
        <v>618</v>
      </c>
      <c r="E593" s="66"/>
      <c r="F593" s="101" t="str">
        <f t="shared" si="38"/>
        <v/>
      </c>
      <c r="G593" s="101" t="str">
        <f t="shared" si="39"/>
        <v/>
      </c>
    </row>
    <row r="594" spans="1:7" hidden="1" x14ac:dyDescent="0.25">
      <c r="A594" s="69" t="s">
        <v>1481</v>
      </c>
      <c r="B594" s="87" t="s">
        <v>926</v>
      </c>
      <c r="C594" s="96" t="s">
        <v>618</v>
      </c>
      <c r="D594" s="140" t="s">
        <v>618</v>
      </c>
      <c r="E594" s="66"/>
      <c r="F594" s="101" t="str">
        <f t="shared" si="38"/>
        <v/>
      </c>
      <c r="G594" s="101" t="str">
        <f t="shared" si="39"/>
        <v/>
      </c>
    </row>
    <row r="595" spans="1:7" hidden="1" x14ac:dyDescent="0.25">
      <c r="A595" s="69" t="s">
        <v>1482</v>
      </c>
      <c r="B595" s="87" t="s">
        <v>926</v>
      </c>
      <c r="C595" s="96" t="s">
        <v>618</v>
      </c>
      <c r="D595" s="140" t="s">
        <v>618</v>
      </c>
      <c r="E595" s="66"/>
      <c r="F595" s="101" t="str">
        <f t="shared" si="38"/>
        <v/>
      </c>
      <c r="G595" s="101" t="str">
        <f t="shared" si="39"/>
        <v/>
      </c>
    </row>
    <row r="596" spans="1:7" hidden="1" x14ac:dyDescent="0.25">
      <c r="A596" s="69" t="s">
        <v>1483</v>
      </c>
      <c r="B596" s="87" t="s">
        <v>926</v>
      </c>
      <c r="C596" s="96" t="s">
        <v>618</v>
      </c>
      <c r="D596" s="140" t="s">
        <v>618</v>
      </c>
      <c r="E596" s="66"/>
      <c r="F596" s="101" t="str">
        <f t="shared" si="38"/>
        <v/>
      </c>
      <c r="G596" s="101" t="str">
        <f t="shared" si="39"/>
        <v/>
      </c>
    </row>
    <row r="597" spans="1:7" hidden="1" x14ac:dyDescent="0.25">
      <c r="A597" s="69" t="s">
        <v>1484</v>
      </c>
      <c r="B597" s="87" t="s">
        <v>1162</v>
      </c>
      <c r="C597" s="96" t="s">
        <v>618</v>
      </c>
      <c r="D597" s="140" t="s">
        <v>618</v>
      </c>
      <c r="E597" s="66"/>
      <c r="F597" s="101" t="str">
        <f t="shared" si="38"/>
        <v/>
      </c>
      <c r="G597" s="101" t="str">
        <f t="shared" si="39"/>
        <v/>
      </c>
    </row>
    <row r="598" spans="1:7" hidden="1" x14ac:dyDescent="0.25">
      <c r="A598" s="69" t="s">
        <v>1485</v>
      </c>
      <c r="B598" s="87" t="s">
        <v>352</v>
      </c>
      <c r="C598" s="96">
        <f>SUM(C580:C597)</f>
        <v>0</v>
      </c>
      <c r="D598" s="140">
        <f>SUM(D580:D597)</f>
        <v>0</v>
      </c>
      <c r="E598" s="66"/>
      <c r="F598" s="101" t="str">
        <f t="shared" si="38"/>
        <v/>
      </c>
      <c r="G598" s="101" t="str">
        <f t="shared" si="39"/>
        <v/>
      </c>
    </row>
    <row r="599" spans="1:7" hidden="1" x14ac:dyDescent="0.25"/>
    <row r="600" spans="1:7" hidden="1" x14ac:dyDescent="0.25"/>
    <row r="601" spans="1:7" hidden="1" x14ac:dyDescent="0.25"/>
    <row r="602" spans="1:7" hidden="1" x14ac:dyDescent="0.25"/>
    <row r="603" spans="1:7" hidden="1" x14ac:dyDescent="0.25"/>
    <row r="604" spans="1:7" hidden="1" x14ac:dyDescent="0.25"/>
    <row r="605" spans="1:7" hidden="1" x14ac:dyDescent="0.25"/>
    <row r="606" spans="1:7" hidden="1" x14ac:dyDescent="0.25"/>
    <row r="607" spans="1:7" hidden="1" x14ac:dyDescent="0.25"/>
    <row r="608" spans="1:7"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50EAAC74-AC36-4011-BC1F-826D4318D91B}"/>
    <hyperlink ref="B7" location="'B1. HTT Mortgage Assets'!B166" display="7.A Residential Cover Pool" xr:uid="{1458E41A-A107-4C78-82F4-37828090F253}"/>
    <hyperlink ref="B8" location="'B1. HTT Mortgage Assets'!B267" display="7.B Commercial Cover Pool" xr:uid="{C54AB951-14EB-4BCD-AE22-2207465D39E7}"/>
    <hyperlink ref="B149" location="'2. Harmonised Glossary'!A9" display="Breakdown by Interest Rate" xr:uid="{680D21EC-1423-4C5F-8A8C-98B309C9D010}"/>
    <hyperlink ref="B179" location="'2. Harmonised Glossary'!A14" display="Non-Performing Loans (NPLs)" xr:uid="{C9646CEC-7273-493D-91C3-1587F73754AA}"/>
    <hyperlink ref="B11" location="'2. Harmonised Glossary'!A12" display="Property Type Information" xr:uid="{B0F92459-0B83-43E4-9781-D4591391EFBF}"/>
    <hyperlink ref="B215" location="'2. Harmonised Glossary'!A288" display="Loan to Value (LTV) Information - Un-indexed" xr:uid="{A74825D9-067B-4337-977C-A56D84B5B7C5}"/>
    <hyperlink ref="B237" location="'2. Harmonised Glossary'!A11" display="Loan to Value (LTV) Information - Indexed" xr:uid="{CE81D135-30F4-4296-AA6A-A37722733719}"/>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6133-5007-432F-925E-97692927F3A0}">
  <sheetPr>
    <tabColor rgb="FFE36E00"/>
  </sheetPr>
  <dimension ref="A1:C403"/>
  <sheetViews>
    <sheetView zoomScale="80" zoomScaleNormal="80" workbookViewId="0">
      <selection activeCell="E93" sqref="E93"/>
    </sheetView>
  </sheetViews>
  <sheetFormatPr baseColWidth="10" defaultColWidth="11.42578125" defaultRowHeight="15" outlineLevelRow="1" x14ac:dyDescent="0.25"/>
  <cols>
    <col min="1" max="1" width="16.28515625" customWidth="1"/>
    <col min="2" max="2" width="89.85546875" style="69" bestFit="1" customWidth="1"/>
    <col min="3" max="3" width="134.7109375" customWidth="1"/>
  </cols>
  <sheetData>
    <row r="1" spans="1:3" ht="31.5" x14ac:dyDescent="0.25">
      <c r="A1" s="1" t="s">
        <v>1486</v>
      </c>
      <c r="B1" s="1"/>
      <c r="C1" s="67" t="s">
        <v>265</v>
      </c>
    </row>
    <row r="2" spans="1:3" x14ac:dyDescent="0.25">
      <c r="B2" s="66"/>
      <c r="C2" s="66"/>
    </row>
    <row r="3" spans="1:3" x14ac:dyDescent="0.25">
      <c r="A3" s="155" t="s">
        <v>1487</v>
      </c>
      <c r="B3" s="156"/>
      <c r="C3" s="66"/>
    </row>
    <row r="4" spans="1:3" x14ac:dyDescent="0.25">
      <c r="C4" s="66"/>
    </row>
    <row r="5" spans="1:3" ht="37.5" x14ac:dyDescent="0.25">
      <c r="A5" s="80" t="s">
        <v>276</v>
      </c>
      <c r="B5" s="80" t="s">
        <v>1488</v>
      </c>
      <c r="C5" s="157" t="s">
        <v>1489</v>
      </c>
    </row>
    <row r="6" spans="1:3" x14ac:dyDescent="0.25">
      <c r="A6" s="126" t="s">
        <v>1490</v>
      </c>
      <c r="B6" s="83" t="s">
        <v>1491</v>
      </c>
      <c r="C6" s="69" t="s">
        <v>1492</v>
      </c>
    </row>
    <row r="7" spans="1:3" ht="60" x14ac:dyDescent="0.25">
      <c r="A7" s="126" t="s">
        <v>1493</v>
      </c>
      <c r="B7" s="83" t="s">
        <v>1494</v>
      </c>
      <c r="C7" s="69" t="s">
        <v>1495</v>
      </c>
    </row>
    <row r="8" spans="1:3" x14ac:dyDescent="0.25">
      <c r="A8" s="126" t="s">
        <v>1496</v>
      </c>
      <c r="B8" s="83" t="s">
        <v>1497</v>
      </c>
      <c r="C8" s="69" t="s">
        <v>1498</v>
      </c>
    </row>
    <row r="9" spans="1:3" ht="30" x14ac:dyDescent="0.25">
      <c r="A9" s="126" t="s">
        <v>1499</v>
      </c>
      <c r="B9" s="83" t="s">
        <v>1500</v>
      </c>
      <c r="C9" s="69" t="s">
        <v>1501</v>
      </c>
    </row>
    <row r="10" spans="1:3" ht="44.25" customHeight="1" x14ac:dyDescent="0.25">
      <c r="A10" s="126" t="s">
        <v>1502</v>
      </c>
      <c r="B10" s="83" t="s">
        <v>1503</v>
      </c>
      <c r="C10" s="69" t="s">
        <v>1504</v>
      </c>
    </row>
    <row r="11" spans="1:3" ht="54.75" customHeight="1" x14ac:dyDescent="0.25">
      <c r="A11" s="126" t="s">
        <v>1505</v>
      </c>
      <c r="B11" s="83" t="s">
        <v>1506</v>
      </c>
      <c r="C11" s="69" t="s">
        <v>1507</v>
      </c>
    </row>
    <row r="12" spans="1:3" ht="45" x14ac:dyDescent="0.25">
      <c r="A12" s="126" t="s">
        <v>1508</v>
      </c>
      <c r="B12" s="83" t="s">
        <v>1509</v>
      </c>
      <c r="C12" s="69" t="s">
        <v>1510</v>
      </c>
    </row>
    <row r="13" spans="1:3" ht="75" x14ac:dyDescent="0.25">
      <c r="A13" s="126" t="s">
        <v>1511</v>
      </c>
      <c r="B13" s="83" t="s">
        <v>1512</v>
      </c>
      <c r="C13" s="69" t="s">
        <v>1513</v>
      </c>
    </row>
    <row r="14" spans="1:3" ht="60" x14ac:dyDescent="0.25">
      <c r="A14" s="126" t="s">
        <v>1514</v>
      </c>
      <c r="B14" s="83" t="s">
        <v>1515</v>
      </c>
      <c r="C14" s="69" t="s">
        <v>1516</v>
      </c>
    </row>
    <row r="15" spans="1:3" x14ac:dyDescent="0.25">
      <c r="A15" s="126" t="s">
        <v>1517</v>
      </c>
      <c r="B15" s="83" t="s">
        <v>1518</v>
      </c>
      <c r="C15" s="69" t="s">
        <v>1519</v>
      </c>
    </row>
    <row r="16" spans="1:3" ht="30" x14ac:dyDescent="0.25">
      <c r="A16" s="126" t="s">
        <v>1520</v>
      </c>
      <c r="B16" s="89" t="s">
        <v>1521</v>
      </c>
      <c r="C16" s="69" t="s">
        <v>618</v>
      </c>
    </row>
    <row r="17" spans="1:3" ht="30" customHeight="1" x14ac:dyDescent="0.25">
      <c r="A17" s="126" t="s">
        <v>1522</v>
      </c>
      <c r="B17" s="89" t="s">
        <v>1523</v>
      </c>
      <c r="C17" s="69" t="s">
        <v>1524</v>
      </c>
    </row>
    <row r="18" spans="1:3" x14ac:dyDescent="0.25">
      <c r="A18" s="126" t="s">
        <v>1525</v>
      </c>
      <c r="B18" s="89" t="s">
        <v>1526</v>
      </c>
      <c r="C18" s="69" t="s">
        <v>1527</v>
      </c>
    </row>
    <row r="19" spans="1:3" hidden="1" x14ac:dyDescent="0.25">
      <c r="A19" s="126" t="s">
        <v>1528</v>
      </c>
      <c r="B19" s="85" t="s">
        <v>1529</v>
      </c>
      <c r="C19" s="69"/>
    </row>
    <row r="20" spans="1:3" hidden="1" x14ac:dyDescent="0.25">
      <c r="A20" s="126" t="s">
        <v>1530</v>
      </c>
      <c r="B20" s="83"/>
    </row>
    <row r="21" spans="1:3" hidden="1" x14ac:dyDescent="0.25">
      <c r="A21" s="126" t="s">
        <v>1531</v>
      </c>
      <c r="B21" s="83"/>
      <c r="C21" s="69"/>
    </row>
    <row r="22" spans="1:3" hidden="1" x14ac:dyDescent="0.25">
      <c r="A22" s="126" t="s">
        <v>1532</v>
      </c>
      <c r="B22"/>
    </row>
    <row r="23" spans="1:3" hidden="1" outlineLevel="1" x14ac:dyDescent="0.25">
      <c r="A23" s="126" t="s">
        <v>1533</v>
      </c>
      <c r="C23" s="69"/>
    </row>
    <row r="24" spans="1:3" hidden="1" outlineLevel="1" x14ac:dyDescent="0.25">
      <c r="A24" s="126" t="s">
        <v>1534</v>
      </c>
      <c r="B24" s="149"/>
      <c r="C24" s="69"/>
    </row>
    <row r="25" spans="1:3" hidden="1" outlineLevel="1" x14ac:dyDescent="0.25">
      <c r="A25" s="126" t="s">
        <v>1535</v>
      </c>
      <c r="B25" s="149"/>
      <c r="C25" s="69"/>
    </row>
    <row r="26" spans="1:3" hidden="1" outlineLevel="1" x14ac:dyDescent="0.25">
      <c r="A26" s="126" t="s">
        <v>1536</v>
      </c>
      <c r="B26" s="149"/>
      <c r="C26" s="69"/>
    </row>
    <row r="27" spans="1:3" hidden="1" outlineLevel="1" x14ac:dyDescent="0.25">
      <c r="A27" s="126" t="s">
        <v>1537</v>
      </c>
      <c r="B27" s="149"/>
      <c r="C27" s="69"/>
    </row>
    <row r="28" spans="1:3" ht="18.75" hidden="1" outlineLevel="1" x14ac:dyDescent="0.25">
      <c r="A28" s="80"/>
      <c r="B28" s="80" t="s">
        <v>1538</v>
      </c>
      <c r="C28" s="157" t="s">
        <v>1489</v>
      </c>
    </row>
    <row r="29" spans="1:3" hidden="1" outlineLevel="1" x14ac:dyDescent="0.25">
      <c r="A29" s="126" t="s">
        <v>1539</v>
      </c>
      <c r="B29" s="83" t="s">
        <v>1540</v>
      </c>
      <c r="C29" s="69" t="s">
        <v>618</v>
      </c>
    </row>
    <row r="30" spans="1:3" hidden="1" outlineLevel="1" x14ac:dyDescent="0.25">
      <c r="A30" s="126" t="s">
        <v>1541</v>
      </c>
      <c r="B30" s="83" t="s">
        <v>1542</v>
      </c>
      <c r="C30" s="69" t="s">
        <v>618</v>
      </c>
    </row>
    <row r="31" spans="1:3" hidden="1" outlineLevel="1" x14ac:dyDescent="0.25">
      <c r="A31" s="126" t="s">
        <v>1543</v>
      </c>
      <c r="B31" s="83" t="s">
        <v>1544</v>
      </c>
      <c r="C31" s="69" t="s">
        <v>618</v>
      </c>
    </row>
    <row r="32" spans="1:3" hidden="1" outlineLevel="1" x14ac:dyDescent="0.25">
      <c r="A32" s="126" t="s">
        <v>1545</v>
      </c>
      <c r="B32" s="149"/>
      <c r="C32" s="69"/>
    </row>
    <row r="33" spans="1:3" hidden="1" outlineLevel="1" x14ac:dyDescent="0.25">
      <c r="A33" s="126" t="s">
        <v>1546</v>
      </c>
      <c r="B33" s="149"/>
      <c r="C33" s="69"/>
    </row>
    <row r="34" spans="1:3" hidden="1" outlineLevel="1" x14ac:dyDescent="0.25">
      <c r="A34" s="126" t="s">
        <v>1547</v>
      </c>
      <c r="B34" s="149"/>
      <c r="C34" s="69"/>
    </row>
    <row r="35" spans="1:3" hidden="1" outlineLevel="1" x14ac:dyDescent="0.25">
      <c r="A35" s="126" t="s">
        <v>1548</v>
      </c>
      <c r="B35" s="149"/>
      <c r="C35" s="69"/>
    </row>
    <row r="36" spans="1:3" hidden="1" outlineLevel="1" x14ac:dyDescent="0.25">
      <c r="A36" s="126" t="s">
        <v>1549</v>
      </c>
      <c r="B36" s="149"/>
      <c r="C36" s="69"/>
    </row>
    <row r="37" spans="1:3" hidden="1" outlineLevel="1" x14ac:dyDescent="0.25">
      <c r="A37" s="126" t="s">
        <v>1550</v>
      </c>
      <c r="B37" s="149"/>
      <c r="C37" s="69"/>
    </row>
    <row r="38" spans="1:3" hidden="1" outlineLevel="1" x14ac:dyDescent="0.25">
      <c r="A38" s="126" t="s">
        <v>1551</v>
      </c>
      <c r="B38" s="149"/>
      <c r="C38" s="69"/>
    </row>
    <row r="39" spans="1:3" hidden="1" outlineLevel="1" x14ac:dyDescent="0.25">
      <c r="A39" s="126" t="s">
        <v>1552</v>
      </c>
      <c r="B39" s="149"/>
      <c r="C39" s="69"/>
    </row>
    <row r="40" spans="1:3" hidden="1" outlineLevel="1" x14ac:dyDescent="0.25">
      <c r="A40" s="126" t="s">
        <v>1553</v>
      </c>
      <c r="B40" s="149"/>
      <c r="C40" s="69"/>
    </row>
    <row r="41" spans="1:3" hidden="1" outlineLevel="1" x14ac:dyDescent="0.25">
      <c r="A41" s="126" t="s">
        <v>1554</v>
      </c>
      <c r="B41" s="149"/>
      <c r="C41" s="69"/>
    </row>
    <row r="42" spans="1:3" hidden="1" outlineLevel="1" x14ac:dyDescent="0.25">
      <c r="A42" s="126" t="s">
        <v>1555</v>
      </c>
      <c r="B42" s="149"/>
      <c r="C42" s="69"/>
    </row>
    <row r="43" spans="1:3" hidden="1" outlineLevel="1" x14ac:dyDescent="0.25">
      <c r="A43" s="126" t="s">
        <v>1556</v>
      </c>
      <c r="B43" s="149"/>
      <c r="C43" s="69"/>
    </row>
    <row r="44" spans="1:3" ht="18.75" collapsed="1" x14ac:dyDescent="0.25">
      <c r="A44" s="80"/>
      <c r="B44" s="80" t="s">
        <v>1557</v>
      </c>
      <c r="C44" s="157" t="s">
        <v>1558</v>
      </c>
    </row>
    <row r="45" spans="1:3" x14ac:dyDescent="0.25">
      <c r="A45" s="126" t="s">
        <v>1559</v>
      </c>
      <c r="B45" s="89" t="s">
        <v>1560</v>
      </c>
      <c r="C45" s="69" t="s">
        <v>367</v>
      </c>
    </row>
    <row r="46" spans="1:3" x14ac:dyDescent="0.25">
      <c r="A46" s="126" t="s">
        <v>1561</v>
      </c>
      <c r="B46" s="89" t="s">
        <v>1562</v>
      </c>
      <c r="C46" s="69" t="s">
        <v>1563</v>
      </c>
    </row>
    <row r="47" spans="1:3" x14ac:dyDescent="0.25">
      <c r="A47" s="126" t="s">
        <v>1564</v>
      </c>
      <c r="B47" s="89" t="s">
        <v>1565</v>
      </c>
      <c r="C47" s="69" t="s">
        <v>1566</v>
      </c>
    </row>
    <row r="48" spans="1:3" hidden="1" outlineLevel="1" x14ac:dyDescent="0.25">
      <c r="A48" s="126" t="s">
        <v>1567</v>
      </c>
      <c r="B48" s="87"/>
      <c r="C48" s="69"/>
    </row>
    <row r="49" spans="1:3" hidden="1" outlineLevel="1" x14ac:dyDescent="0.25">
      <c r="A49" s="126" t="s">
        <v>1568</v>
      </c>
      <c r="B49" s="87"/>
      <c r="C49" s="69"/>
    </row>
    <row r="50" spans="1:3" hidden="1" outlineLevel="1" x14ac:dyDescent="0.25">
      <c r="A50" s="126" t="s">
        <v>1569</v>
      </c>
      <c r="B50" s="89"/>
      <c r="C50" s="69"/>
    </row>
    <row r="51" spans="1:3" ht="18.75" hidden="1" collapsed="1" x14ac:dyDescent="0.25">
      <c r="A51" s="80"/>
      <c r="B51" s="80" t="s">
        <v>1570</v>
      </c>
      <c r="C51" s="157" t="s">
        <v>1489</v>
      </c>
    </row>
    <row r="52" spans="1:3" hidden="1" x14ac:dyDescent="0.25">
      <c r="A52" s="126" t="s">
        <v>1571</v>
      </c>
      <c r="B52" s="83" t="s">
        <v>1572</v>
      </c>
      <c r="C52" s="69" t="s">
        <v>618</v>
      </c>
    </row>
    <row r="53" spans="1:3" hidden="1" x14ac:dyDescent="0.25">
      <c r="A53" s="126" t="s">
        <v>1573</v>
      </c>
      <c r="B53" s="87"/>
    </row>
    <row r="54" spans="1:3" hidden="1" x14ac:dyDescent="0.25">
      <c r="A54" s="126" t="s">
        <v>1574</v>
      </c>
      <c r="B54" s="87"/>
    </row>
    <row r="55" spans="1:3" hidden="1" x14ac:dyDescent="0.25">
      <c r="A55" s="126" t="s">
        <v>1575</v>
      </c>
      <c r="B55" s="87"/>
    </row>
    <row r="56" spans="1:3" hidden="1" x14ac:dyDescent="0.25">
      <c r="A56" s="126" t="s">
        <v>1576</v>
      </c>
      <c r="B56" s="87"/>
    </row>
    <row r="57" spans="1:3" hidden="1" x14ac:dyDescent="0.25">
      <c r="A57" s="126" t="s">
        <v>1577</v>
      </c>
      <c r="B57" s="87"/>
    </row>
    <row r="58" spans="1:3" x14ac:dyDescent="0.25">
      <c r="B58" s="87"/>
    </row>
    <row r="59" spans="1:3" x14ac:dyDescent="0.25">
      <c r="B59" s="87"/>
    </row>
    <row r="60" spans="1:3" x14ac:dyDescent="0.25">
      <c r="B60" s="87"/>
    </row>
    <row r="61" spans="1:3" x14ac:dyDescent="0.25">
      <c r="B61" s="87"/>
    </row>
    <row r="62" spans="1:3" x14ac:dyDescent="0.25">
      <c r="B62" s="87"/>
    </row>
    <row r="63" spans="1:3" x14ac:dyDescent="0.25">
      <c r="B63" s="87"/>
    </row>
    <row r="64" spans="1:3" x14ac:dyDescent="0.25">
      <c r="B64" s="87"/>
    </row>
    <row r="65" spans="2:2" x14ac:dyDescent="0.25">
      <c r="B65" s="87"/>
    </row>
    <row r="66" spans="2:2" x14ac:dyDescent="0.25">
      <c r="B66" s="87"/>
    </row>
    <row r="67" spans="2:2" x14ac:dyDescent="0.25">
      <c r="B67" s="87"/>
    </row>
    <row r="68" spans="2:2" x14ac:dyDescent="0.25">
      <c r="B68" s="87"/>
    </row>
    <row r="69" spans="2:2" x14ac:dyDescent="0.25">
      <c r="B69" s="87"/>
    </row>
    <row r="70" spans="2:2" x14ac:dyDescent="0.25">
      <c r="B70" s="87"/>
    </row>
    <row r="71" spans="2:2" x14ac:dyDescent="0.25">
      <c r="B71" s="87"/>
    </row>
    <row r="72" spans="2:2" x14ac:dyDescent="0.25">
      <c r="B72" s="87"/>
    </row>
    <row r="73" spans="2:2" x14ac:dyDescent="0.25">
      <c r="B73" s="87"/>
    </row>
    <row r="74" spans="2:2" x14ac:dyDescent="0.25">
      <c r="B74" s="87"/>
    </row>
    <row r="75" spans="2:2" x14ac:dyDescent="0.25">
      <c r="B75" s="87"/>
    </row>
    <row r="76" spans="2:2" x14ac:dyDescent="0.25">
      <c r="B76" s="87"/>
    </row>
    <row r="77" spans="2:2" x14ac:dyDescent="0.25">
      <c r="B77" s="87"/>
    </row>
    <row r="78" spans="2:2" x14ac:dyDescent="0.25">
      <c r="B78" s="87"/>
    </row>
    <row r="79" spans="2:2" x14ac:dyDescent="0.25">
      <c r="B79" s="87"/>
    </row>
    <row r="80" spans="2:2" x14ac:dyDescent="0.25">
      <c r="B80" s="87"/>
    </row>
    <row r="81" spans="2:2" x14ac:dyDescent="0.25">
      <c r="B81" s="87"/>
    </row>
    <row r="82" spans="2:2" x14ac:dyDescent="0.25">
      <c r="B82" s="87"/>
    </row>
    <row r="83" spans="2:2" x14ac:dyDescent="0.25">
      <c r="B83" s="87"/>
    </row>
    <row r="84" spans="2:2" x14ac:dyDescent="0.25">
      <c r="B84" s="87"/>
    </row>
    <row r="85" spans="2:2" x14ac:dyDescent="0.25">
      <c r="B85" s="87"/>
    </row>
    <row r="86" spans="2:2" x14ac:dyDescent="0.25">
      <c r="B86" s="87"/>
    </row>
    <row r="87" spans="2:2" x14ac:dyDescent="0.25">
      <c r="B87" s="87"/>
    </row>
    <row r="88" spans="2:2" x14ac:dyDescent="0.25">
      <c r="B88" s="87"/>
    </row>
    <row r="89" spans="2:2" x14ac:dyDescent="0.25">
      <c r="B89" s="87"/>
    </row>
    <row r="90" spans="2:2" x14ac:dyDescent="0.25">
      <c r="B90" s="87"/>
    </row>
    <row r="91" spans="2:2" x14ac:dyDescent="0.25">
      <c r="B91" s="87"/>
    </row>
    <row r="92" spans="2:2" x14ac:dyDescent="0.25">
      <c r="B92" s="87"/>
    </row>
    <row r="93" spans="2:2" x14ac:dyDescent="0.25">
      <c r="B93" s="87"/>
    </row>
    <row r="94" spans="2:2" x14ac:dyDescent="0.25">
      <c r="B94" s="87"/>
    </row>
    <row r="95" spans="2:2" x14ac:dyDescent="0.25">
      <c r="B95" s="87"/>
    </row>
    <row r="96" spans="2:2" x14ac:dyDescent="0.25">
      <c r="B96" s="87"/>
    </row>
    <row r="97" spans="2:2" x14ac:dyDescent="0.25">
      <c r="B97" s="87"/>
    </row>
    <row r="98" spans="2:2" x14ac:dyDescent="0.25">
      <c r="B98" s="87"/>
    </row>
    <row r="99" spans="2:2" x14ac:dyDescent="0.25">
      <c r="B99" s="87"/>
    </row>
    <row r="100" spans="2:2" x14ac:dyDescent="0.25">
      <c r="B100" s="87"/>
    </row>
    <row r="101" spans="2:2" x14ac:dyDescent="0.25">
      <c r="B101" s="87"/>
    </row>
    <row r="102" spans="2:2" x14ac:dyDescent="0.25">
      <c r="B102" s="87"/>
    </row>
    <row r="103" spans="2:2" x14ac:dyDescent="0.25">
      <c r="B103" s="66"/>
    </row>
    <row r="104" spans="2:2" x14ac:dyDescent="0.25">
      <c r="B104" s="66"/>
    </row>
    <row r="105" spans="2:2" x14ac:dyDescent="0.25">
      <c r="B105" s="66"/>
    </row>
    <row r="106" spans="2:2" x14ac:dyDescent="0.25">
      <c r="B106" s="66"/>
    </row>
    <row r="107" spans="2:2" x14ac:dyDescent="0.25">
      <c r="B107" s="66"/>
    </row>
    <row r="108" spans="2:2" x14ac:dyDescent="0.25">
      <c r="B108" s="66"/>
    </row>
    <row r="109" spans="2:2" x14ac:dyDescent="0.25">
      <c r="B109" s="66"/>
    </row>
    <row r="110" spans="2:2" x14ac:dyDescent="0.25">
      <c r="B110" s="66"/>
    </row>
    <row r="111" spans="2:2" x14ac:dyDescent="0.25">
      <c r="B111" s="66"/>
    </row>
    <row r="112" spans="2:2" x14ac:dyDescent="0.25">
      <c r="B112" s="66"/>
    </row>
    <row r="113" spans="2:2" x14ac:dyDescent="0.25">
      <c r="B113" s="87"/>
    </row>
    <row r="114" spans="2:2" x14ac:dyDescent="0.25">
      <c r="B114" s="87"/>
    </row>
    <row r="115" spans="2:2" x14ac:dyDescent="0.25">
      <c r="B115" s="87"/>
    </row>
    <row r="116" spans="2:2" x14ac:dyDescent="0.25">
      <c r="B116" s="87"/>
    </row>
    <row r="117" spans="2:2" x14ac:dyDescent="0.25">
      <c r="B117" s="87"/>
    </row>
    <row r="118" spans="2:2" x14ac:dyDescent="0.25">
      <c r="B118" s="87"/>
    </row>
    <row r="119" spans="2:2" x14ac:dyDescent="0.25">
      <c r="B119" s="87"/>
    </row>
    <row r="120" spans="2:2" x14ac:dyDescent="0.25">
      <c r="B120" s="87"/>
    </row>
    <row r="121" spans="2:2" x14ac:dyDescent="0.25">
      <c r="B121" s="112"/>
    </row>
    <row r="122" spans="2:2" x14ac:dyDescent="0.25">
      <c r="B122" s="87"/>
    </row>
    <row r="123" spans="2:2" x14ac:dyDescent="0.25">
      <c r="B123" s="87"/>
    </row>
    <row r="124" spans="2:2" x14ac:dyDescent="0.25">
      <c r="B124" s="87"/>
    </row>
    <row r="125" spans="2:2" x14ac:dyDescent="0.25">
      <c r="B125" s="87"/>
    </row>
    <row r="126" spans="2:2" x14ac:dyDescent="0.25">
      <c r="B126" s="87"/>
    </row>
    <row r="127" spans="2:2" x14ac:dyDescent="0.25">
      <c r="B127" s="87"/>
    </row>
    <row r="128" spans="2:2" x14ac:dyDescent="0.25">
      <c r="B128" s="87"/>
    </row>
    <row r="129" spans="2:2" x14ac:dyDescent="0.25">
      <c r="B129" s="87"/>
    </row>
    <row r="130" spans="2:2" x14ac:dyDescent="0.25">
      <c r="B130" s="87"/>
    </row>
    <row r="131" spans="2:2" x14ac:dyDescent="0.25">
      <c r="B131" s="87"/>
    </row>
    <row r="132" spans="2:2" x14ac:dyDescent="0.25">
      <c r="B132" s="87"/>
    </row>
    <row r="133" spans="2:2" x14ac:dyDescent="0.25">
      <c r="B133" s="87"/>
    </row>
    <row r="134" spans="2:2" x14ac:dyDescent="0.25">
      <c r="B134" s="87"/>
    </row>
    <row r="135" spans="2:2" x14ac:dyDescent="0.25">
      <c r="B135" s="87"/>
    </row>
    <row r="136" spans="2:2" x14ac:dyDescent="0.25">
      <c r="B136" s="87"/>
    </row>
    <row r="137" spans="2:2" x14ac:dyDescent="0.25">
      <c r="B137" s="87"/>
    </row>
    <row r="138" spans="2:2" x14ac:dyDescent="0.25">
      <c r="B138" s="87"/>
    </row>
    <row r="140" spans="2:2" x14ac:dyDescent="0.25">
      <c r="B140" s="87"/>
    </row>
    <row r="141" spans="2:2" x14ac:dyDescent="0.25">
      <c r="B141" s="87"/>
    </row>
    <row r="142" spans="2:2" x14ac:dyDescent="0.25">
      <c r="B142" s="87"/>
    </row>
    <row r="147" spans="2:2" x14ac:dyDescent="0.25">
      <c r="B147" s="75"/>
    </row>
    <row r="148" spans="2:2" x14ac:dyDescent="0.25">
      <c r="B148" s="158"/>
    </row>
    <row r="154" spans="2:2" x14ac:dyDescent="0.25">
      <c r="B154" s="89"/>
    </row>
    <row r="155" spans="2:2" x14ac:dyDescent="0.25">
      <c r="B155" s="87"/>
    </row>
    <row r="157" spans="2:2" x14ac:dyDescent="0.25">
      <c r="B157" s="87"/>
    </row>
    <row r="158" spans="2:2" x14ac:dyDescent="0.25">
      <c r="B158" s="87"/>
    </row>
    <row r="159" spans="2:2" x14ac:dyDescent="0.25">
      <c r="B159" s="87"/>
    </row>
    <row r="160" spans="2:2" x14ac:dyDescent="0.25">
      <c r="B160" s="87"/>
    </row>
    <row r="161" spans="2:2" x14ac:dyDescent="0.25">
      <c r="B161" s="87"/>
    </row>
    <row r="162" spans="2:2" x14ac:dyDescent="0.25">
      <c r="B162" s="87"/>
    </row>
    <row r="163" spans="2:2" x14ac:dyDescent="0.25">
      <c r="B163" s="87"/>
    </row>
    <row r="164" spans="2:2" x14ac:dyDescent="0.25">
      <c r="B164" s="87"/>
    </row>
    <row r="165" spans="2:2" x14ac:dyDescent="0.25">
      <c r="B165" s="87"/>
    </row>
    <row r="166" spans="2:2" x14ac:dyDescent="0.25">
      <c r="B166" s="87"/>
    </row>
    <row r="167" spans="2:2" x14ac:dyDescent="0.25">
      <c r="B167" s="87"/>
    </row>
    <row r="168" spans="2:2" x14ac:dyDescent="0.25">
      <c r="B168" s="87"/>
    </row>
    <row r="265" spans="2:2" x14ac:dyDescent="0.25">
      <c r="B265" s="83"/>
    </row>
    <row r="266" spans="2:2" x14ac:dyDescent="0.25">
      <c r="B266" s="87"/>
    </row>
    <row r="267" spans="2:2" x14ac:dyDescent="0.25">
      <c r="B267" s="87"/>
    </row>
    <row r="270" spans="2:2" x14ac:dyDescent="0.25">
      <c r="B270" s="87"/>
    </row>
    <row r="286" spans="2:2" x14ac:dyDescent="0.25">
      <c r="B286" s="83"/>
    </row>
    <row r="316" spans="2:2" x14ac:dyDescent="0.25">
      <c r="B316" s="75"/>
    </row>
    <row r="317" spans="2:2" x14ac:dyDescent="0.25">
      <c r="B317" s="87"/>
    </row>
    <row r="319" spans="2:2" x14ac:dyDescent="0.25">
      <c r="B319" s="87"/>
    </row>
    <row r="320" spans="2:2" x14ac:dyDescent="0.25">
      <c r="B320" s="87"/>
    </row>
    <row r="321" spans="2:2" x14ac:dyDescent="0.25">
      <c r="B321" s="87"/>
    </row>
    <row r="322" spans="2:2" x14ac:dyDescent="0.25">
      <c r="B322" s="87"/>
    </row>
    <row r="323" spans="2:2" x14ac:dyDescent="0.25">
      <c r="B323" s="87"/>
    </row>
    <row r="324" spans="2:2" x14ac:dyDescent="0.25">
      <c r="B324" s="87"/>
    </row>
    <row r="325" spans="2:2" x14ac:dyDescent="0.25">
      <c r="B325" s="87"/>
    </row>
    <row r="326" spans="2:2" x14ac:dyDescent="0.25">
      <c r="B326" s="87"/>
    </row>
    <row r="327" spans="2:2" x14ac:dyDescent="0.25">
      <c r="B327" s="87"/>
    </row>
    <row r="328" spans="2:2" x14ac:dyDescent="0.25">
      <c r="B328" s="87"/>
    </row>
    <row r="329" spans="2:2" x14ac:dyDescent="0.25">
      <c r="B329" s="87"/>
    </row>
    <row r="330" spans="2:2" x14ac:dyDescent="0.25">
      <c r="B330" s="87"/>
    </row>
    <row r="342" spans="2:2" x14ac:dyDescent="0.25">
      <c r="B342" s="87"/>
    </row>
    <row r="343" spans="2:2" x14ac:dyDescent="0.25">
      <c r="B343" s="87"/>
    </row>
    <row r="344" spans="2:2" x14ac:dyDescent="0.25">
      <c r="B344" s="87"/>
    </row>
    <row r="345" spans="2:2" x14ac:dyDescent="0.25">
      <c r="B345" s="87"/>
    </row>
    <row r="346" spans="2:2" x14ac:dyDescent="0.25">
      <c r="B346" s="87"/>
    </row>
    <row r="347" spans="2:2" x14ac:dyDescent="0.25">
      <c r="B347" s="87"/>
    </row>
    <row r="348" spans="2:2" x14ac:dyDescent="0.25">
      <c r="B348" s="87"/>
    </row>
    <row r="349" spans="2:2" x14ac:dyDescent="0.25">
      <c r="B349" s="87"/>
    </row>
    <row r="350" spans="2:2" x14ac:dyDescent="0.25">
      <c r="B350" s="87"/>
    </row>
    <row r="352" spans="2:2" x14ac:dyDescent="0.25">
      <c r="B352" s="87"/>
    </row>
    <row r="353" spans="2:2" x14ac:dyDescent="0.25">
      <c r="B353" s="87"/>
    </row>
    <row r="354" spans="2:2" x14ac:dyDescent="0.25">
      <c r="B354" s="87"/>
    </row>
    <row r="355" spans="2:2" x14ac:dyDescent="0.25">
      <c r="B355" s="87"/>
    </row>
    <row r="356" spans="2:2" x14ac:dyDescent="0.25">
      <c r="B356" s="87"/>
    </row>
    <row r="358" spans="2:2" x14ac:dyDescent="0.25">
      <c r="B358" s="87"/>
    </row>
    <row r="361" spans="2:2" x14ac:dyDescent="0.25">
      <c r="B361" s="87"/>
    </row>
    <row r="364" spans="2:2" x14ac:dyDescent="0.25">
      <c r="B364" s="87"/>
    </row>
    <row r="365" spans="2:2" x14ac:dyDescent="0.25">
      <c r="B365" s="87"/>
    </row>
    <row r="366" spans="2:2" x14ac:dyDescent="0.25">
      <c r="B366" s="87"/>
    </row>
    <row r="367" spans="2:2" x14ac:dyDescent="0.25">
      <c r="B367" s="87"/>
    </row>
    <row r="368" spans="2:2" x14ac:dyDescent="0.25">
      <c r="B368" s="87"/>
    </row>
    <row r="369" spans="2:2" x14ac:dyDescent="0.25">
      <c r="B369" s="87"/>
    </row>
    <row r="370" spans="2:2" x14ac:dyDescent="0.25">
      <c r="B370" s="87"/>
    </row>
    <row r="371" spans="2:2" x14ac:dyDescent="0.25">
      <c r="B371" s="87"/>
    </row>
    <row r="372" spans="2:2" x14ac:dyDescent="0.25">
      <c r="B372" s="87"/>
    </row>
    <row r="373" spans="2:2" x14ac:dyDescent="0.25">
      <c r="B373" s="87"/>
    </row>
    <row r="374" spans="2:2" x14ac:dyDescent="0.25">
      <c r="B374" s="87"/>
    </row>
    <row r="375" spans="2:2" x14ac:dyDescent="0.25">
      <c r="B375" s="87"/>
    </row>
    <row r="376" spans="2:2" x14ac:dyDescent="0.25">
      <c r="B376" s="87"/>
    </row>
    <row r="377" spans="2:2" x14ac:dyDescent="0.25">
      <c r="B377" s="87"/>
    </row>
    <row r="378" spans="2:2" x14ac:dyDescent="0.25">
      <c r="B378" s="87"/>
    </row>
    <row r="379" spans="2:2" x14ac:dyDescent="0.25">
      <c r="B379" s="87"/>
    </row>
    <row r="380" spans="2:2" x14ac:dyDescent="0.25">
      <c r="B380" s="87"/>
    </row>
    <row r="381" spans="2:2" x14ac:dyDescent="0.25">
      <c r="B381" s="87"/>
    </row>
    <row r="382" spans="2:2" x14ac:dyDescent="0.25">
      <c r="B382" s="87"/>
    </row>
    <row r="386" spans="2:2" x14ac:dyDescent="0.25">
      <c r="B386" s="75"/>
    </row>
    <row r="403" spans="2:2" x14ac:dyDescent="0.25">
      <c r="B403" s="159"/>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F8D6A-EFBC-441F-94E2-BA6B6B783549}">
  <sheetPr>
    <tabColor rgb="FF243386"/>
  </sheetPr>
  <dimension ref="C1:N37"/>
  <sheetViews>
    <sheetView showGridLines="0" zoomScale="80" zoomScaleNormal="80" workbookViewId="0">
      <selection activeCell="J11" sqref="J11:M15"/>
    </sheetView>
  </sheetViews>
  <sheetFormatPr baseColWidth="10" defaultColWidth="9.140625" defaultRowHeight="15" x14ac:dyDescent="0.25"/>
  <sheetData>
    <row r="1" spans="3:14" ht="15.75" thickBot="1" x14ac:dyDescent="0.3"/>
    <row r="2" spans="3:14" ht="36.75" thickTop="1" x14ac:dyDescent="0.55000000000000004">
      <c r="C2" s="160"/>
      <c r="D2" s="209" t="s">
        <v>1578</v>
      </c>
      <c r="E2" s="209"/>
      <c r="F2" s="209"/>
      <c r="G2" s="209"/>
      <c r="H2" s="209"/>
      <c r="I2" s="209"/>
      <c r="J2" s="209"/>
      <c r="K2" s="209"/>
      <c r="L2" s="209"/>
      <c r="M2" s="209"/>
      <c r="N2" s="161"/>
    </row>
    <row r="3" spans="3:14" x14ac:dyDescent="0.25">
      <c r="C3" s="162"/>
      <c r="D3" s="163"/>
      <c r="E3" s="163"/>
      <c r="F3" s="163"/>
      <c r="G3" s="163"/>
      <c r="H3" s="163"/>
      <c r="I3" s="163"/>
      <c r="J3" s="163"/>
      <c r="K3" s="163"/>
      <c r="L3" s="163"/>
      <c r="M3" s="163"/>
      <c r="N3" s="164"/>
    </row>
    <row r="4" spans="3:14" ht="26.25" x14ac:dyDescent="0.4">
      <c r="C4" s="162"/>
      <c r="D4" s="210" t="s">
        <v>1579</v>
      </c>
      <c r="E4" s="210"/>
      <c r="F4" s="210"/>
      <c r="G4" s="210"/>
      <c r="H4" s="210"/>
      <c r="I4" s="210"/>
      <c r="J4" s="210"/>
      <c r="K4" s="210"/>
      <c r="L4" s="210"/>
      <c r="M4" s="210"/>
      <c r="N4" s="164"/>
    </row>
    <row r="5" spans="3:14" ht="15.75" thickBot="1" x14ac:dyDescent="0.3">
      <c r="C5" s="162"/>
      <c r="D5" s="165"/>
      <c r="E5" s="165"/>
      <c r="F5" s="165"/>
      <c r="G5" s="165"/>
      <c r="H5" s="165"/>
      <c r="I5" s="165"/>
      <c r="J5" s="165"/>
      <c r="K5" s="165"/>
      <c r="L5" s="165"/>
      <c r="M5" s="166"/>
      <c r="N5" s="164"/>
    </row>
    <row r="6" spans="3:14" ht="15.75" thickTop="1" x14ac:dyDescent="0.25">
      <c r="C6" s="162"/>
      <c r="M6" s="29"/>
      <c r="N6" s="164"/>
    </row>
    <row r="7" spans="3:14" x14ac:dyDescent="0.25">
      <c r="C7" s="162"/>
      <c r="N7" s="164"/>
    </row>
    <row r="8" spans="3:14" ht="16.5" thickBot="1" x14ac:dyDescent="0.3">
      <c r="C8" s="162"/>
      <c r="D8" s="167" t="s">
        <v>1580</v>
      </c>
      <c r="E8" s="168"/>
      <c r="F8" s="168"/>
      <c r="M8" s="29"/>
      <c r="N8" s="164"/>
    </row>
    <row r="9" spans="3:14" ht="15.75" thickTop="1" x14ac:dyDescent="0.25">
      <c r="C9" s="162"/>
      <c r="M9" s="29"/>
      <c r="N9" s="164"/>
    </row>
    <row r="10" spans="3:14" x14ac:dyDescent="0.25">
      <c r="C10" s="162"/>
      <c r="D10" s="169" t="s">
        <v>1581</v>
      </c>
      <c r="E10" s="169"/>
      <c r="F10" s="169"/>
      <c r="G10" s="169"/>
      <c r="H10" s="169"/>
      <c r="I10" s="169"/>
      <c r="J10" s="169" t="s">
        <v>1582</v>
      </c>
      <c r="K10" s="170">
        <v>0.1</v>
      </c>
      <c r="L10" s="170">
        <v>0.2</v>
      </c>
      <c r="M10" s="170">
        <v>0.3</v>
      </c>
      <c r="N10" s="164"/>
    </row>
    <row r="11" spans="3:14" x14ac:dyDescent="0.25">
      <c r="C11" s="162"/>
      <c r="D11" s="211" t="s">
        <v>1583</v>
      </c>
      <c r="E11" s="212"/>
      <c r="F11" s="212"/>
      <c r="G11" s="212"/>
      <c r="H11" s="212"/>
      <c r="I11" s="213"/>
      <c r="J11" s="171">
        <v>91435.435296569602</v>
      </c>
      <c r="K11" s="171">
        <v>89891.073190803902</v>
      </c>
      <c r="L11" s="171">
        <v>86432.4600241929</v>
      </c>
      <c r="M11" s="171">
        <v>81274.512536244947</v>
      </c>
      <c r="N11" s="164"/>
    </row>
    <row r="12" spans="3:14" x14ac:dyDescent="0.25">
      <c r="C12" s="162"/>
      <c r="D12" s="206" t="s">
        <v>1584</v>
      </c>
      <c r="E12" s="207"/>
      <c r="F12" s="207"/>
      <c r="G12" s="207"/>
      <c r="H12" s="207"/>
      <c r="I12" s="208"/>
      <c r="J12" s="172">
        <v>55.590839227958476</v>
      </c>
      <c r="K12" s="172">
        <v>59.494279102974957</v>
      </c>
      <c r="L12" s="172">
        <v>66.931063990846994</v>
      </c>
      <c r="M12" s="172">
        <v>76.492644560968429</v>
      </c>
      <c r="N12" s="164"/>
    </row>
    <row r="13" spans="3:14" x14ac:dyDescent="0.25">
      <c r="C13" s="162"/>
      <c r="D13" s="206" t="s">
        <v>1585</v>
      </c>
      <c r="E13" s="207"/>
      <c r="F13" s="207"/>
      <c r="G13" s="207"/>
      <c r="H13" s="207"/>
      <c r="I13" s="208"/>
      <c r="J13" s="173">
        <v>91355.770069442311</v>
      </c>
      <c r="K13" s="173">
        <v>89811.407963676611</v>
      </c>
      <c r="L13" s="173">
        <v>86352.79479706561</v>
      </c>
      <c r="M13" s="173">
        <v>81194.847309117657</v>
      </c>
      <c r="N13" s="164"/>
    </row>
    <row r="14" spans="3:14" x14ac:dyDescent="0.25">
      <c r="C14" s="162"/>
      <c r="D14" s="206" t="s">
        <v>1586</v>
      </c>
      <c r="E14" s="207"/>
      <c r="F14" s="207"/>
      <c r="G14" s="207"/>
      <c r="H14" s="207"/>
      <c r="I14" s="208"/>
      <c r="J14" s="173">
        <v>77832.816000000006</v>
      </c>
      <c r="K14" s="173">
        <v>77832.816000000006</v>
      </c>
      <c r="L14" s="173">
        <v>77832.816000000006</v>
      </c>
      <c r="M14" s="173">
        <v>77832.816000000006</v>
      </c>
      <c r="N14" s="164"/>
    </row>
    <row r="15" spans="3:14" x14ac:dyDescent="0.25">
      <c r="C15" s="162"/>
      <c r="D15" s="206" t="s">
        <v>1587</v>
      </c>
      <c r="E15" s="207"/>
      <c r="F15" s="207"/>
      <c r="G15" s="207"/>
      <c r="H15" s="207"/>
      <c r="I15" s="208"/>
      <c r="J15" s="174">
        <v>0.173743605389304</v>
      </c>
      <c r="K15" s="174">
        <v>0.15390156208245886</v>
      </c>
      <c r="L15" s="174">
        <v>0.10946512325939239</v>
      </c>
      <c r="M15" s="174">
        <v>4.3195550179215614E-2</v>
      </c>
      <c r="N15" s="164"/>
    </row>
    <row r="16" spans="3:14" x14ac:dyDescent="0.25">
      <c r="C16" s="162"/>
      <c r="N16" s="164"/>
    </row>
    <row r="17" spans="3:14" x14ac:dyDescent="0.25">
      <c r="C17" s="162"/>
      <c r="J17" s="175"/>
      <c r="K17" s="175"/>
      <c r="L17" s="175"/>
      <c r="M17" s="175"/>
      <c r="N17" s="164"/>
    </row>
    <row r="18" spans="3:14" ht="16.5" thickBot="1" x14ac:dyDescent="0.3">
      <c r="C18" s="162"/>
      <c r="D18" s="167" t="s">
        <v>1588</v>
      </c>
      <c r="E18" s="168"/>
      <c r="F18" s="168"/>
      <c r="N18" s="164"/>
    </row>
    <row r="19" spans="3:14" ht="15.75" thickTop="1" x14ac:dyDescent="0.25">
      <c r="C19" s="162"/>
      <c r="D19" t="s">
        <v>1589</v>
      </c>
      <c r="N19" s="164"/>
    </row>
    <row r="20" spans="3:14" x14ac:dyDescent="0.25">
      <c r="C20" s="162"/>
      <c r="D20" s="197"/>
      <c r="E20" s="198"/>
      <c r="F20" s="198"/>
      <c r="G20" s="198"/>
      <c r="H20" s="198"/>
      <c r="I20" s="198"/>
      <c r="J20" s="198"/>
      <c r="K20" s="198"/>
      <c r="L20" s="198"/>
      <c r="M20" s="199"/>
      <c r="N20" s="164"/>
    </row>
    <row r="21" spans="3:14" x14ac:dyDescent="0.25">
      <c r="C21" s="162"/>
      <c r="D21" s="197"/>
      <c r="E21" s="198"/>
      <c r="F21" s="198"/>
      <c r="G21" s="198"/>
      <c r="H21" s="198"/>
      <c r="I21" s="198"/>
      <c r="J21" s="198"/>
      <c r="K21" s="198"/>
      <c r="L21" s="198"/>
      <c r="M21" s="199"/>
      <c r="N21" s="164"/>
    </row>
    <row r="22" spans="3:14" x14ac:dyDescent="0.25">
      <c r="C22" s="162"/>
      <c r="D22" s="197"/>
      <c r="E22" s="198"/>
      <c r="F22" s="198"/>
      <c r="G22" s="198"/>
      <c r="H22" s="198"/>
      <c r="I22" s="198"/>
      <c r="J22" s="198"/>
      <c r="K22" s="198"/>
      <c r="L22" s="198"/>
      <c r="M22" s="199"/>
      <c r="N22" s="164"/>
    </row>
    <row r="23" spans="3:14" x14ac:dyDescent="0.25">
      <c r="C23" s="162"/>
      <c r="D23" s="197"/>
      <c r="E23" s="198"/>
      <c r="F23" s="198"/>
      <c r="G23" s="198"/>
      <c r="H23" s="198"/>
      <c r="I23" s="198"/>
      <c r="J23" s="198"/>
      <c r="K23" s="198"/>
      <c r="L23" s="198"/>
      <c r="M23" s="199"/>
      <c r="N23" s="164"/>
    </row>
    <row r="24" spans="3:14" x14ac:dyDescent="0.25">
      <c r="C24" s="162"/>
      <c r="D24" s="176"/>
      <c r="E24" s="177"/>
      <c r="F24" s="177"/>
      <c r="G24" s="177"/>
      <c r="H24" s="177"/>
      <c r="I24" s="177"/>
      <c r="J24" s="177"/>
      <c r="K24" s="177"/>
      <c r="L24" s="177"/>
      <c r="M24" s="178"/>
      <c r="N24" s="164"/>
    </row>
    <row r="25" spans="3:14" x14ac:dyDescent="0.25">
      <c r="C25" s="162"/>
      <c r="D25" s="176"/>
      <c r="E25" s="177"/>
      <c r="F25" s="177"/>
      <c r="G25" s="177"/>
      <c r="H25" s="177"/>
      <c r="I25" s="177"/>
      <c r="J25" s="177"/>
      <c r="K25" s="177"/>
      <c r="L25" s="177"/>
      <c r="M25" s="178"/>
      <c r="N25" s="164"/>
    </row>
    <row r="26" spans="3:14" x14ac:dyDescent="0.25">
      <c r="C26" s="162"/>
      <c r="D26" s="197"/>
      <c r="E26" s="198"/>
      <c r="F26" s="198"/>
      <c r="G26" s="198"/>
      <c r="H26" s="198"/>
      <c r="I26" s="198"/>
      <c r="J26" s="198"/>
      <c r="K26" s="198"/>
      <c r="L26" s="198"/>
      <c r="M26" s="199"/>
      <c r="N26" s="164"/>
    </row>
    <row r="27" spans="3:14" x14ac:dyDescent="0.25">
      <c r="C27" s="162"/>
      <c r="D27" s="197"/>
      <c r="E27" s="198"/>
      <c r="F27" s="198"/>
      <c r="G27" s="198"/>
      <c r="H27" s="198"/>
      <c r="I27" s="198"/>
      <c r="J27" s="198"/>
      <c r="K27" s="198"/>
      <c r="L27" s="198"/>
      <c r="M27" s="199"/>
      <c r="N27" s="164"/>
    </row>
    <row r="28" spans="3:14" x14ac:dyDescent="0.25">
      <c r="C28" s="162"/>
      <c r="D28" s="176"/>
      <c r="E28" s="177"/>
      <c r="F28" s="177"/>
      <c r="G28" s="177"/>
      <c r="H28" s="177"/>
      <c r="I28" s="177"/>
      <c r="J28" s="177"/>
      <c r="K28" s="177"/>
      <c r="L28" s="177"/>
      <c r="M28" s="178"/>
      <c r="N28" s="164"/>
    </row>
    <row r="29" spans="3:14" x14ac:dyDescent="0.25">
      <c r="C29" s="162"/>
      <c r="D29" s="176"/>
      <c r="E29" s="177"/>
      <c r="F29" s="177"/>
      <c r="G29" s="177"/>
      <c r="H29" s="177"/>
      <c r="I29" s="177"/>
      <c r="J29" s="177"/>
      <c r="K29" s="177"/>
      <c r="L29" s="177"/>
      <c r="M29" s="178"/>
      <c r="N29" s="164"/>
    </row>
    <row r="30" spans="3:14" x14ac:dyDescent="0.25">
      <c r="C30" s="162"/>
      <c r="D30" s="176"/>
      <c r="E30" s="177"/>
      <c r="F30" s="177"/>
      <c r="G30" s="177"/>
      <c r="H30" s="177"/>
      <c r="I30" s="177"/>
      <c r="J30" s="177"/>
      <c r="K30" s="177"/>
      <c r="L30" s="177"/>
      <c r="M30" s="178"/>
      <c r="N30" s="164"/>
    </row>
    <row r="31" spans="3:14" x14ac:dyDescent="0.25">
      <c r="C31" s="162"/>
      <c r="N31" s="164"/>
    </row>
    <row r="32" spans="3:14" x14ac:dyDescent="0.25">
      <c r="C32" s="162"/>
      <c r="N32" s="164"/>
    </row>
    <row r="33" spans="3:14" x14ac:dyDescent="0.25">
      <c r="C33" s="162"/>
      <c r="N33" s="164"/>
    </row>
    <row r="34" spans="3:14" x14ac:dyDescent="0.25">
      <c r="C34" s="200"/>
      <c r="D34" s="201"/>
      <c r="E34" s="201"/>
      <c r="F34" s="201"/>
      <c r="G34" s="201"/>
      <c r="H34" s="201"/>
      <c r="I34" s="201"/>
      <c r="J34" s="201"/>
      <c r="K34" s="201"/>
      <c r="L34" s="201"/>
      <c r="M34" s="201"/>
      <c r="N34" s="202"/>
    </row>
    <row r="35" spans="3:14" x14ac:dyDescent="0.25">
      <c r="C35" s="200"/>
      <c r="D35" s="201"/>
      <c r="E35" s="201"/>
      <c r="F35" s="201"/>
      <c r="G35" s="201"/>
      <c r="H35" s="201"/>
      <c r="I35" s="201"/>
      <c r="J35" s="201"/>
      <c r="K35" s="201"/>
      <c r="L35" s="201"/>
      <c r="M35" s="201"/>
      <c r="N35" s="202"/>
    </row>
    <row r="36" spans="3:14" ht="15.75" thickBot="1" x14ac:dyDescent="0.3">
      <c r="C36" s="203"/>
      <c r="D36" s="204"/>
      <c r="E36" s="204"/>
      <c r="F36" s="204"/>
      <c r="G36" s="204"/>
      <c r="H36" s="204"/>
      <c r="I36" s="204"/>
      <c r="J36" s="204"/>
      <c r="K36" s="204"/>
      <c r="L36" s="204"/>
      <c r="M36" s="204"/>
      <c r="N36" s="205"/>
    </row>
    <row r="37" spans="3:14" ht="15.75" thickTop="1" x14ac:dyDescent="0.25"/>
  </sheetData>
  <mergeCells count="14">
    <mergeCell ref="D14:I14"/>
    <mergeCell ref="D2:M2"/>
    <mergeCell ref="D4:M4"/>
    <mergeCell ref="D11:I11"/>
    <mergeCell ref="D12:I12"/>
    <mergeCell ref="D13:I13"/>
    <mergeCell ref="D27:M27"/>
    <mergeCell ref="C34:N36"/>
    <mergeCell ref="D15:I15"/>
    <mergeCell ref="D20:M20"/>
    <mergeCell ref="D21:M21"/>
    <mergeCell ref="D22:M22"/>
    <mergeCell ref="D23:M23"/>
    <mergeCell ref="D26:M2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1476F-A70A-40AC-BBE2-841F11A73E49}">
  <sheetPr>
    <tabColor rgb="FF243386"/>
  </sheetPr>
  <dimension ref="A1:N112"/>
  <sheetViews>
    <sheetView zoomScale="80" zoomScaleNormal="80" workbookViewId="0">
      <selection activeCell="E93" sqref="E93"/>
    </sheetView>
  </sheetViews>
  <sheetFormatPr baseColWidth="10" defaultColWidth="8.85546875" defaultRowHeight="15" outlineLevelRow="1" x14ac:dyDescent="0.25"/>
  <cols>
    <col min="1" max="1" width="13.28515625" style="69" customWidth="1"/>
    <col min="2" max="2" width="60.5703125" style="69" bestFit="1" customWidth="1"/>
    <col min="3" max="7" width="41" style="69" customWidth="1"/>
    <col min="8" max="8" width="7.28515625" style="69" customWidth="1"/>
    <col min="9" max="9" width="92" style="69" customWidth="1"/>
    <col min="10" max="11" width="47.7109375" style="69" customWidth="1"/>
    <col min="12" max="12" width="7.28515625" style="69" customWidth="1"/>
    <col min="13" max="13" width="25.7109375" style="69" customWidth="1"/>
    <col min="14" max="14" width="25.7109375" style="66" customWidth="1"/>
    <col min="15" max="16384" width="8.85546875" style="88"/>
  </cols>
  <sheetData>
    <row r="1" spans="1:13" ht="45" customHeight="1" x14ac:dyDescent="0.25">
      <c r="A1" s="214" t="s">
        <v>1590</v>
      </c>
      <c r="B1" s="214"/>
    </row>
    <row r="2" spans="1:13" ht="31.5" x14ac:dyDescent="0.25">
      <c r="A2" s="1" t="s">
        <v>1591</v>
      </c>
      <c r="B2" s="1"/>
      <c r="C2" s="66"/>
      <c r="D2" s="66"/>
      <c r="E2" s="66"/>
      <c r="F2" s="67" t="s">
        <v>265</v>
      </c>
      <c r="G2" s="111"/>
      <c r="H2" s="66"/>
      <c r="I2" s="1"/>
      <c r="J2" s="66"/>
      <c r="K2" s="66"/>
      <c r="L2" s="66"/>
      <c r="M2" s="66"/>
    </row>
    <row r="3" spans="1:13" ht="15.75" thickBot="1" x14ac:dyDescent="0.3">
      <c r="A3" s="66"/>
      <c r="B3" s="68"/>
      <c r="C3" s="68"/>
      <c r="D3" s="66"/>
      <c r="E3" s="66"/>
      <c r="F3" s="66"/>
      <c r="G3" s="66"/>
      <c r="H3" s="66"/>
      <c r="L3" s="66"/>
      <c r="M3" s="66"/>
    </row>
    <row r="4" spans="1:13" ht="19.5" thickBot="1" x14ac:dyDescent="0.3">
      <c r="A4" s="70"/>
      <c r="B4" s="71" t="s">
        <v>266</v>
      </c>
      <c r="C4" s="72" t="s">
        <v>267</v>
      </c>
      <c r="D4" s="70"/>
      <c r="E4" s="70"/>
      <c r="F4" s="66"/>
      <c r="G4" s="66"/>
      <c r="H4" s="66"/>
      <c r="I4" s="80" t="s">
        <v>1592</v>
      </c>
      <c r="J4" s="157" t="s">
        <v>1558</v>
      </c>
      <c r="L4" s="66"/>
      <c r="M4" s="66"/>
    </row>
    <row r="5" spans="1:13" ht="15.75" thickBot="1" x14ac:dyDescent="0.3">
      <c r="H5" s="66"/>
      <c r="I5" s="179" t="s">
        <v>1560</v>
      </c>
      <c r="J5" s="69" t="s">
        <v>367</v>
      </c>
      <c r="L5" s="66"/>
      <c r="M5" s="66"/>
    </row>
    <row r="6" spans="1:13" ht="18.75" x14ac:dyDescent="0.25">
      <c r="A6" s="73"/>
      <c r="B6" s="74" t="s">
        <v>1593</v>
      </c>
      <c r="C6" s="180"/>
      <c r="E6" s="75"/>
      <c r="F6" s="75"/>
      <c r="G6" s="75"/>
      <c r="H6" s="66"/>
      <c r="I6" s="179" t="s">
        <v>1562</v>
      </c>
      <c r="J6" s="69" t="s">
        <v>1563</v>
      </c>
      <c r="L6" s="66"/>
      <c r="M6" s="66"/>
    </row>
    <row r="7" spans="1:13" x14ac:dyDescent="0.25">
      <c r="B7" s="76" t="s">
        <v>1594</v>
      </c>
      <c r="C7" s="180"/>
      <c r="H7" s="66"/>
      <c r="I7" s="179" t="s">
        <v>1565</v>
      </c>
      <c r="J7" s="69" t="s">
        <v>1566</v>
      </c>
      <c r="L7" s="66"/>
      <c r="M7" s="66"/>
    </row>
    <row r="8" spans="1:13" x14ac:dyDescent="0.25">
      <c r="B8" s="76" t="s">
        <v>1595</v>
      </c>
      <c r="C8" s="180"/>
      <c r="H8" s="66"/>
      <c r="I8" s="179" t="s">
        <v>1596</v>
      </c>
      <c r="J8" s="69" t="s">
        <v>1597</v>
      </c>
      <c r="L8" s="66"/>
      <c r="M8" s="66"/>
    </row>
    <row r="9" spans="1:13" ht="15.75" thickBot="1" x14ac:dyDescent="0.3">
      <c r="B9" s="78" t="s">
        <v>1598</v>
      </c>
      <c r="C9" s="180"/>
      <c r="H9" s="66"/>
      <c r="L9" s="66"/>
      <c r="M9" s="66"/>
    </row>
    <row r="10" spans="1:13" x14ac:dyDescent="0.25">
      <c r="B10" s="79"/>
      <c r="C10" s="180"/>
      <c r="H10" s="66"/>
      <c r="I10" s="181" t="s">
        <v>1599</v>
      </c>
      <c r="L10" s="66"/>
      <c r="M10" s="66"/>
    </row>
    <row r="11" spans="1:13" x14ac:dyDescent="0.25">
      <c r="B11" s="79"/>
      <c r="H11" s="66"/>
      <c r="I11" s="181" t="s">
        <v>1600</v>
      </c>
      <c r="L11" s="66"/>
      <c r="M11" s="66"/>
    </row>
    <row r="12" spans="1:13" ht="37.5" x14ac:dyDescent="0.25">
      <c r="A12" s="80" t="s">
        <v>276</v>
      </c>
      <c r="B12" s="80" t="s">
        <v>1601</v>
      </c>
      <c r="C12" s="81"/>
      <c r="D12" s="81"/>
      <c r="E12" s="81"/>
      <c r="F12" s="81"/>
      <c r="G12" s="81"/>
      <c r="H12" s="66"/>
      <c r="L12" s="66"/>
      <c r="M12" s="66"/>
    </row>
    <row r="13" spans="1:13" ht="15" customHeight="1" x14ac:dyDescent="0.25">
      <c r="A13" s="90"/>
      <c r="B13" s="91" t="s">
        <v>1602</v>
      </c>
      <c r="C13" s="90" t="s">
        <v>1603</v>
      </c>
      <c r="D13" s="90" t="s">
        <v>1604</v>
      </c>
      <c r="E13" s="92"/>
      <c r="F13" s="93"/>
      <c r="G13" s="93"/>
      <c r="H13" s="66"/>
      <c r="L13" s="66"/>
      <c r="M13" s="66"/>
    </row>
    <row r="14" spans="1:13" x14ac:dyDescent="0.25">
      <c r="A14" s="69" t="s">
        <v>1605</v>
      </c>
      <c r="B14" s="87" t="s">
        <v>1606</v>
      </c>
      <c r="C14" s="182" t="s">
        <v>1607</v>
      </c>
      <c r="D14" s="182" t="s">
        <v>1608</v>
      </c>
      <c r="E14" s="75"/>
      <c r="F14" s="75"/>
      <c r="G14" s="75"/>
      <c r="H14" s="66"/>
      <c r="L14" s="66"/>
      <c r="M14" s="66"/>
    </row>
    <row r="15" spans="1:13" x14ac:dyDescent="0.25">
      <c r="A15" s="69" t="s">
        <v>1609</v>
      </c>
      <c r="B15" s="87" t="s">
        <v>730</v>
      </c>
      <c r="C15" s="182" t="s">
        <v>1607</v>
      </c>
      <c r="D15" s="182" t="s">
        <v>1608</v>
      </c>
      <c r="E15" s="75"/>
      <c r="F15" s="75"/>
      <c r="G15" s="75"/>
      <c r="H15" s="66"/>
      <c r="L15" s="66"/>
      <c r="M15" s="66"/>
    </row>
    <row r="16" spans="1:13" x14ac:dyDescent="0.25">
      <c r="A16" s="69" t="s">
        <v>1610</v>
      </c>
      <c r="B16" s="87" t="s">
        <v>1611</v>
      </c>
      <c r="C16" s="183" t="s">
        <v>1563</v>
      </c>
      <c r="D16" s="183" t="s">
        <v>1563</v>
      </c>
      <c r="E16" s="75"/>
      <c r="F16" s="75"/>
      <c r="G16" s="75"/>
      <c r="H16" s="66"/>
      <c r="L16" s="66"/>
      <c r="M16" s="66"/>
    </row>
    <row r="17" spans="1:13" x14ac:dyDescent="0.25">
      <c r="A17" s="69" t="s">
        <v>1612</v>
      </c>
      <c r="B17" s="87" t="s">
        <v>1613</v>
      </c>
      <c r="C17" s="183" t="s">
        <v>1563</v>
      </c>
      <c r="D17" s="183" t="s">
        <v>1563</v>
      </c>
      <c r="E17" s="75"/>
      <c r="F17" s="75"/>
      <c r="G17" s="75"/>
      <c r="H17" s="66"/>
      <c r="L17" s="66"/>
      <c r="M17" s="66"/>
    </row>
    <row r="18" spans="1:13" x14ac:dyDescent="0.25">
      <c r="A18" s="69" t="s">
        <v>1614</v>
      </c>
      <c r="B18" s="87" t="s">
        <v>1615</v>
      </c>
      <c r="C18" s="182" t="s">
        <v>1607</v>
      </c>
      <c r="D18" s="182" t="s">
        <v>1608</v>
      </c>
      <c r="E18" s="75"/>
      <c r="F18" s="75"/>
      <c r="G18" s="75"/>
      <c r="H18" s="66"/>
      <c r="L18" s="66"/>
      <c r="M18" s="66"/>
    </row>
    <row r="19" spans="1:13" x14ac:dyDescent="0.25">
      <c r="A19" s="69" t="s">
        <v>1616</v>
      </c>
      <c r="B19" s="87" t="s">
        <v>1617</v>
      </c>
      <c r="C19" s="183" t="s">
        <v>1563</v>
      </c>
      <c r="D19" s="183" t="s">
        <v>1563</v>
      </c>
      <c r="E19" s="75"/>
      <c r="F19" s="75"/>
      <c r="G19" s="75"/>
      <c r="H19" s="66"/>
      <c r="L19" s="66"/>
      <c r="M19" s="66"/>
    </row>
    <row r="20" spans="1:13" x14ac:dyDescent="0.25">
      <c r="A20" s="69" t="s">
        <v>1618</v>
      </c>
      <c r="B20" s="87" t="s">
        <v>1619</v>
      </c>
      <c r="C20" s="182" t="s">
        <v>1607</v>
      </c>
      <c r="D20" s="182" t="s">
        <v>1608</v>
      </c>
      <c r="E20" s="75"/>
      <c r="F20" s="75"/>
      <c r="G20" s="75"/>
      <c r="H20" s="66"/>
      <c r="L20" s="66"/>
      <c r="M20" s="66"/>
    </row>
    <row r="21" spans="1:13" x14ac:dyDescent="0.25">
      <c r="A21" s="69" t="s">
        <v>1620</v>
      </c>
      <c r="B21" s="87" t="s">
        <v>1621</v>
      </c>
      <c r="C21" s="183" t="s">
        <v>1563</v>
      </c>
      <c r="D21" s="183" t="s">
        <v>1563</v>
      </c>
      <c r="E21" s="75"/>
      <c r="F21" s="75"/>
      <c r="G21" s="75"/>
      <c r="H21" s="66"/>
      <c r="L21" s="66"/>
      <c r="M21" s="66"/>
    </row>
    <row r="22" spans="1:13" x14ac:dyDescent="0.25">
      <c r="A22" s="69" t="s">
        <v>1622</v>
      </c>
      <c r="B22" s="87" t="s">
        <v>1623</v>
      </c>
      <c r="C22" s="183" t="s">
        <v>1563</v>
      </c>
      <c r="D22" s="183" t="s">
        <v>1563</v>
      </c>
      <c r="E22" s="75"/>
      <c r="F22" s="75"/>
      <c r="G22" s="75"/>
      <c r="H22" s="66"/>
      <c r="L22" s="66"/>
      <c r="M22" s="66"/>
    </row>
    <row r="23" spans="1:13" x14ac:dyDescent="0.25">
      <c r="A23" s="69" t="s">
        <v>1624</v>
      </c>
      <c r="B23" s="87" t="s">
        <v>1625</v>
      </c>
      <c r="C23" s="183" t="s">
        <v>1626</v>
      </c>
      <c r="D23" s="183" t="s">
        <v>1563</v>
      </c>
      <c r="E23" s="75"/>
      <c r="F23" s="75"/>
      <c r="G23" s="75"/>
      <c r="H23" s="66"/>
      <c r="L23" s="66"/>
      <c r="M23" s="66"/>
    </row>
    <row r="24" spans="1:13" x14ac:dyDescent="0.25">
      <c r="A24" s="69" t="s">
        <v>1627</v>
      </c>
      <c r="B24" s="87" t="s">
        <v>1628</v>
      </c>
      <c r="C24" s="183" t="s">
        <v>1629</v>
      </c>
      <c r="D24" s="183" t="s">
        <v>1563</v>
      </c>
      <c r="E24" s="75"/>
      <c r="F24" s="75"/>
      <c r="G24" s="75"/>
      <c r="H24" s="66"/>
      <c r="L24" s="66"/>
      <c r="M24" s="66"/>
    </row>
    <row r="25" spans="1:13" hidden="1" outlineLevel="1" x14ac:dyDescent="0.25">
      <c r="A25" s="69" t="s">
        <v>1630</v>
      </c>
      <c r="B25" s="85" t="s">
        <v>1631</v>
      </c>
      <c r="C25" s="69" t="s">
        <v>618</v>
      </c>
      <c r="D25" s="69" t="s">
        <v>618</v>
      </c>
      <c r="E25" s="75"/>
      <c r="F25" s="75"/>
      <c r="G25" s="75"/>
      <c r="H25" s="66"/>
      <c r="L25" s="66"/>
      <c r="M25" s="66"/>
    </row>
    <row r="26" spans="1:13" hidden="1" outlineLevel="1" x14ac:dyDescent="0.25">
      <c r="A26" s="69" t="s">
        <v>1632</v>
      </c>
      <c r="B26" s="85"/>
      <c r="E26" s="75"/>
      <c r="F26" s="75"/>
      <c r="G26" s="75"/>
      <c r="H26" s="66"/>
      <c r="L26" s="66"/>
      <c r="M26" s="66"/>
    </row>
    <row r="27" spans="1:13" hidden="1" outlineLevel="1" x14ac:dyDescent="0.25">
      <c r="A27" s="69" t="s">
        <v>1633</v>
      </c>
      <c r="B27" s="85"/>
      <c r="E27" s="75"/>
      <c r="F27" s="75"/>
      <c r="G27" s="75"/>
      <c r="H27" s="66"/>
      <c r="L27" s="66"/>
      <c r="M27" s="66"/>
    </row>
    <row r="28" spans="1:13" hidden="1" outlineLevel="1" x14ac:dyDescent="0.25">
      <c r="A28" s="69" t="s">
        <v>1634</v>
      </c>
      <c r="B28" s="85"/>
      <c r="E28" s="75"/>
      <c r="F28" s="75"/>
      <c r="G28" s="75"/>
      <c r="H28" s="66"/>
      <c r="L28" s="66"/>
      <c r="M28" s="66"/>
    </row>
    <row r="29" spans="1:13" hidden="1" outlineLevel="1" x14ac:dyDescent="0.25">
      <c r="A29" s="69" t="s">
        <v>1635</v>
      </c>
      <c r="B29" s="85"/>
      <c r="E29" s="75"/>
      <c r="F29" s="75"/>
      <c r="G29" s="75"/>
      <c r="H29" s="66"/>
      <c r="L29" s="66"/>
      <c r="M29" s="66"/>
    </row>
    <row r="30" spans="1:13" hidden="1" outlineLevel="1" x14ac:dyDescent="0.25">
      <c r="A30" s="69" t="s">
        <v>1636</v>
      </c>
      <c r="B30" s="85"/>
      <c r="E30" s="75"/>
      <c r="F30" s="75"/>
      <c r="G30" s="75"/>
      <c r="H30" s="66"/>
      <c r="L30" s="66"/>
      <c r="M30" s="66"/>
    </row>
    <row r="31" spans="1:13" hidden="1" outlineLevel="1" x14ac:dyDescent="0.25">
      <c r="A31" s="69" t="s">
        <v>1637</v>
      </c>
      <c r="B31" s="85"/>
      <c r="E31" s="75"/>
      <c r="F31" s="75"/>
      <c r="G31" s="75"/>
      <c r="H31" s="66"/>
      <c r="L31" s="66"/>
      <c r="M31" s="66"/>
    </row>
    <row r="32" spans="1:13" hidden="1" outlineLevel="1" x14ac:dyDescent="0.25">
      <c r="A32" s="69" t="s">
        <v>1638</v>
      </c>
      <c r="B32" s="85"/>
      <c r="E32" s="75"/>
      <c r="F32" s="75"/>
      <c r="G32" s="75"/>
      <c r="H32" s="66"/>
      <c r="L32" s="66"/>
      <c r="M32" s="66"/>
    </row>
    <row r="33" spans="1:13" ht="18.75" collapsed="1" x14ac:dyDescent="0.25">
      <c r="A33" s="81"/>
      <c r="B33" s="80" t="s">
        <v>1595</v>
      </c>
      <c r="C33" s="81"/>
      <c r="D33" s="81"/>
      <c r="E33" s="81"/>
      <c r="F33" s="81"/>
      <c r="G33" s="81"/>
      <c r="H33" s="66"/>
      <c r="L33" s="66"/>
      <c r="M33" s="66"/>
    </row>
    <row r="34" spans="1:13" ht="15" customHeight="1" x14ac:dyDescent="0.25">
      <c r="A34" s="90"/>
      <c r="B34" s="91" t="s">
        <v>1639</v>
      </c>
      <c r="C34" s="90" t="s">
        <v>1640</v>
      </c>
      <c r="D34" s="90" t="s">
        <v>1604</v>
      </c>
      <c r="E34" s="90" t="s">
        <v>1641</v>
      </c>
      <c r="F34" s="93"/>
      <c r="G34" s="93"/>
      <c r="H34" s="66"/>
      <c r="L34" s="66"/>
      <c r="M34" s="66"/>
    </row>
    <row r="35" spans="1:13" x14ac:dyDescent="0.25">
      <c r="A35" s="69" t="s">
        <v>1642</v>
      </c>
      <c r="B35" s="182" t="s">
        <v>1607</v>
      </c>
      <c r="C35" s="183" t="s">
        <v>1563</v>
      </c>
      <c r="D35" s="182" t="s">
        <v>1608</v>
      </c>
      <c r="E35" s="182" t="s">
        <v>1643</v>
      </c>
      <c r="F35" s="184"/>
      <c r="G35" s="184"/>
      <c r="H35" s="66"/>
      <c r="L35" s="66"/>
      <c r="M35" s="66"/>
    </row>
    <row r="36" spans="1:13" x14ac:dyDescent="0.25">
      <c r="A36" s="69" t="s">
        <v>1644</v>
      </c>
      <c r="B36" s="182" t="s">
        <v>1607</v>
      </c>
      <c r="C36" s="183" t="s">
        <v>1563</v>
      </c>
      <c r="D36" s="182" t="s">
        <v>1608</v>
      </c>
      <c r="E36" s="182" t="s">
        <v>1645</v>
      </c>
      <c r="H36" s="66"/>
      <c r="L36" s="66"/>
      <c r="M36" s="66"/>
    </row>
    <row r="37" spans="1:13" ht="14.25" hidden="1" customHeight="1" x14ac:dyDescent="0.25">
      <c r="A37" s="69" t="s">
        <v>1646</v>
      </c>
      <c r="B37" s="87" t="s">
        <v>1647</v>
      </c>
      <c r="C37" s="69" t="s">
        <v>618</v>
      </c>
      <c r="D37" s="69" t="s">
        <v>618</v>
      </c>
      <c r="E37" s="69" t="s">
        <v>618</v>
      </c>
      <c r="H37" s="66"/>
      <c r="L37" s="66"/>
      <c r="M37" s="66"/>
    </row>
    <row r="38" spans="1:13" hidden="1" x14ac:dyDescent="0.25">
      <c r="A38" s="69" t="s">
        <v>1648</v>
      </c>
      <c r="B38" s="87" t="s">
        <v>1649</v>
      </c>
      <c r="C38" s="69" t="s">
        <v>618</v>
      </c>
      <c r="D38" s="69" t="s">
        <v>618</v>
      </c>
      <c r="E38" s="69" t="s">
        <v>618</v>
      </c>
      <c r="H38" s="66"/>
      <c r="L38" s="66"/>
      <c r="M38" s="66"/>
    </row>
    <row r="39" spans="1:13" hidden="1" x14ac:dyDescent="0.25">
      <c r="A39" s="69" t="s">
        <v>1650</v>
      </c>
      <c r="B39" s="87" t="s">
        <v>1651</v>
      </c>
      <c r="C39" s="69" t="s">
        <v>618</v>
      </c>
      <c r="D39" s="69" t="s">
        <v>618</v>
      </c>
      <c r="E39" s="69" t="s">
        <v>618</v>
      </c>
      <c r="H39" s="66"/>
      <c r="L39" s="66"/>
      <c r="M39" s="66"/>
    </row>
    <row r="40" spans="1:13" hidden="1" x14ac:dyDescent="0.25">
      <c r="A40" s="69" t="s">
        <v>1652</v>
      </c>
      <c r="B40" s="87" t="s">
        <v>1653</v>
      </c>
      <c r="C40" s="69" t="s">
        <v>618</v>
      </c>
      <c r="D40" s="69" t="s">
        <v>618</v>
      </c>
      <c r="E40" s="69" t="s">
        <v>618</v>
      </c>
      <c r="H40" s="66"/>
      <c r="L40" s="66"/>
      <c r="M40" s="66"/>
    </row>
    <row r="41" spans="1:13" hidden="1" x14ac:dyDescent="0.25">
      <c r="A41" s="69" t="s">
        <v>1654</v>
      </c>
      <c r="B41" s="87" t="s">
        <v>1655</v>
      </c>
      <c r="C41" s="69" t="s">
        <v>618</v>
      </c>
      <c r="D41" s="69" t="s">
        <v>618</v>
      </c>
      <c r="E41" s="69" t="s">
        <v>618</v>
      </c>
      <c r="H41" s="66"/>
      <c r="L41" s="66"/>
      <c r="M41" s="66"/>
    </row>
    <row r="42" spans="1:13" hidden="1" x14ac:dyDescent="0.25">
      <c r="A42" s="69" t="s">
        <v>1656</v>
      </c>
      <c r="B42" s="87" t="s">
        <v>1657</v>
      </c>
      <c r="C42" s="69" t="s">
        <v>618</v>
      </c>
      <c r="D42" s="69" t="s">
        <v>618</v>
      </c>
      <c r="E42" s="69" t="s">
        <v>618</v>
      </c>
      <c r="H42" s="66"/>
      <c r="L42" s="66"/>
      <c r="M42" s="66"/>
    </row>
    <row r="43" spans="1:13" hidden="1" x14ac:dyDescent="0.25">
      <c r="A43" s="69" t="s">
        <v>1658</v>
      </c>
      <c r="B43" s="87" t="s">
        <v>1659</v>
      </c>
      <c r="C43" s="69" t="s">
        <v>618</v>
      </c>
      <c r="D43" s="69" t="s">
        <v>618</v>
      </c>
      <c r="E43" s="69" t="s">
        <v>618</v>
      </c>
      <c r="H43" s="66"/>
      <c r="L43" s="66"/>
      <c r="M43" s="66"/>
    </row>
    <row r="44" spans="1:13" hidden="1" x14ac:dyDescent="0.25">
      <c r="A44" s="69" t="s">
        <v>1660</v>
      </c>
      <c r="B44" s="87" t="s">
        <v>1661</v>
      </c>
      <c r="C44" s="69" t="s">
        <v>618</v>
      </c>
      <c r="D44" s="69" t="s">
        <v>618</v>
      </c>
      <c r="E44" s="69" t="s">
        <v>618</v>
      </c>
      <c r="H44" s="66"/>
      <c r="L44" s="66"/>
      <c r="M44" s="66"/>
    </row>
    <row r="45" spans="1:13" hidden="1" x14ac:dyDescent="0.25">
      <c r="A45" s="69" t="s">
        <v>1662</v>
      </c>
      <c r="B45" s="87" t="s">
        <v>1663</v>
      </c>
      <c r="C45" s="69" t="s">
        <v>618</v>
      </c>
      <c r="D45" s="69" t="s">
        <v>618</v>
      </c>
      <c r="E45" s="69" t="s">
        <v>618</v>
      </c>
      <c r="H45" s="66"/>
      <c r="L45" s="66"/>
      <c r="M45" s="66"/>
    </row>
    <row r="46" spans="1:13" hidden="1" x14ac:dyDescent="0.25">
      <c r="A46" s="69" t="s">
        <v>1664</v>
      </c>
      <c r="B46" s="87" t="s">
        <v>1665</v>
      </c>
      <c r="C46" s="69" t="s">
        <v>618</v>
      </c>
      <c r="D46" s="69" t="s">
        <v>618</v>
      </c>
      <c r="E46" s="69" t="s">
        <v>618</v>
      </c>
      <c r="H46" s="66"/>
      <c r="L46" s="66"/>
      <c r="M46" s="66"/>
    </row>
    <row r="47" spans="1:13" hidden="1" x14ac:dyDescent="0.25">
      <c r="A47" s="69" t="s">
        <v>1666</v>
      </c>
      <c r="B47" s="87" t="s">
        <v>1667</v>
      </c>
      <c r="C47" s="69" t="s">
        <v>618</v>
      </c>
      <c r="D47" s="69" t="s">
        <v>618</v>
      </c>
      <c r="E47" s="69" t="s">
        <v>618</v>
      </c>
      <c r="H47" s="66"/>
      <c r="L47" s="66"/>
      <c r="M47" s="66"/>
    </row>
    <row r="48" spans="1:13" hidden="1" x14ac:dyDescent="0.25">
      <c r="A48" s="69" t="s">
        <v>1668</v>
      </c>
      <c r="B48" s="87" t="s">
        <v>1669</v>
      </c>
      <c r="C48" s="69" t="s">
        <v>618</v>
      </c>
      <c r="D48" s="69" t="s">
        <v>618</v>
      </c>
      <c r="E48" s="69" t="s">
        <v>618</v>
      </c>
      <c r="H48" s="66"/>
      <c r="L48" s="66"/>
      <c r="M48" s="66"/>
    </row>
    <row r="49" spans="1:13" hidden="1" x14ac:dyDescent="0.25">
      <c r="A49" s="69" t="s">
        <v>1670</v>
      </c>
      <c r="B49" s="87" t="s">
        <v>1671</v>
      </c>
      <c r="C49" s="69" t="s">
        <v>618</v>
      </c>
      <c r="D49" s="69" t="s">
        <v>618</v>
      </c>
      <c r="E49" s="69" t="s">
        <v>618</v>
      </c>
      <c r="H49" s="66"/>
      <c r="L49" s="66"/>
      <c r="M49" s="66"/>
    </row>
    <row r="50" spans="1:13" hidden="1" x14ac:dyDescent="0.25">
      <c r="A50" s="69" t="s">
        <v>1672</v>
      </c>
      <c r="B50" s="87" t="s">
        <v>1673</v>
      </c>
      <c r="C50" s="69" t="s">
        <v>618</v>
      </c>
      <c r="D50" s="69" t="s">
        <v>618</v>
      </c>
      <c r="E50" s="69" t="s">
        <v>618</v>
      </c>
      <c r="H50" s="66"/>
      <c r="L50" s="66"/>
      <c r="M50" s="66"/>
    </row>
    <row r="51" spans="1:13" hidden="1" x14ac:dyDescent="0.25">
      <c r="A51" s="69" t="s">
        <v>1674</v>
      </c>
      <c r="B51" s="87" t="s">
        <v>1675</v>
      </c>
      <c r="C51" s="69" t="s">
        <v>618</v>
      </c>
      <c r="D51" s="69" t="s">
        <v>618</v>
      </c>
      <c r="E51" s="69" t="s">
        <v>618</v>
      </c>
      <c r="H51" s="66"/>
      <c r="L51" s="66"/>
      <c r="M51" s="66"/>
    </row>
    <row r="52" spans="1:13" hidden="1" x14ac:dyDescent="0.25">
      <c r="A52" s="69" t="s">
        <v>1676</v>
      </c>
      <c r="B52" s="87" t="s">
        <v>1677</v>
      </c>
      <c r="C52" s="69" t="s">
        <v>618</v>
      </c>
      <c r="D52" s="69" t="s">
        <v>618</v>
      </c>
      <c r="E52" s="69" t="s">
        <v>618</v>
      </c>
      <c r="H52" s="66"/>
      <c r="L52" s="66"/>
      <c r="M52" s="66"/>
    </row>
    <row r="53" spans="1:13" hidden="1" x14ac:dyDescent="0.25">
      <c r="A53" s="69" t="s">
        <v>1678</v>
      </c>
      <c r="B53" s="87" t="s">
        <v>1679</v>
      </c>
      <c r="C53" s="69" t="s">
        <v>618</v>
      </c>
      <c r="D53" s="69" t="s">
        <v>618</v>
      </c>
      <c r="E53" s="69" t="s">
        <v>618</v>
      </c>
      <c r="H53" s="66"/>
      <c r="L53" s="66"/>
      <c r="M53" s="66"/>
    </row>
    <row r="54" spans="1:13" hidden="1" x14ac:dyDescent="0.25">
      <c r="A54" s="69" t="s">
        <v>1680</v>
      </c>
      <c r="B54" s="87" t="s">
        <v>1681</v>
      </c>
      <c r="C54" s="69" t="s">
        <v>618</v>
      </c>
      <c r="D54" s="69" t="s">
        <v>618</v>
      </c>
      <c r="E54" s="69" t="s">
        <v>618</v>
      </c>
      <c r="H54" s="66"/>
      <c r="L54" s="66"/>
      <c r="M54" s="66"/>
    </row>
    <row r="55" spans="1:13" hidden="1" x14ac:dyDescent="0.25">
      <c r="A55" s="69" t="s">
        <v>1682</v>
      </c>
      <c r="B55" s="87" t="s">
        <v>1683</v>
      </c>
      <c r="C55" s="69" t="s">
        <v>618</v>
      </c>
      <c r="D55" s="69" t="s">
        <v>618</v>
      </c>
      <c r="E55" s="69" t="s">
        <v>618</v>
      </c>
      <c r="H55" s="66"/>
      <c r="L55" s="66"/>
      <c r="M55" s="66"/>
    </row>
    <row r="56" spans="1:13" hidden="1" x14ac:dyDescent="0.25">
      <c r="A56" s="69" t="s">
        <v>1684</v>
      </c>
      <c r="B56" s="87" t="s">
        <v>1685</v>
      </c>
      <c r="C56" s="69" t="s">
        <v>618</v>
      </c>
      <c r="D56" s="69" t="s">
        <v>618</v>
      </c>
      <c r="E56" s="69" t="s">
        <v>618</v>
      </c>
      <c r="H56" s="66"/>
      <c r="L56" s="66"/>
      <c r="M56" s="66"/>
    </row>
    <row r="57" spans="1:13" hidden="1" x14ac:dyDescent="0.25">
      <c r="A57" s="69" t="s">
        <v>1686</v>
      </c>
      <c r="B57" s="87" t="s">
        <v>1687</v>
      </c>
      <c r="C57" s="69" t="s">
        <v>618</v>
      </c>
      <c r="D57" s="69" t="s">
        <v>618</v>
      </c>
      <c r="E57" s="69" t="s">
        <v>618</v>
      </c>
      <c r="H57" s="66"/>
      <c r="L57" s="66"/>
      <c r="M57" s="66"/>
    </row>
    <row r="58" spans="1:13" hidden="1" x14ac:dyDescent="0.25">
      <c r="A58" s="69" t="s">
        <v>1688</v>
      </c>
      <c r="B58" s="87" t="s">
        <v>1689</v>
      </c>
      <c r="C58" s="69" t="s">
        <v>618</v>
      </c>
      <c r="D58" s="69" t="s">
        <v>618</v>
      </c>
      <c r="E58" s="69" t="s">
        <v>618</v>
      </c>
      <c r="H58" s="66"/>
      <c r="L58" s="66"/>
      <c r="M58" s="66"/>
    </row>
    <row r="59" spans="1:13" hidden="1" x14ac:dyDescent="0.25">
      <c r="A59" s="69" t="s">
        <v>1690</v>
      </c>
      <c r="B59" s="87" t="s">
        <v>1691</v>
      </c>
      <c r="C59" s="69" t="s">
        <v>618</v>
      </c>
      <c r="D59" s="69" t="s">
        <v>618</v>
      </c>
      <c r="E59" s="69" t="s">
        <v>618</v>
      </c>
      <c r="H59" s="66"/>
      <c r="L59" s="66"/>
      <c r="M59" s="66"/>
    </row>
    <row r="60" spans="1:13" hidden="1" outlineLevel="1" x14ac:dyDescent="0.25">
      <c r="A60" s="69" t="s">
        <v>1692</v>
      </c>
      <c r="B60" s="87"/>
      <c r="E60" s="87"/>
      <c r="F60" s="87"/>
      <c r="G60" s="87"/>
      <c r="H60" s="66"/>
      <c r="L60" s="66"/>
      <c r="M60" s="66"/>
    </row>
    <row r="61" spans="1:13" hidden="1" outlineLevel="1" x14ac:dyDescent="0.25">
      <c r="A61" s="69" t="s">
        <v>1693</v>
      </c>
      <c r="B61" s="87"/>
      <c r="E61" s="87"/>
      <c r="F61" s="87"/>
      <c r="G61" s="87"/>
      <c r="H61" s="66"/>
      <c r="L61" s="66"/>
      <c r="M61" s="66"/>
    </row>
    <row r="62" spans="1:13" hidden="1" outlineLevel="1" x14ac:dyDescent="0.25">
      <c r="A62" s="69" t="s">
        <v>1694</v>
      </c>
      <c r="B62" s="87"/>
      <c r="E62" s="87"/>
      <c r="F62" s="87"/>
      <c r="G62" s="87"/>
      <c r="H62" s="66"/>
      <c r="L62" s="66"/>
      <c r="M62" s="66"/>
    </row>
    <row r="63" spans="1:13" hidden="1" outlineLevel="1" x14ac:dyDescent="0.25">
      <c r="A63" s="69" t="s">
        <v>1695</v>
      </c>
      <c r="B63" s="87"/>
      <c r="E63" s="87"/>
      <c r="F63" s="87"/>
      <c r="G63" s="87"/>
      <c r="H63" s="66"/>
      <c r="L63" s="66"/>
      <c r="M63" s="66"/>
    </row>
    <row r="64" spans="1:13" hidden="1" outlineLevel="1" x14ac:dyDescent="0.25">
      <c r="A64" s="69" t="s">
        <v>1696</v>
      </c>
      <c r="B64" s="87"/>
      <c r="E64" s="87"/>
      <c r="F64" s="87"/>
      <c r="G64" s="87"/>
      <c r="H64" s="66"/>
      <c r="L64" s="66"/>
      <c r="M64" s="66"/>
    </row>
    <row r="65" spans="1:14" hidden="1" outlineLevel="1" x14ac:dyDescent="0.25">
      <c r="A65" s="69" t="s">
        <v>1697</v>
      </c>
      <c r="B65" s="87"/>
      <c r="E65" s="87"/>
      <c r="F65" s="87"/>
      <c r="G65" s="87"/>
      <c r="H65" s="66"/>
      <c r="L65" s="66"/>
      <c r="M65" s="66"/>
    </row>
    <row r="66" spans="1:14" hidden="1" outlineLevel="1" x14ac:dyDescent="0.25">
      <c r="A66" s="69" t="s">
        <v>1698</v>
      </c>
      <c r="B66" s="87"/>
      <c r="E66" s="87"/>
      <c r="F66" s="87"/>
      <c r="G66" s="87"/>
      <c r="H66" s="66"/>
      <c r="L66" s="66"/>
      <c r="M66" s="66"/>
    </row>
    <row r="67" spans="1:14" hidden="1" outlineLevel="1" x14ac:dyDescent="0.25">
      <c r="A67" s="69" t="s">
        <v>1699</v>
      </c>
      <c r="B67" s="87"/>
      <c r="E67" s="87"/>
      <c r="F67" s="87"/>
      <c r="G67" s="87"/>
      <c r="H67" s="66"/>
      <c r="L67" s="66"/>
      <c r="M67" s="66"/>
    </row>
    <row r="68" spans="1:14" hidden="1" outlineLevel="1" x14ac:dyDescent="0.25">
      <c r="A68" s="69" t="s">
        <v>1700</v>
      </c>
      <c r="B68" s="87"/>
      <c r="E68" s="87"/>
      <c r="F68" s="87"/>
      <c r="G68" s="87"/>
      <c r="H68" s="66"/>
      <c r="L68" s="66"/>
      <c r="M68" s="66"/>
    </row>
    <row r="69" spans="1:14" hidden="1" outlineLevel="1" x14ac:dyDescent="0.25">
      <c r="A69" s="69" t="s">
        <v>1701</v>
      </c>
      <c r="B69" s="87"/>
      <c r="E69" s="87"/>
      <c r="F69" s="87"/>
      <c r="G69" s="87"/>
      <c r="H69" s="66"/>
      <c r="L69" s="66"/>
      <c r="M69" s="66"/>
    </row>
    <row r="70" spans="1:14" hidden="1" outlineLevel="1" x14ac:dyDescent="0.25">
      <c r="A70" s="69" t="s">
        <v>1702</v>
      </c>
      <c r="B70" s="87"/>
      <c r="E70" s="87"/>
      <c r="F70" s="87"/>
      <c r="G70" s="87"/>
      <c r="H70" s="66"/>
      <c r="L70" s="66"/>
      <c r="M70" s="66"/>
    </row>
    <row r="71" spans="1:14" hidden="1" outlineLevel="1" x14ac:dyDescent="0.25">
      <c r="A71" s="69" t="s">
        <v>1703</v>
      </c>
      <c r="B71" s="87"/>
      <c r="E71" s="87"/>
      <c r="F71" s="87"/>
      <c r="G71" s="87"/>
      <c r="H71" s="66"/>
      <c r="L71" s="66"/>
      <c r="M71" s="66"/>
    </row>
    <row r="72" spans="1:14" hidden="1" outlineLevel="1" x14ac:dyDescent="0.25">
      <c r="A72" s="69" t="s">
        <v>1704</v>
      </c>
      <c r="B72" s="87"/>
      <c r="E72" s="87"/>
      <c r="F72" s="87"/>
      <c r="G72" s="87"/>
      <c r="H72" s="66"/>
      <c r="L72" s="66"/>
      <c r="M72" s="66"/>
    </row>
    <row r="73" spans="1:14" ht="18.75" collapsed="1" x14ac:dyDescent="0.25">
      <c r="A73" s="81"/>
      <c r="B73" s="80" t="s">
        <v>1598</v>
      </c>
      <c r="C73" s="81"/>
      <c r="D73" s="81"/>
      <c r="E73" s="81"/>
      <c r="F73" s="81"/>
      <c r="G73" s="81"/>
      <c r="H73" s="66"/>
    </row>
    <row r="74" spans="1:14" ht="15" customHeight="1" x14ac:dyDescent="0.25">
      <c r="A74" s="90"/>
      <c r="B74" s="91" t="s">
        <v>1705</v>
      </c>
      <c r="C74" s="90" t="s">
        <v>1706</v>
      </c>
      <c r="D74" s="90"/>
      <c r="E74" s="93"/>
      <c r="F74" s="93"/>
      <c r="G74" s="93"/>
      <c r="H74" s="88"/>
      <c r="I74" s="88"/>
      <c r="J74" s="88"/>
      <c r="K74" s="88"/>
      <c r="L74" s="88"/>
      <c r="M74" s="88"/>
      <c r="N74" s="88"/>
    </row>
    <row r="75" spans="1:14" x14ac:dyDescent="0.25">
      <c r="A75" s="69" t="s">
        <v>1707</v>
      </c>
      <c r="B75" s="69" t="s">
        <v>1708</v>
      </c>
      <c r="C75" s="185">
        <f>+'[5]Cover pool data report'!I19*12</f>
        <v>103.36529808574579</v>
      </c>
      <c r="H75" s="66"/>
    </row>
    <row r="76" spans="1:14" x14ac:dyDescent="0.25">
      <c r="A76" s="69" t="s">
        <v>1709</v>
      </c>
      <c r="B76" s="69" t="s">
        <v>1710</v>
      </c>
      <c r="C76" s="185">
        <f>+[5]Datagrunnlag!I1</f>
        <v>270.02861030714496</v>
      </c>
      <c r="H76" s="66"/>
    </row>
    <row r="77" spans="1:14" outlineLevel="1" x14ac:dyDescent="0.25">
      <c r="A77" s="69" t="s">
        <v>1711</v>
      </c>
      <c r="H77" s="66"/>
    </row>
    <row r="78" spans="1:14" outlineLevel="1" x14ac:dyDescent="0.25">
      <c r="A78" s="69" t="s">
        <v>1712</v>
      </c>
      <c r="H78" s="66"/>
    </row>
    <row r="79" spans="1:14" outlineLevel="1" x14ac:dyDescent="0.25">
      <c r="A79" s="69" t="s">
        <v>1713</v>
      </c>
      <c r="H79" s="66"/>
    </row>
    <row r="80" spans="1:14" outlineLevel="1" x14ac:dyDescent="0.25">
      <c r="A80" s="69" t="s">
        <v>1714</v>
      </c>
      <c r="H80" s="66"/>
    </row>
    <row r="81" spans="1:8" x14ac:dyDescent="0.25">
      <c r="A81" s="90"/>
      <c r="B81" s="91" t="s">
        <v>1715</v>
      </c>
      <c r="C81" s="90" t="s">
        <v>815</v>
      </c>
      <c r="D81" s="90" t="s">
        <v>816</v>
      </c>
      <c r="E81" s="93" t="s">
        <v>1716</v>
      </c>
      <c r="F81" s="93" t="s">
        <v>1717</v>
      </c>
      <c r="G81" s="93" t="s">
        <v>1718</v>
      </c>
      <c r="H81" s="66"/>
    </row>
    <row r="82" spans="1:8" x14ac:dyDescent="0.25">
      <c r="A82" s="69" t="s">
        <v>1719</v>
      </c>
      <c r="B82" s="69" t="s">
        <v>1720</v>
      </c>
      <c r="C82" s="180">
        <f>+('[5]Investor presentasjon'!I213+'[5]Investor presentasjon'!I214)/'[5]Investor presentasjon'!I206</f>
        <v>0</v>
      </c>
      <c r="D82" s="186" t="s">
        <v>1563</v>
      </c>
      <c r="E82" s="186" t="s">
        <v>1563</v>
      </c>
      <c r="F82" s="186" t="s">
        <v>1563</v>
      </c>
      <c r="G82" s="186">
        <f>+C82</f>
        <v>0</v>
      </c>
      <c r="H82" s="66"/>
    </row>
    <row r="83" spans="1:8" x14ac:dyDescent="0.25">
      <c r="A83" s="69" t="s">
        <v>1721</v>
      </c>
      <c r="B83" s="69" t="s">
        <v>1722</v>
      </c>
      <c r="C83" s="180">
        <f>+'[5]Investor presentasjon'!I215/'[5]Investor presentasjon'!I206</f>
        <v>8.1514097122911322E-5</v>
      </c>
      <c r="D83" s="186" t="s">
        <v>1563</v>
      </c>
      <c r="E83" s="186" t="s">
        <v>1563</v>
      </c>
      <c r="F83" s="186" t="s">
        <v>1563</v>
      </c>
      <c r="G83" s="186">
        <f>+C83</f>
        <v>8.1514097122911322E-5</v>
      </c>
      <c r="H83" s="66"/>
    </row>
    <row r="84" spans="1:8" x14ac:dyDescent="0.25">
      <c r="A84" s="69" t="s">
        <v>1723</v>
      </c>
      <c r="B84" s="69" t="s">
        <v>1724</v>
      </c>
      <c r="C84" s="180">
        <f>+'[5]Investor presentasjon'!I216/'[5]Investor presentasjon'!I206</f>
        <v>0</v>
      </c>
      <c r="D84" s="186" t="s">
        <v>1563</v>
      </c>
      <c r="E84" s="186" t="s">
        <v>1563</v>
      </c>
      <c r="F84" s="186" t="s">
        <v>1563</v>
      </c>
      <c r="G84" s="186">
        <f>+C84</f>
        <v>0</v>
      </c>
      <c r="H84" s="66"/>
    </row>
    <row r="85" spans="1:8" x14ac:dyDescent="0.25">
      <c r="A85" s="69" t="s">
        <v>1725</v>
      </c>
      <c r="B85" s="69" t="s">
        <v>1726</v>
      </c>
      <c r="C85" s="180">
        <f>+'[5]Investor presentasjon'!I217/'[5]Investor presentasjon'!I206</f>
        <v>0</v>
      </c>
      <c r="D85" s="186" t="s">
        <v>1563</v>
      </c>
      <c r="E85" s="186" t="s">
        <v>1563</v>
      </c>
      <c r="F85" s="186" t="s">
        <v>1563</v>
      </c>
      <c r="G85" s="186">
        <f>+C85</f>
        <v>0</v>
      </c>
      <c r="H85" s="66"/>
    </row>
    <row r="86" spans="1:8" x14ac:dyDescent="0.25">
      <c r="A86" s="69" t="s">
        <v>1727</v>
      </c>
      <c r="B86" s="69" t="s">
        <v>1728</v>
      </c>
      <c r="C86" s="180">
        <v>0</v>
      </c>
      <c r="D86" s="186" t="s">
        <v>1563</v>
      </c>
      <c r="E86" s="186" t="s">
        <v>1563</v>
      </c>
      <c r="F86" s="186" t="s">
        <v>1563</v>
      </c>
      <c r="G86" s="186">
        <f>+C86</f>
        <v>0</v>
      </c>
      <c r="H86" s="66"/>
    </row>
    <row r="87" spans="1:8" outlineLevel="1" x14ac:dyDescent="0.25">
      <c r="A87" s="69" t="s">
        <v>1729</v>
      </c>
      <c r="H87" s="66"/>
    </row>
    <row r="88" spans="1:8" outlineLevel="1" x14ac:dyDescent="0.25">
      <c r="A88" s="69" t="s">
        <v>1730</v>
      </c>
      <c r="H88" s="66"/>
    </row>
    <row r="89" spans="1:8" outlineLevel="1" x14ac:dyDescent="0.25">
      <c r="A89" s="69" t="s">
        <v>1731</v>
      </c>
      <c r="H89" s="66"/>
    </row>
    <row r="90" spans="1:8" outlineLevel="1" x14ac:dyDescent="0.25">
      <c r="A90" s="69" t="s">
        <v>1732</v>
      </c>
      <c r="D90" s="180"/>
      <c r="E90" s="180"/>
      <c r="H90" s="66"/>
    </row>
    <row r="91" spans="1:8" x14ac:dyDescent="0.25">
      <c r="D91" s="180"/>
      <c r="E91" s="180"/>
      <c r="H91" s="66"/>
    </row>
    <row r="92" spans="1:8" x14ac:dyDescent="0.25">
      <c r="D92" s="180"/>
      <c r="E92" s="180"/>
      <c r="H92" s="66"/>
    </row>
    <row r="93" spans="1:8" x14ac:dyDescent="0.25">
      <c r="D93" s="180"/>
      <c r="E93" s="180"/>
      <c r="H93" s="66"/>
    </row>
    <row r="94" spans="1:8" x14ac:dyDescent="0.25">
      <c r="D94" s="180"/>
      <c r="E94" s="180"/>
      <c r="H94" s="66"/>
    </row>
    <row r="95" spans="1:8" x14ac:dyDescent="0.25">
      <c r="H95" s="66"/>
    </row>
    <row r="96" spans="1:8" x14ac:dyDescent="0.25">
      <c r="H96" s="66"/>
    </row>
    <row r="97" spans="8:8" x14ac:dyDescent="0.25">
      <c r="H97" s="66"/>
    </row>
    <row r="98" spans="8:8" x14ac:dyDescent="0.25">
      <c r="H98" s="66"/>
    </row>
    <row r="99" spans="8:8" x14ac:dyDescent="0.25">
      <c r="H99" s="66"/>
    </row>
    <row r="100" spans="8:8" x14ac:dyDescent="0.25">
      <c r="H100" s="66"/>
    </row>
    <row r="101" spans="8:8" x14ac:dyDescent="0.25">
      <c r="H101" s="66"/>
    </row>
    <row r="102" spans="8:8" x14ac:dyDescent="0.25">
      <c r="H102" s="66"/>
    </row>
    <row r="103" spans="8:8" x14ac:dyDescent="0.25">
      <c r="H103" s="66"/>
    </row>
    <row r="104" spans="8:8" x14ac:dyDescent="0.25">
      <c r="H104" s="66"/>
    </row>
    <row r="105" spans="8:8" x14ac:dyDescent="0.25">
      <c r="H105" s="66"/>
    </row>
    <row r="106" spans="8:8" x14ac:dyDescent="0.25">
      <c r="H106" s="66"/>
    </row>
    <row r="107" spans="8:8" x14ac:dyDescent="0.25">
      <c r="H107" s="66"/>
    </row>
    <row r="108" spans="8:8" x14ac:dyDescent="0.25">
      <c r="H108" s="66"/>
    </row>
    <row r="109" spans="8:8" x14ac:dyDescent="0.25">
      <c r="H109" s="66"/>
    </row>
    <row r="110" spans="8:8" x14ac:dyDescent="0.25">
      <c r="H110" s="66"/>
    </row>
    <row r="111" spans="8:8" x14ac:dyDescent="0.25">
      <c r="H111" s="66"/>
    </row>
    <row r="112" spans="8:8" x14ac:dyDescent="0.25">
      <c r="H112" s="66"/>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7A426A48-CD2D-4B8C-849D-268C748023E3}"/>
    <hyperlink ref="B7" location="'E. Optional ECB-ECAIs data'!B12" display="1. Additional information on the programme" xr:uid="{024A3869-858F-4713-8035-3DB0AE24C523}"/>
    <hyperlink ref="B9" location="'E. Optional ECB-ECAIs data'!B73" display="3.  Additional information on the asset distribution" xr:uid="{CBFC0FDB-1B31-4C96-9100-FEF98975794F}"/>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Navngitte områder</vt:lpstr>
      </vt:variant>
      <vt:variant>
        <vt:i4>12</vt:i4>
      </vt:variant>
    </vt:vector>
  </HeadingPairs>
  <TitlesOfParts>
    <vt:vector size="21" baseType="lpstr">
      <vt:lpstr>Disclaimer</vt:lpstr>
      <vt:lpstr>Introduction</vt:lpstr>
      <vt:lpstr>Completion Instructions</vt:lpstr>
      <vt:lpstr>FAQ</vt:lpstr>
      <vt:lpstr>A. HTT General</vt:lpstr>
      <vt:lpstr>B1. HTT Mortgage Assets</vt:lpstr>
      <vt:lpstr>C. HTT Harmonised Glossary</vt:lpstr>
      <vt:lpstr>D. Insert Nat Trans Templ</vt:lpstr>
      <vt:lpstr>E. Optional ECB-ECAIs data</vt:lpstr>
      <vt:lpstr>Disclaimer!general_tc</vt:lpstr>
      <vt:lpstr>Disclaimer!privacy_policy</vt:lpstr>
      <vt:lpstr>'A. HTT General'!Utskriftsområde</vt:lpstr>
      <vt:lpstr>'B1. HTT Mortgage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Bjørn Endre Oftedal</dc:creator>
  <cp:lastModifiedBy>Bjørn Endre Oftedal</cp:lastModifiedBy>
  <dcterms:created xsi:type="dcterms:W3CDTF">2022-02-08T07:47:21Z</dcterms:created>
  <dcterms:modified xsi:type="dcterms:W3CDTF">2022-02-08T14:41:14Z</dcterms:modified>
</cp:coreProperties>
</file>