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rbank.sharepoint.com/sites/TeamBrekraftSB1Sr-Norge/Shared Documents/Rapportering/ESG Factbook/"/>
    </mc:Choice>
  </mc:AlternateContent>
  <xr:revisionPtr revIDLastSave="5020" documentId="8_{E4ECD52A-78E0-4CE8-8729-B5554B531A93}" xr6:coauthVersionLast="47" xr6:coauthVersionMax="47" xr10:uidLastSave="{A290C914-F336-40F2-A4B1-DBD3F7CE9D9F}"/>
  <bookViews>
    <workbookView xWindow="-120" yWindow="-120" windowWidth="29040" windowHeight="15720" xr2:uid="{239A5AAD-8798-4147-9BD7-AC74C6AB8D02}"/>
  </bookViews>
  <sheets>
    <sheet name="Front page" sheetId="8" r:id="rId1"/>
    <sheet name="Contact info" sheetId="9" r:id="rId2"/>
    <sheet name="Contents" sheetId="10" r:id="rId3"/>
    <sheet name="1.Environment" sheetId="3" r:id="rId4"/>
    <sheet name="2.Social" sheetId="13" r:id="rId5"/>
    <sheet name="3.Governance" sheetId="5" r:id="rId6"/>
    <sheet name="4.PAIs" sheetId="6" r:id="rId7"/>
    <sheet name="5. Pro forma" sheetId="11" r:id="rId8"/>
  </sheets>
  <externalReferences>
    <externalReference r:id="rId9"/>
  </externalReferences>
  <definedNames>
    <definedName name="adkadk">#REF!</definedName>
    <definedName name="adkekho">#REF!</definedName>
    <definedName name="adkem1">#REF!</definedName>
    <definedName name="adkleid">#REF!</definedName>
    <definedName name="AEK">#REF!</definedName>
    <definedName name="BM">#REF!</definedName>
    <definedName name="Bokført">#REF!</definedName>
    <definedName name="BokførtHIÅ">#REF!</definedName>
    <definedName name="CY">#REF!</definedName>
    <definedName name="Eliminering">#REF!</definedName>
    <definedName name="EM">#REF!</definedName>
    <definedName name="Finstart">#REF!</definedName>
    <definedName name="ForhandlerprovisjonBQ">#REF!</definedName>
    <definedName name="Forretningspartner">#REF!</definedName>
    <definedName name="Godkjentall">#REF!</definedName>
    <definedName name="Hdr_date">[1]Konfigurasjon!$F$58</definedName>
    <definedName name="Hdr_PY_closingdate">[1]Konfigurasjon!$H$58</definedName>
    <definedName name="HR">#REF!</definedName>
    <definedName name="Konsern">#REF!</definedName>
    <definedName name="Konto27129">#REF!</definedName>
    <definedName name="Konto28457">#REF!</definedName>
    <definedName name="Konto48400">#REF!</definedName>
    <definedName name="Konto48405">#REF!</definedName>
    <definedName name="Linje16">#REF!</definedName>
    <definedName name="Linje17">#REF!</definedName>
    <definedName name="Linje20BF">#REF!</definedName>
    <definedName name="Linje25BF">#REF!</definedName>
    <definedName name="Linje50">#REF!</definedName>
    <definedName name="Linje518">#REF!</definedName>
    <definedName name="Linje520">#REF!</definedName>
    <definedName name="Linje522">#REF!</definedName>
    <definedName name="LInje523">#REF!</definedName>
    <definedName name="Linje529">#REF!</definedName>
    <definedName name="Linje540">#REF!</definedName>
    <definedName name="Linje55">#REF!</definedName>
    <definedName name="LinjePens">#REF!</definedName>
    <definedName name="Linjesparing">#REF!</definedName>
    <definedName name="Monner">#REF!</definedName>
    <definedName name="Ntogevvaluta">#REF!</definedName>
    <definedName name="OPRES">#REF!</definedName>
    <definedName name="PM">#REF!</definedName>
    <definedName name="Prev1QTR">#REF!</definedName>
    <definedName name="Prev1Y">#REF!</definedName>
    <definedName name="Prev2Qtr">#REF!</definedName>
    <definedName name="Prev2Y">#REF!</definedName>
    <definedName name="Prev3Qtr">#REF!</definedName>
    <definedName name="Prev3Y">#REF!</definedName>
    <definedName name="Prev4Qtr">#REF!</definedName>
    <definedName name="Prev5Qtr">#REF!</definedName>
    <definedName name="Prev6Qtr">#REF!</definedName>
    <definedName name="Prev7Qtr">#REF!</definedName>
    <definedName name="Prev8Qtr">#REF!</definedName>
    <definedName name="_xlnm.Print_Area" localSheetId="2">Contents!$B$1:$H$35</definedName>
    <definedName name="_xlnm.Print_Area" localSheetId="0">'Front page'!$B$2:$M$56</definedName>
    <definedName name="Regnskapskube">#REF!</definedName>
    <definedName name="RIAMKFOGK">#REF!</definedName>
    <definedName name="RIAMSEOGOBL">#REF!</definedName>
    <definedName name="RIAMUTLÅNK">#REF!</definedName>
    <definedName name="RIVVSERTOBL">#REF!</definedName>
    <definedName name="RIVVUTLÅNK">#REF!</definedName>
    <definedName name="RKAMANSLK">#REF!</definedName>
    <definedName name="RKAMBS">#REF!</definedName>
    <definedName name="RKAMGK">#REF!</definedName>
    <definedName name="RKAMLEIE">#REF!</definedName>
    <definedName name="RKAMRINNS">#REF!</definedName>
    <definedName name="RKAMVERPAP">#REF!</definedName>
    <definedName name="RKVVANS">#REF!</definedName>
    <definedName name="RKVVverpap">#REF!</definedName>
    <definedName name="RYGIBJTEFINBJE">#REF!</definedName>
    <definedName name="Selskap">#REF!</definedName>
    <definedName name="SMB">#REF!</definedName>
    <definedName name="SnittsaldoDM">#REF!</definedName>
    <definedName name="SRBK">#REF!</definedName>
    <definedName name="Tilrettelegging">#REF!</definedName>
    <definedName name="VerdiEKinst">#REF!</definedName>
    <definedName name="VerdiREinst">#REF!</definedName>
    <definedName name="Verdisikbasis">#REF!</definedName>
    <definedName name="Verdisikfast">#REF!</definedName>
    <definedName name="Verdisikmotp">#REF!</definedName>
    <definedName name="VerdiSIKOBLE">#REF!</definedName>
    <definedName name="Verdisikoblgj">#REF!</definedName>
    <definedName name="vPeriod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0" i="3" l="1"/>
  <c r="C15" i="13"/>
  <c r="C14" i="13"/>
  <c r="C13" i="13"/>
  <c r="F81" i="3"/>
  <c r="C26" i="3"/>
  <c r="D44" i="3"/>
  <c r="C44" i="3"/>
  <c r="F85" i="3"/>
  <c r="F84" i="3"/>
  <c r="D102" i="3"/>
  <c r="D99" i="3"/>
  <c r="E66" i="3"/>
  <c r="E77" i="3" s="1"/>
  <c r="D66" i="3"/>
  <c r="D77" i="3" s="1"/>
  <c r="F68" i="3"/>
  <c r="F69" i="3"/>
  <c r="F70" i="3"/>
  <c r="F71" i="3"/>
  <c r="F72" i="3"/>
  <c r="F73" i="3"/>
  <c r="F74" i="3"/>
  <c r="C17" i="13" l="1"/>
  <c r="C18" i="13"/>
  <c r="D76" i="3"/>
  <c r="D104" i="3"/>
  <c r="D105" i="3" s="1"/>
  <c r="E76" i="3"/>
  <c r="F76" i="3" l="1"/>
  <c r="D63" i="3" l="1"/>
  <c r="F63" i="3" s="1"/>
  <c r="I44" i="3" l="1"/>
  <c r="J44" i="3" s="1"/>
  <c r="I43" i="3"/>
  <c r="I42" i="3"/>
  <c r="I41" i="3"/>
  <c r="I40" i="3"/>
  <c r="I39" i="3"/>
  <c r="I38" i="3"/>
  <c r="I36" i="3"/>
  <c r="F53" i="3"/>
  <c r="F54" i="3"/>
  <c r="F57" i="3"/>
  <c r="F58" i="3"/>
  <c r="F61" i="3"/>
  <c r="F62" i="3"/>
  <c r="F64" i="3"/>
  <c r="F66" i="3"/>
  <c r="F67" i="3"/>
  <c r="F77" i="3"/>
  <c r="F52" i="3"/>
  <c r="D63" i="13"/>
  <c r="E22" i="13"/>
  <c r="E21" i="13"/>
  <c r="E20" i="13"/>
  <c r="F138" i="13"/>
  <c r="F139" i="13"/>
  <c r="F140" i="13"/>
  <c r="E140" i="13"/>
  <c r="E139" i="13"/>
  <c r="E138" i="13"/>
  <c r="D13" i="13"/>
  <c r="D20" i="13" s="1"/>
  <c r="D15" i="13"/>
  <c r="D22" i="13" s="1"/>
  <c r="D14" i="13"/>
  <c r="D21" i="13" s="1"/>
  <c r="E44" i="3"/>
  <c r="F44" i="3" s="1"/>
  <c r="E43" i="3"/>
  <c r="E42" i="3"/>
  <c r="E41" i="3"/>
  <c r="E40" i="3"/>
  <c r="E39" i="3"/>
  <c r="E38" i="3"/>
  <c r="E36" i="3"/>
  <c r="N13" i="3"/>
  <c r="N14" i="3"/>
  <c r="N15" i="3"/>
  <c r="N16" i="3"/>
  <c r="N17" i="3"/>
  <c r="N19" i="3"/>
  <c r="N20" i="3"/>
  <c r="N22" i="3"/>
  <c r="N23" i="3"/>
  <c r="N25" i="3"/>
  <c r="J43" i="3" l="1"/>
  <c r="F36" i="3"/>
  <c r="J36" i="3"/>
  <c r="F39" i="3"/>
  <c r="J38" i="3"/>
  <c r="F40" i="3"/>
  <c r="J39" i="3"/>
  <c r="F41" i="3"/>
  <c r="J40" i="3"/>
  <c r="F38" i="3"/>
  <c r="F42" i="3"/>
  <c r="J41" i="3"/>
  <c r="F43" i="3"/>
  <c r="J42" i="3"/>
  <c r="N26" i="3"/>
</calcChain>
</file>

<file path=xl/sharedStrings.xml><?xml version="1.0" encoding="utf-8"?>
<sst xmlns="http://schemas.openxmlformats.org/spreadsheetml/2006/main" count="570" uniqueCount="402">
  <si>
    <t>SpareBank 1 Sør-Norge Group</t>
  </si>
  <si>
    <t>ESG Factbook</t>
  </si>
  <si>
    <t>2025</t>
  </si>
  <si>
    <t xml:space="preserve">Contact information </t>
  </si>
  <si>
    <t>For further information, please contact</t>
  </si>
  <si>
    <t>Morten Forgaard, Investor relations</t>
  </si>
  <si>
    <t>Address</t>
  </si>
  <si>
    <t xml:space="preserve">Post: </t>
  </si>
  <si>
    <t>Postboks 250</t>
  </si>
  <si>
    <t>4068 Stavanger</t>
  </si>
  <si>
    <t>Visiting address:</t>
  </si>
  <si>
    <t>Christen Tranes Gate 35</t>
  </si>
  <si>
    <t>Telephone number</t>
  </si>
  <si>
    <t xml:space="preserve"> +47 915 020002</t>
  </si>
  <si>
    <t>Contents SpareBank 1 Sør-Norge Group</t>
  </si>
  <si>
    <t>Chapter 1 - Environment</t>
  </si>
  <si>
    <t>1.1.1</t>
  </si>
  <si>
    <t>PCAF</t>
  </si>
  <si>
    <t>1.1.2</t>
  </si>
  <si>
    <t>Physical climate risk</t>
  </si>
  <si>
    <t>1.1.3</t>
  </si>
  <si>
    <t>Climate accounting</t>
  </si>
  <si>
    <t xml:space="preserve">1.1.4 </t>
  </si>
  <si>
    <t>Lending to industries with material climate impacts</t>
  </si>
  <si>
    <t xml:space="preserve">1.1.5 </t>
  </si>
  <si>
    <t>Distribution of loan portfolio by residential and commercial properties and energy labels</t>
  </si>
  <si>
    <t>1.2.1</t>
  </si>
  <si>
    <t>EU Taxonomy - Summary of KPIs</t>
  </si>
  <si>
    <t>Chapter 2 - Social</t>
  </si>
  <si>
    <t>Own Workforce</t>
  </si>
  <si>
    <t xml:space="preserve">2.1.1 </t>
  </si>
  <si>
    <t>Characteristics of our employees</t>
  </si>
  <si>
    <t xml:space="preserve">2.1.2  </t>
  </si>
  <si>
    <t>Hired labor</t>
  </si>
  <si>
    <t>2.1.3</t>
  </si>
  <si>
    <t>Diversity indicators</t>
  </si>
  <si>
    <t>2.1.4</t>
  </si>
  <si>
    <t>Training and skills development</t>
  </si>
  <si>
    <t>2.1.5</t>
  </si>
  <si>
    <t>Health and safety indicators</t>
  </si>
  <si>
    <t>2.1.6</t>
  </si>
  <si>
    <t>Work-life balance indicators</t>
  </si>
  <si>
    <t>2.1.7</t>
  </si>
  <si>
    <t>Compensation indicators (pay gap and total compensation)</t>
  </si>
  <si>
    <t>2.1.8</t>
  </si>
  <si>
    <t>Incidents, complaints and severe human rights impacts and incidents</t>
  </si>
  <si>
    <t>Our customers (consumers and end-users)</t>
  </si>
  <si>
    <t>2.2.1</t>
  </si>
  <si>
    <t>Gender balance in securities fund saving</t>
  </si>
  <si>
    <t>2.2.2</t>
  </si>
  <si>
    <t>Financial health and inclusion</t>
  </si>
  <si>
    <t>2.2.3</t>
  </si>
  <si>
    <t>Privacy</t>
  </si>
  <si>
    <t>2.2.4</t>
  </si>
  <si>
    <t>Estimated figures related to fraud cases: account transactions</t>
  </si>
  <si>
    <t>2.2.5</t>
  </si>
  <si>
    <t>Estimated figures related to fraud cases: card transactions</t>
  </si>
  <si>
    <t>Chapter 3 - Governance</t>
  </si>
  <si>
    <t>3.1.1</t>
  </si>
  <si>
    <t>Corruption incidents</t>
  </si>
  <si>
    <t>3.1.2</t>
  </si>
  <si>
    <t>Confirmed cases related to suspicious customer transactions (anti-money laundering)</t>
  </si>
  <si>
    <t>3.1.3</t>
  </si>
  <si>
    <t>Sanctions Screening Outcomes – Active Customers</t>
  </si>
  <si>
    <t>3.1.4</t>
  </si>
  <si>
    <t>Anti-corruption training courses</t>
  </si>
  <si>
    <t>3.1.5</t>
  </si>
  <si>
    <t>Cyber risk</t>
  </si>
  <si>
    <t>3.1.6</t>
  </si>
  <si>
    <t>Service availability, Digital Banking</t>
  </si>
  <si>
    <t>3.1.7</t>
  </si>
  <si>
    <t>Indicators on Asset Manager Alignment with Responsible Investment Standards</t>
  </si>
  <si>
    <t>Chapter 4 - PAIs</t>
  </si>
  <si>
    <t>4.1.1</t>
  </si>
  <si>
    <t xml:space="preserve">Principal Adverse Impact Indicators </t>
  </si>
  <si>
    <t>Chapter 5 - Pro forma</t>
  </si>
  <si>
    <t>5.1.1</t>
  </si>
  <si>
    <t>The environment</t>
  </si>
  <si>
    <t>For more information see chapter The environment (ESRS E1) in the annual report</t>
  </si>
  <si>
    <t>1.1.1 PCAF *</t>
  </si>
  <si>
    <t>2024**</t>
  </si>
  <si>
    <t>Scope 1 and 2</t>
  </si>
  <si>
    <t>Scope 3</t>
  </si>
  <si>
    <t xml:space="preserve">Industry </t>
  </si>
  <si>
    <t xml:space="preserve">Lending MNOK </t>
  </si>
  <si>
    <t>Estimated emissions, via corporate portfolio (tCO2e thousands)</t>
  </si>
  <si>
    <t>Percentage proportions
of emissions</t>
  </si>
  <si>
    <t>Weighted avg. data quality</t>
  </si>
  <si>
    <t>Estimated carbon intensity (tCO2e per million NOK of lending)</t>
  </si>
  <si>
    <t>Estimated carbon intensity 
(tCO2e per million NOK of lending)</t>
  </si>
  <si>
    <t>Aquaculture</t>
  </si>
  <si>
    <t>Industry</t>
  </si>
  <si>
    <t xml:space="preserve">Agriculture/forestry </t>
  </si>
  <si>
    <t>Financing and insurance activities</t>
  </si>
  <si>
    <t>Business services</t>
  </si>
  <si>
    <t>Other service activities</t>
  </si>
  <si>
    <t>Wholesale and retail trade, hotels and restaurants</t>
  </si>
  <si>
    <t>Oil and gas exploration and production</t>
  </si>
  <si>
    <t>Offshore</t>
  </si>
  <si>
    <t>8,,9</t>
  </si>
  <si>
    <t>Oil service</t>
  </si>
  <si>
    <t>Building and construction</t>
  </si>
  <si>
    <t>Renewables, water and waste collection</t>
  </si>
  <si>
    <t>Real estate</t>
  </si>
  <si>
    <t>Shipping</t>
  </si>
  <si>
    <t xml:space="preserve">Other transport and storage </t>
  </si>
  <si>
    <t xml:space="preserve">Total industry </t>
  </si>
  <si>
    <t xml:space="preserve">Residential </t>
  </si>
  <si>
    <t>Car financing for private customers</t>
  </si>
  <si>
    <t>*The Group has followed PCAF’s recommendation to transition to their new, generic emissions factors. For further information on this please see the Annual report, chapter E1 in the Sustainability report</t>
  </si>
  <si>
    <t xml:space="preserve">1.1.2 Physical Climate Risk </t>
  </si>
  <si>
    <t>NOK millions</t>
  </si>
  <si>
    <t>Retail customers</t>
  </si>
  <si>
    <t>Corporate customers</t>
  </si>
  <si>
    <t>Total loans</t>
  </si>
  <si>
    <t>Proportions</t>
  </si>
  <si>
    <t xml:space="preserve">Not exposed to risk </t>
  </si>
  <si>
    <t xml:space="preserve">Exposed to risk </t>
  </si>
  <si>
    <t>Storm water</t>
  </si>
  <si>
    <t>Rising sea levels, storm surge</t>
  </si>
  <si>
    <t>Flooding</t>
  </si>
  <si>
    <t>Quick clay slide</t>
  </si>
  <si>
    <t>Avalanche and rockslide</t>
  </si>
  <si>
    <t xml:space="preserve">Total exposed to risk </t>
  </si>
  <si>
    <t xml:space="preserve">Total lending for property </t>
  </si>
  <si>
    <t>1.1.3 Climate Accounting</t>
  </si>
  <si>
    <t>% change</t>
  </si>
  <si>
    <t>Total scope 1 emissions</t>
  </si>
  <si>
    <t>Fuel emissions, petrol</t>
  </si>
  <si>
    <t>1.1</t>
  </si>
  <si>
    <t xml:space="preserve">Fuel emissions, diesel </t>
  </si>
  <si>
    <t>Bio-fuel oil</t>
  </si>
  <si>
    <t>Total scope 2 (location-based) emissions</t>
  </si>
  <si>
    <t>Location-based electricity, Norwegian mix</t>
  </si>
  <si>
    <t>2.1</t>
  </si>
  <si>
    <t>District heating</t>
  </si>
  <si>
    <t>Total scope 2 (market-based) emissions</t>
  </si>
  <si>
    <t>Market-based emissions electricity (European market)</t>
  </si>
  <si>
    <t>2.2</t>
  </si>
  <si>
    <t>Guarantee of origin for electricity</t>
  </si>
  <si>
    <t>2.3</t>
  </si>
  <si>
    <t>Total scope 3 emissions</t>
  </si>
  <si>
    <t>Category 1 Purchased goods and services</t>
  </si>
  <si>
    <t>Category 2 Capital goods</t>
  </si>
  <si>
    <t>Category 5 Waste generated in operations</t>
  </si>
  <si>
    <t>Category 6 Business travel</t>
  </si>
  <si>
    <t>Category 7 Employee commuting</t>
  </si>
  <si>
    <t>Category 8 Upstream leased assets</t>
  </si>
  <si>
    <t>Category 15 Lending</t>
  </si>
  <si>
    <t>3.1</t>
  </si>
  <si>
    <t>Category 15 Investments</t>
  </si>
  <si>
    <t>Total Scope 1, Scope 2 (location-based) and Scope 3
emissions</t>
  </si>
  <si>
    <t>Total Scope 1, Scope 2 (market-based) and Scope 3
emissions</t>
  </si>
  <si>
    <t>GHG intensity (market-based)</t>
  </si>
  <si>
    <t>- per net revenue</t>
  </si>
  <si>
    <t>- per FTE</t>
  </si>
  <si>
    <t xml:space="preserve">Climate neutrality </t>
  </si>
  <si>
    <t>Purchased biochar (bio carbon capture and storage)</t>
  </si>
  <si>
    <t>Protection of forest storing tCO2</t>
  </si>
  <si>
    <t xml:space="preserve">S1.1 Emissions from fuel combustion are based on number of litres of petrol and diesel, the emissions factors per litre are 3.139 kgCO2e and 3.340 kgCO2e, respectively; this includes indirect emissions related to fuel. </t>
  </si>
  <si>
    <t>S2.1 The emissions factors for location-based and market-based is calculated by NVE. Due to lack of figures for the year at the point of reporting, the last years factores is used. The location-based emission is 11.9 gCO2e per kwh, down from 15 gCO2e per kwh for the reporting year 2024.</t>
  </si>
  <si>
    <t>S2.2 The market-based emissions is 535 gCO2e per kwh, down from 599 gCO2e per kwh for the reporting year 2024.</t>
  </si>
  <si>
    <t xml:space="preserve">S2.3 A renewable energy guarantee of origin for 4.92 MWh of a total consumption of 9.68 MWh was purchased for our own buildings. This reduces Scope 2 market-based emissions by 2,631 tCO2e.This is deducted from original emissions. </t>
  </si>
  <si>
    <t>1.1.4 Lending to industries with material climate impacts</t>
  </si>
  <si>
    <t>Lending (NOK millions)</t>
  </si>
  <si>
    <t>Agriculture and forestry</t>
  </si>
  <si>
    <t>Offshore, oil and gas, exploration and production</t>
  </si>
  <si>
    <t>Oil services</t>
  </si>
  <si>
    <t>Shipping and other transport</t>
  </si>
  <si>
    <t>Total lending to industries with material climate impacts</t>
  </si>
  <si>
    <t>Loans to other industries</t>
  </si>
  <si>
    <t>Total lending corporate market</t>
  </si>
  <si>
    <t>1.1.5 Distribution of loan portfolio by residential and commercial properties and energy labels</t>
  </si>
  <si>
    <t>Distribution of loans to residential properties across official and estimated energy labels</t>
  </si>
  <si>
    <t>Loans (NOK millions)</t>
  </si>
  <si>
    <t>Energy label</t>
  </si>
  <si>
    <t>Official</t>
  </si>
  <si>
    <t>Estimated</t>
  </si>
  <si>
    <t>Total</t>
  </si>
  <si>
    <t>A</t>
  </si>
  <si>
    <t>B</t>
  </si>
  <si>
    <t>C</t>
  </si>
  <si>
    <t>D</t>
  </si>
  <si>
    <t>E</t>
  </si>
  <si>
    <t>F</t>
  </si>
  <si>
    <t>G</t>
  </si>
  <si>
    <t>Without</t>
  </si>
  <si>
    <t>Commercial property:</t>
  </si>
  <si>
    <t>Proportion</t>
  </si>
  <si>
    <t>1.2.1 EU Taxonomy</t>
  </si>
  <si>
    <t>Summary of KPIs to be disclosed by credit institutions under Article 8 Taxonomy Regulation</t>
  </si>
  <si>
    <r>
      <t xml:space="preserve">2025 
</t>
    </r>
    <r>
      <rPr>
        <sz val="9"/>
        <rFont val="Calibri"/>
        <family val="2"/>
        <scheme val="minor"/>
      </rPr>
      <t>- in accordance with EU Taxonomy as of 1. january 2026</t>
    </r>
  </si>
  <si>
    <t>Total environmentally sustainable 
assets (NOK million)</t>
  </si>
  <si>
    <t>KPI (%)</t>
  </si>
  <si>
    <t>Turnover</t>
  </si>
  <si>
    <t>CapEx</t>
  </si>
  <si>
    <t>% coverage 
(over total assets)</t>
  </si>
  <si>
    <t>Main KPI                                                   Green asset ratio (GAR) stock</t>
  </si>
  <si>
    <t>Additional KPIs                                                                             GAR (flow)</t>
  </si>
  <si>
    <r>
      <t xml:space="preserve">2024 
</t>
    </r>
    <r>
      <rPr>
        <sz val="9"/>
        <rFont val="Calibri"/>
        <family val="2"/>
        <scheme val="minor"/>
      </rPr>
      <t>- recalculated in accordance with EU Taxonomy as of 1. january 2026</t>
    </r>
  </si>
  <si>
    <r>
      <t xml:space="preserve">2024 
</t>
    </r>
    <r>
      <rPr>
        <sz val="9"/>
        <rFont val="Calibri"/>
        <family val="2"/>
        <scheme val="minor"/>
      </rPr>
      <t>- as published in 2025</t>
    </r>
  </si>
  <si>
    <t>Social</t>
  </si>
  <si>
    <t>For more information see chapter Own workforce (ESRS S1) and Consumers and end-users (ESRS S4) in the annual report</t>
  </si>
  <si>
    <t>2.1.1 Characteristics of our employees</t>
  </si>
  <si>
    <t>Group</t>
  </si>
  <si>
    <r>
      <t xml:space="preserve">Workforce total </t>
    </r>
    <r>
      <rPr>
        <vertAlign val="superscript"/>
        <sz val="11"/>
        <color theme="1"/>
        <rFont val="Calibri"/>
        <family val="2"/>
        <scheme val="minor"/>
      </rPr>
      <t>1) 2)</t>
    </r>
  </si>
  <si>
    <t>- of which women</t>
  </si>
  <si>
    <t>- of which men</t>
  </si>
  <si>
    <t>Number of employees</t>
  </si>
  <si>
    <t>Percentage of women</t>
  </si>
  <si>
    <t>Percentage of men</t>
  </si>
  <si>
    <r>
      <t xml:space="preserve">Number of permanent employees </t>
    </r>
    <r>
      <rPr>
        <vertAlign val="superscript"/>
        <sz val="11"/>
        <color theme="1"/>
        <rFont val="Calibri"/>
        <family val="2"/>
        <scheme val="minor"/>
      </rPr>
      <t>1)</t>
    </r>
  </si>
  <si>
    <t>Number of temporary employees</t>
  </si>
  <si>
    <t>Non-guaranteed hours employees</t>
  </si>
  <si>
    <t>Number of employees in Rogaland region</t>
  </si>
  <si>
    <r>
      <t>- of which permanent</t>
    </r>
    <r>
      <rPr>
        <vertAlign val="superscript"/>
        <sz val="11"/>
        <color theme="1"/>
        <rFont val="Calibri"/>
        <family val="2"/>
        <scheme val="minor"/>
      </rPr>
      <t xml:space="preserve"> 1)</t>
    </r>
  </si>
  <si>
    <r>
      <t xml:space="preserve">- of which temporary </t>
    </r>
    <r>
      <rPr>
        <vertAlign val="superscript"/>
        <sz val="11"/>
        <color theme="1"/>
        <rFont val="Calibri"/>
        <family val="2"/>
        <scheme val="minor"/>
      </rPr>
      <t>1)</t>
    </r>
  </si>
  <si>
    <t>Number of employees in Agder region</t>
  </si>
  <si>
    <t>Number of employees in Vestland region</t>
  </si>
  <si>
    <t xml:space="preserve">Number of employees in Oslo region </t>
  </si>
  <si>
    <r>
      <t xml:space="preserve">Number of employees in Buskerud region </t>
    </r>
    <r>
      <rPr>
        <vertAlign val="superscript"/>
        <sz val="11"/>
        <color theme="1"/>
        <rFont val="Calibri"/>
        <family val="2"/>
        <scheme val="minor"/>
      </rPr>
      <t>12)</t>
    </r>
  </si>
  <si>
    <t xml:space="preserve">Number of employees in Telemark region </t>
  </si>
  <si>
    <t xml:space="preserve">Number of employees in Vestfold region </t>
  </si>
  <si>
    <t>Number of employees in customer facing positions</t>
  </si>
  <si>
    <r>
      <t>Percentage of women in customer facing positions</t>
    </r>
    <r>
      <rPr>
        <vertAlign val="superscript"/>
        <sz val="11"/>
        <color theme="1"/>
        <rFont val="Calibri"/>
        <family val="2"/>
        <scheme val="minor"/>
      </rPr>
      <t xml:space="preserve"> </t>
    </r>
  </si>
  <si>
    <t>Number of employees in management positions</t>
  </si>
  <si>
    <t>Percentage of women in management positions</t>
  </si>
  <si>
    <t>Number of staff/support positions</t>
  </si>
  <si>
    <t>Percentage of women in staff/support positions</t>
  </si>
  <si>
    <r>
      <t>Number of part-time employees</t>
    </r>
    <r>
      <rPr>
        <vertAlign val="superscript"/>
        <sz val="11"/>
        <color theme="1"/>
        <rFont val="Calibri"/>
        <family val="2"/>
        <scheme val="minor"/>
      </rPr>
      <t xml:space="preserve"> 3)</t>
    </r>
  </si>
  <si>
    <r>
      <t>Proportion of women by position level - Management level 1</t>
    </r>
    <r>
      <rPr>
        <vertAlign val="superscript"/>
        <sz val="11"/>
        <color theme="1"/>
        <rFont val="Calibri"/>
        <family val="2"/>
        <scheme val="minor"/>
      </rPr>
      <t xml:space="preserve"> 6) 9)</t>
    </r>
  </si>
  <si>
    <r>
      <t>Proportion of women by position level - Management level 2</t>
    </r>
    <r>
      <rPr>
        <vertAlign val="superscript"/>
        <sz val="11"/>
        <color theme="1"/>
        <rFont val="Calibri"/>
        <family val="2"/>
        <scheme val="minor"/>
      </rPr>
      <t xml:space="preserve"> 6)</t>
    </r>
  </si>
  <si>
    <r>
      <t>Proportion of women by position level - Management level 3</t>
    </r>
    <r>
      <rPr>
        <vertAlign val="superscript"/>
        <sz val="11"/>
        <color theme="1"/>
        <rFont val="Calibri"/>
        <family val="2"/>
        <scheme val="minor"/>
      </rPr>
      <t xml:space="preserve"> 6)</t>
    </r>
  </si>
  <si>
    <r>
      <t xml:space="preserve">Proportion of women by position level - Management level 4 </t>
    </r>
    <r>
      <rPr>
        <vertAlign val="superscript"/>
        <sz val="11"/>
        <color theme="1"/>
        <rFont val="Calibri"/>
        <family val="2"/>
        <scheme val="minor"/>
      </rPr>
      <t>6)</t>
    </r>
  </si>
  <si>
    <t>Turnover - Number who left</t>
  </si>
  <si>
    <t>Total turnover</t>
  </si>
  <si>
    <t>2.1.2 Hired labor</t>
  </si>
  <si>
    <r>
      <t xml:space="preserve">Number of agency temps </t>
    </r>
    <r>
      <rPr>
        <vertAlign val="superscript"/>
        <sz val="11"/>
        <color theme="1"/>
        <rFont val="Calibri"/>
        <family val="2"/>
        <scheme val="minor"/>
      </rPr>
      <t>6)</t>
    </r>
  </si>
  <si>
    <r>
      <t xml:space="preserve">Number of consultants </t>
    </r>
    <r>
      <rPr>
        <vertAlign val="superscript"/>
        <sz val="11"/>
        <color theme="1"/>
        <rFont val="Calibri"/>
        <family val="2"/>
        <scheme val="minor"/>
      </rPr>
      <t>6)</t>
    </r>
  </si>
  <si>
    <t>2.1.3 Diversity indicators</t>
  </si>
  <si>
    <r>
      <t xml:space="preserve">Employees under 30 years </t>
    </r>
    <r>
      <rPr>
        <vertAlign val="superscript"/>
        <sz val="11"/>
        <color theme="1"/>
        <rFont val="Calibri"/>
        <family val="2"/>
        <scheme val="minor"/>
      </rPr>
      <t>4)</t>
    </r>
  </si>
  <si>
    <r>
      <t xml:space="preserve">Employees between 30 and 50 years </t>
    </r>
    <r>
      <rPr>
        <vertAlign val="superscript"/>
        <sz val="11"/>
        <color theme="1"/>
        <rFont val="Calibri"/>
        <family val="2"/>
        <scheme val="minor"/>
      </rPr>
      <t>4)</t>
    </r>
  </si>
  <si>
    <r>
      <t>Employees over 50 years</t>
    </r>
    <r>
      <rPr>
        <vertAlign val="superscript"/>
        <sz val="11"/>
        <color theme="1"/>
        <rFont val="Calibri"/>
        <family val="2"/>
        <scheme val="minor"/>
      </rPr>
      <t xml:space="preserve"> 4)</t>
    </r>
  </si>
  <si>
    <r>
      <t xml:space="preserve">Managers under 30 years </t>
    </r>
    <r>
      <rPr>
        <vertAlign val="superscript"/>
        <sz val="11"/>
        <color theme="1"/>
        <rFont val="Calibri"/>
        <family val="2"/>
        <scheme val="minor"/>
      </rPr>
      <t>4)</t>
    </r>
  </si>
  <si>
    <r>
      <t>Managers between 30 and 50 years</t>
    </r>
    <r>
      <rPr>
        <vertAlign val="superscript"/>
        <sz val="11"/>
        <color theme="1"/>
        <rFont val="Calibri"/>
        <family val="2"/>
        <scheme val="minor"/>
      </rPr>
      <t xml:space="preserve"> 4)</t>
    </r>
  </si>
  <si>
    <r>
      <t xml:space="preserve">Managers over 50 years  </t>
    </r>
    <r>
      <rPr>
        <vertAlign val="superscript"/>
        <sz val="11"/>
        <color theme="1"/>
        <rFont val="Calibri"/>
        <family val="2"/>
        <scheme val="minor"/>
      </rPr>
      <t>4)</t>
    </r>
  </si>
  <si>
    <t>Board members under 30 years</t>
  </si>
  <si>
    <t>Board members between 30 and 50 years</t>
  </si>
  <si>
    <t>Board members over 50 years</t>
  </si>
  <si>
    <t>Percentage of women on the board of directors</t>
  </si>
  <si>
    <t>Percentage of men on the board of directors</t>
  </si>
  <si>
    <t>Percentage of employees who have participated in learning activities related to diversity during the last 3 years</t>
  </si>
  <si>
    <t>2.1.4 Training and skills development</t>
  </si>
  <si>
    <r>
      <t>Average number of training hours per employee, total</t>
    </r>
    <r>
      <rPr>
        <vertAlign val="superscript"/>
        <sz val="11"/>
        <color theme="1"/>
        <rFont val="Calibri"/>
        <family val="2"/>
        <scheme val="minor"/>
      </rPr>
      <t xml:space="preserve"> 6) 10)</t>
    </r>
  </si>
  <si>
    <r>
      <t>- of which average hours, women</t>
    </r>
    <r>
      <rPr>
        <vertAlign val="superscript"/>
        <sz val="11"/>
        <color theme="1"/>
        <rFont val="Calibri"/>
        <family val="2"/>
        <scheme val="minor"/>
      </rPr>
      <t xml:space="preserve"> 6)</t>
    </r>
  </si>
  <si>
    <r>
      <t>- of which average hours, men</t>
    </r>
    <r>
      <rPr>
        <vertAlign val="superscript"/>
        <sz val="11"/>
        <color theme="1"/>
        <rFont val="Calibri"/>
        <family val="2"/>
        <scheme val="minor"/>
      </rPr>
      <t xml:space="preserve"> 6)</t>
    </r>
  </si>
  <si>
    <r>
      <t xml:space="preserve">Percentage of employees who had regular performance and career development appraisals </t>
    </r>
    <r>
      <rPr>
        <vertAlign val="superscript"/>
        <sz val="11"/>
        <color theme="1"/>
        <rFont val="Calibri"/>
        <family val="2"/>
        <scheme val="minor"/>
      </rPr>
      <t>1) 11)</t>
    </r>
  </si>
  <si>
    <r>
      <t xml:space="preserve">Percentage of employees who have set development goals </t>
    </r>
    <r>
      <rPr>
        <vertAlign val="superscript"/>
        <sz val="11"/>
        <color theme="1"/>
        <rFont val="Calibri"/>
        <family val="2"/>
        <scheme val="minor"/>
      </rPr>
      <t>13)</t>
    </r>
  </si>
  <si>
    <t>Gender balance participation in management training programs</t>
  </si>
  <si>
    <t>- Percentage of women</t>
  </si>
  <si>
    <t>- Percentage of men</t>
  </si>
  <si>
    <t>2.1.5 Health and safety indicators</t>
  </si>
  <si>
    <r>
      <t xml:space="preserve">Number of cases of recordable employee occupational illnesses </t>
    </r>
    <r>
      <rPr>
        <vertAlign val="superscript"/>
        <sz val="11"/>
        <color theme="1"/>
        <rFont val="Calibri"/>
        <family val="2"/>
        <scheme val="minor"/>
      </rPr>
      <t>1)</t>
    </r>
  </si>
  <si>
    <r>
      <t xml:space="preserve">Number of days lost due to occupational injuries and fatalities due to occupational accidents, occupational illness and fatalities due to employee illness </t>
    </r>
    <r>
      <rPr>
        <vertAlign val="superscript"/>
        <sz val="11"/>
        <color theme="1"/>
        <rFont val="Calibri"/>
        <family val="2"/>
        <scheme val="minor"/>
      </rPr>
      <t>1)</t>
    </r>
  </si>
  <si>
    <r>
      <t xml:space="preserve">Sick leave, total </t>
    </r>
    <r>
      <rPr>
        <vertAlign val="superscript"/>
        <sz val="11"/>
        <color theme="1"/>
        <rFont val="Calibri"/>
        <family val="2"/>
        <scheme val="minor"/>
      </rPr>
      <t>6)</t>
    </r>
  </si>
  <si>
    <t>3.6%</t>
  </si>
  <si>
    <t>5.3%</t>
  </si>
  <si>
    <t>1.8%</t>
  </si>
  <si>
    <r>
      <t>2.1.6 Work-life balance indicators</t>
    </r>
    <r>
      <rPr>
        <b/>
        <vertAlign val="superscript"/>
        <sz val="14"/>
        <color rgb="FF003296"/>
        <rFont val="Calibri"/>
        <family val="2"/>
        <scheme val="minor"/>
      </rPr>
      <t xml:space="preserve"> 5)</t>
    </r>
  </si>
  <si>
    <r>
      <t xml:space="preserve">Number of employees who took parental leave </t>
    </r>
    <r>
      <rPr>
        <vertAlign val="superscript"/>
        <sz val="11"/>
        <color theme="1"/>
        <rFont val="Calibri"/>
        <family val="2"/>
        <scheme val="minor"/>
      </rPr>
      <t>5)</t>
    </r>
  </si>
  <si>
    <r>
      <rPr>
        <sz val="11"/>
        <color rgb="FF000000"/>
        <rFont val="Calibri"/>
        <family val="2"/>
      </rPr>
      <t xml:space="preserve">Proportion of employees who took parental leave </t>
    </r>
    <r>
      <rPr>
        <vertAlign val="superscript"/>
        <sz val="11"/>
        <color rgb="FF000000"/>
        <rFont val="Calibri"/>
        <family val="2"/>
      </rPr>
      <t>5)</t>
    </r>
  </si>
  <si>
    <r>
      <t xml:space="preserve">Average number of weeks of parental leave taken, women </t>
    </r>
    <r>
      <rPr>
        <vertAlign val="superscript"/>
        <sz val="11"/>
        <color theme="1"/>
        <rFont val="Calibri"/>
        <family val="2"/>
        <scheme val="minor"/>
      </rPr>
      <t>5)</t>
    </r>
  </si>
  <si>
    <r>
      <t xml:space="preserve">Average number of weeks of parental leave taken, men </t>
    </r>
    <r>
      <rPr>
        <vertAlign val="superscript"/>
        <sz val="11"/>
        <color theme="1"/>
        <rFont val="Calibri"/>
        <family val="2"/>
        <scheme val="minor"/>
      </rPr>
      <t>5)</t>
    </r>
  </si>
  <si>
    <r>
      <t>Number of employees entitled to take parental leave</t>
    </r>
    <r>
      <rPr>
        <vertAlign val="superscript"/>
        <sz val="11"/>
        <color theme="1"/>
        <rFont val="Calibri"/>
        <family val="2"/>
        <scheme val="minor"/>
      </rPr>
      <t xml:space="preserve"> 7)</t>
    </r>
  </si>
  <si>
    <t>2.1.7 Compensation indicators (pay gap and total compensation)</t>
  </si>
  <si>
    <t>Average salary women</t>
  </si>
  <si>
    <t>Average salary men</t>
  </si>
  <si>
    <t>Women's pay as percentage of men's pay</t>
  </si>
  <si>
    <r>
      <t xml:space="preserve">Women's wage relative to men - Management level 1  </t>
    </r>
    <r>
      <rPr>
        <vertAlign val="superscript"/>
        <sz val="11"/>
        <color theme="1"/>
        <rFont val="Calibri"/>
        <family val="2"/>
        <scheme val="minor"/>
      </rPr>
      <t>4) 6)</t>
    </r>
  </si>
  <si>
    <t>n/a</t>
  </si>
  <si>
    <r>
      <t xml:space="preserve">Women's wage relative to men - Management level 2  </t>
    </r>
    <r>
      <rPr>
        <vertAlign val="superscript"/>
        <sz val="11"/>
        <color theme="1"/>
        <rFont val="Calibri"/>
        <family val="2"/>
        <scheme val="minor"/>
      </rPr>
      <t>4) 6)</t>
    </r>
  </si>
  <si>
    <r>
      <t xml:space="preserve">Women's wage relative to men - Management level 3  </t>
    </r>
    <r>
      <rPr>
        <vertAlign val="superscript"/>
        <sz val="11"/>
        <color theme="1"/>
        <rFont val="Calibri"/>
        <family val="2"/>
        <scheme val="minor"/>
      </rPr>
      <t>4) 6)</t>
    </r>
  </si>
  <si>
    <r>
      <t xml:space="preserve">Women's wage relative to men - Management level 4  </t>
    </r>
    <r>
      <rPr>
        <vertAlign val="superscript"/>
        <sz val="11"/>
        <color theme="1"/>
        <rFont val="Calibri"/>
        <family val="2"/>
        <scheme val="minor"/>
      </rPr>
      <t>4) 6)</t>
    </r>
  </si>
  <si>
    <r>
      <t xml:space="preserve">Women's wage relative to men - Customer facing position  </t>
    </r>
    <r>
      <rPr>
        <vertAlign val="superscript"/>
        <sz val="11"/>
        <color theme="1"/>
        <rFont val="Calibri"/>
        <family val="2"/>
        <scheme val="minor"/>
      </rPr>
      <t>4)</t>
    </r>
  </si>
  <si>
    <r>
      <t xml:space="preserve">Women's wage relative to men - Management position </t>
    </r>
    <r>
      <rPr>
        <vertAlign val="superscript"/>
        <sz val="11"/>
        <color theme="1"/>
        <rFont val="Calibri"/>
        <family val="2"/>
        <scheme val="minor"/>
      </rPr>
      <t xml:space="preserve"> 4)</t>
    </r>
  </si>
  <si>
    <r>
      <t xml:space="preserve">Women's wage relative to men - Staff/support position  </t>
    </r>
    <r>
      <rPr>
        <vertAlign val="superscript"/>
        <sz val="11"/>
        <color theme="1"/>
        <rFont val="Calibri"/>
        <family val="2"/>
        <scheme val="minor"/>
      </rPr>
      <t>4)</t>
    </r>
  </si>
  <si>
    <r>
      <t>Total compensation ratio</t>
    </r>
    <r>
      <rPr>
        <vertAlign val="superscript"/>
        <sz val="11"/>
        <color theme="1"/>
        <rFont val="Calibri"/>
        <family val="2"/>
        <scheme val="minor"/>
      </rPr>
      <t xml:space="preserve"> 1)</t>
    </r>
  </si>
  <si>
    <r>
      <t xml:space="preserve">Highest pay/average pay ratio  </t>
    </r>
    <r>
      <rPr>
        <vertAlign val="superscript"/>
        <sz val="11"/>
        <color theme="1"/>
        <rFont val="Calibri"/>
        <family val="2"/>
        <scheme val="minor"/>
      </rPr>
      <t>4)</t>
    </r>
  </si>
  <si>
    <t>2.1.8 Incidents, complaints and severe human rights impacts and incidents</t>
  </si>
  <si>
    <r>
      <t xml:space="preserve">Total number of instances of alleged discrimination, including harassment, reported during the period </t>
    </r>
    <r>
      <rPr>
        <vertAlign val="superscript"/>
        <sz val="11"/>
        <color theme="1"/>
        <rFont val="Calibri"/>
        <family val="2"/>
        <scheme val="minor"/>
      </rPr>
      <t>1)</t>
    </r>
  </si>
  <si>
    <t>2.2.1 Gender balance in securities fund saving</t>
  </si>
  <si>
    <t>Percentage of women saving in funds</t>
  </si>
  <si>
    <t>Percentage of men saving in funds</t>
  </si>
  <si>
    <t>Difference in savings agreement volumes between women and men</t>
  </si>
  <si>
    <t>2.2.2 Financial health and inclusion</t>
  </si>
  <si>
    <t>Students reached through financial capability‑building initiatives (Økonomipatruljen)</t>
  </si>
  <si>
    <t>2.2.3 Privacy</t>
  </si>
  <si>
    <t>Percentage of employees who has completed mandatory training courses on Privacy</t>
  </si>
  <si>
    <t>2.2.4 Estimated figures related to fraud cases: account transactions</t>
  </si>
  <si>
    <t xml:space="preserve">Category </t>
  </si>
  <si>
    <t>Number of fraud cases processed, account transactions</t>
  </si>
  <si>
    <r>
      <t xml:space="preserve">Potential loss </t>
    </r>
    <r>
      <rPr>
        <vertAlign val="superscript"/>
        <sz val="11"/>
        <color theme="1"/>
        <rFont val="Calibri"/>
        <family val="2"/>
        <scheme val="minor"/>
      </rPr>
      <t>14)</t>
    </r>
  </si>
  <si>
    <r>
      <t xml:space="preserve">Recovered </t>
    </r>
    <r>
      <rPr>
        <vertAlign val="superscript"/>
        <sz val="11"/>
        <color theme="1"/>
        <rFont val="Calibri"/>
        <family val="2"/>
        <scheme val="minor"/>
      </rPr>
      <t>15)</t>
    </r>
  </si>
  <si>
    <t>Losses borne by the customer</t>
  </si>
  <si>
    <t>Losses borne by the bank</t>
  </si>
  <si>
    <t>2.2.5 Estimated figures related to fraud cases: card transactions</t>
  </si>
  <si>
    <t>Number of fraud cases processed, card transactions</t>
  </si>
  <si>
    <t>Total loss</t>
  </si>
  <si>
    <t>1) New reporting indicator from 2024. No prior year data.</t>
  </si>
  <si>
    <t>2) Our own workforce consists of permanent employees, temporary employees (bank employed temporary employees and agency temps) and contracted consultants</t>
  </si>
  <si>
    <t xml:space="preserve">3) Includes permanent employees on temporarily reduced hours. The group has no involuntary part-time employees. </t>
  </si>
  <si>
    <t>4) New reporting indicator from 2023. No prior year data.</t>
  </si>
  <si>
    <t>5) SpareBank 1 SR-Bank ForretningsPartner is not included in the figures for 2023/2022</t>
  </si>
  <si>
    <t>6) Finstart Nordic is not included in the figures for 2023/2022</t>
  </si>
  <si>
    <t>7) All employees (100%) have a right to take parental leave by Norwegian law</t>
  </si>
  <si>
    <t>9) Management level 1 i group CEO and can hence only be either 0% or 100%</t>
  </si>
  <si>
    <t>10) There will be some under-reporting due to some externally completed courses not being documented in SpareBank 1 Sør-Norge’s learning portal.</t>
  </si>
  <si>
    <t>11) Some appraisals have not been completed in the system from a technical perspective, even if the appraisal itself has taken place. This results in the completion percentage appearing to be lower than the actual number of completed appraisals. There will, therefore, be some under-reporting.</t>
  </si>
  <si>
    <t>12) The number of employees in Buskerud, Telemark and Vestfold was reported as one region (South-east) in 2024</t>
  </si>
  <si>
    <t>13) The practice of setting development goals is currently established only in the parent bank, not on a group level</t>
  </si>
  <si>
    <t>Governance</t>
  </si>
  <si>
    <t>For more information see chapter Governance (ESRS G1) in the annual report</t>
  </si>
  <si>
    <t>3.1.1 Corruption incidents</t>
  </si>
  <si>
    <t>Number of confirmed instances of bribery</t>
  </si>
  <si>
    <t>Fines for breaches of anti-corruption and anti-bribery laws</t>
  </si>
  <si>
    <t>Convictions for breaches of anticorruption and anti-bribery laws</t>
  </si>
  <si>
    <t>Number of confirmed instances that resulted in the termination of business agreements with business partners due to corruption or bribery</t>
  </si>
  <si>
    <t>Number of confirmed instances where own employees were terminated or disciplinary action was taken in connection with corruption or bribery</t>
  </si>
  <si>
    <t>3.1.2 Confirmed cases related to suspicious customer transactions (anti-money laundering)</t>
  </si>
  <si>
    <t>Number of cases reported to the Norwegian National Authority for Investigation and Prosecution of Economic and Environmental Crime</t>
  </si>
  <si>
    <t>3.1.3 Sanctions Screening Outcomes – Active Customers</t>
  </si>
  <si>
    <t>Total number of active customers with confirmed true matches against applicable sanctions lists</t>
  </si>
  <si>
    <t xml:space="preserve">3.1.4 Anti-corruption training courses </t>
  </si>
  <si>
    <t>Training courses anti-corruption and anti-money laundering</t>
  </si>
  <si>
    <t xml:space="preserve">Total </t>
  </si>
  <si>
    <t>Share</t>
  </si>
  <si>
    <t>- Of which managers</t>
  </si>
  <si>
    <t>3.1.5 Cyber risk</t>
  </si>
  <si>
    <t>Percentage of employees who have completed learning activities related to cyber risk</t>
  </si>
  <si>
    <t>3.1.6 Service availability, Digital Banking</t>
  </si>
  <si>
    <t>Service availability, mobile banking, retail</t>
  </si>
  <si>
    <t>Service availability, online banking, retail</t>
  </si>
  <si>
    <t>Service availability, mobile banking, corporate</t>
  </si>
  <si>
    <t>Service availability, online banking, corporate</t>
  </si>
  <si>
    <t>3.1.7 Indicators on Asset Manager Alignment with Responsible Investment Standards</t>
  </si>
  <si>
    <t>Percentage of asset managers of distributed funds that have signed the UN Principles for Responsible Investment</t>
  </si>
  <si>
    <t>Percentage of asset managers that have disclosed whether their funds hold investments in companies violating the UN Global Compact or the OECD Guidelines for Multinational Enterprises</t>
  </si>
  <si>
    <t>4.1.1 Principle Adverse Impact Indicators (PAIs)</t>
  </si>
  <si>
    <t>Environmental indicators</t>
  </si>
  <si>
    <t>Metric</t>
  </si>
  <si>
    <t>Green house gas emissions</t>
  </si>
  <si>
    <t>Scope 1 GHG Emissions (tCO2e)</t>
  </si>
  <si>
    <t>Scope 2 GHG Emissions (location-based, tCO2e)</t>
  </si>
  <si>
    <t>Scope 2 GHG Emissions (market-based, tCO2e)</t>
  </si>
  <si>
    <r>
      <t xml:space="preserve">Scope 3 GHG Emissions (tCO2e) </t>
    </r>
    <r>
      <rPr>
        <vertAlign val="superscript"/>
        <sz val="11"/>
        <color theme="1"/>
        <rFont val="Calibri"/>
        <family val="2"/>
        <scheme val="minor"/>
      </rPr>
      <t>1)</t>
    </r>
  </si>
  <si>
    <t xml:space="preserve">Exposure to companies active in the fossil fuel sector </t>
  </si>
  <si>
    <t>Share of non-renewable energy consumption and production</t>
  </si>
  <si>
    <t>Energy consumption intensity per high impact climate sector</t>
  </si>
  <si>
    <t>Activities negatively affecting biodiversity</t>
  </si>
  <si>
    <t>Headquarters or operations sites located in or near sensitive areas in terms of biodiversity</t>
  </si>
  <si>
    <t>Emissions to water</t>
  </si>
  <si>
    <t>Tonnes of emissions to water generated by SpareBank 1 Sør-Norge per million EUR</t>
  </si>
  <si>
    <t>Hazardous waste ratio</t>
  </si>
  <si>
    <t>Tons of hazardous waste generated by SpareBank 1 Sør-Norge</t>
  </si>
  <si>
    <t>Social indicators</t>
  </si>
  <si>
    <t>Unadjusted gender pay gap</t>
  </si>
  <si>
    <t xml:space="preserve">Percentage unadjusted gender pay gap </t>
  </si>
  <si>
    <t xml:space="preserve">Board gender diversity </t>
  </si>
  <si>
    <t>Percentage of women on the board</t>
  </si>
  <si>
    <t>Exposure to controversial weapons</t>
  </si>
  <si>
    <t>Ratio of investments in companies related to the manufacture or sale of controversial weapons</t>
  </si>
  <si>
    <t>Violation of UN Global Compact Principles &amp; OECD Guidelines</t>
  </si>
  <si>
    <r>
      <rPr>
        <sz val="11"/>
        <color rgb="FF000000"/>
        <rFont val="Calibri"/>
        <family val="2"/>
      </rPr>
      <t xml:space="preserve">SpareBank 1 Sør-Norge's </t>
    </r>
    <r>
      <rPr>
        <i/>
        <sz val="11"/>
        <color rgb="FF000000"/>
        <rFont val="Calibri"/>
        <family val="2"/>
      </rPr>
      <t xml:space="preserve">Standard for human rights and due diligence </t>
    </r>
    <r>
      <rPr>
        <sz val="11"/>
        <color rgb="FF000000"/>
        <rFont val="Calibri"/>
        <family val="2"/>
      </rPr>
      <t xml:space="preserve">is guided by the UNGP for business and human rights, the OECD guidelines for MNEs and many more international human rights agreements. </t>
    </r>
  </si>
  <si>
    <t>Lack of processes to monitor compliance with UNGC Principles &amp; OECD Guidelines</t>
  </si>
  <si>
    <t>1) Due to the methodological changes following PCAF’s updated guidance in 2025, emissions linked to the lending portfolio have been recalculated for 2024. 2023 has not been re-calculated and is presented as it was in 2023</t>
  </si>
  <si>
    <t>Pro forma</t>
  </si>
  <si>
    <t>The merger of SpareBank 1 SR-Bank ASA and SpareBank 1 Sørøst-Norge was implemented on 1 October 2024 with accounting effect from the same date. 
The pro forma figures are the combined figures for SpareBank 1 SR-Bank and SpareBank 1 Sørøst-Norge as if the merger had taken place on January 1 2024.</t>
  </si>
  <si>
    <t xml:space="preserve">5.1.1 PCAF </t>
  </si>
  <si>
    <t>2024 proforma</t>
  </si>
  <si>
    <t xml:space="preserve">Lending mill NOK </t>
  </si>
  <si>
    <t>Weighted avg. data quality, Scopes 1 and 2</t>
  </si>
  <si>
    <t>morten.forgaard@sb1sornorge.no</t>
  </si>
  <si>
    <t>Jorunn Lindholm, SME Sustainability</t>
  </si>
  <si>
    <t>jorunn.lindholm@sb1sornorge.no</t>
  </si>
  <si>
    <t>S3.1 Emissions from the loan portfolio are calculated based on national factors and available data. Factors are developed and improved year on year, which means that they are not necessarily comparable over multiple years. Due to the updated methodology following PCAF in 2025, the emissions related to the loan portfolio have been recalculated for 2024. For more information about this please refer to the Annual report.</t>
  </si>
  <si>
    <t>15)  Recovered refers to the funds the bank has received back from receiving companies</t>
  </si>
  <si>
    <t>14) Potential loss is the sum of the funds transferred, or for which an attempt was made to transfer, out of the bank in connection with the fraud.</t>
  </si>
  <si>
    <t>The merger of SpareBank 1 SR-Bank ASA and SpareBank 1 Sørøst-Norge was implemented on 1 October 2024 with accounting effect from the same date. Hence, the 2024 figures include former SpareBank 1 SR-Bank for the period 01.01 to 30.09 and then Sparebank 1 Sør-Norge 01.10-31.12. Further, numbers from 2023 and prior have not been altered to reflect the group after the merger unless otherwise stated.</t>
  </si>
  <si>
    <t>** See tab 5. Pro forma for pro forma figures showing the combined figures for SpareBank 1 SR-Bank and SpareBank 1 Sørøst-Norge as if the merger had taken place on January 1, 2024.</t>
  </si>
  <si>
    <r>
      <t xml:space="preserve">Number of confirmed instances of corruption </t>
    </r>
    <r>
      <rPr>
        <vertAlign val="superscript"/>
        <sz val="11"/>
        <color theme="1"/>
        <rFont val="Calibri"/>
        <family val="2"/>
        <scheme val="minor"/>
      </rPr>
      <t>1)</t>
    </r>
  </si>
  <si>
    <t>1) The reported number of corruption instances is based on the CSRD’s broad definition of corruption: the abuse of entrusted power for private gain (i.e. financial misconduct, tax fraud, fraud, extortion, money laundering, scams, etc.). In the Norwegian Penal Code, corruption only means giving, offering, demanding, gaining or accepting an improper advantage (bribery) based on position, office or assignment. Both entries in the table refer to the same single instance of financial misconduct.</t>
  </si>
  <si>
    <r>
      <t xml:space="preserve">Permanent employees who have signed the code of conduct </t>
    </r>
    <r>
      <rPr>
        <vertAlign val="superscript"/>
        <sz val="11"/>
        <color rgb="FF000000"/>
        <rFont val="Calibri"/>
        <family val="2"/>
      </rPr>
      <t>2)</t>
    </r>
  </si>
  <si>
    <t>2)  All permanent employees, other than those on long-term sick leave, those who are on leave or the equivalent in SpareBank 1 SR-Bank and Eiendomsmegler 1 SR-Eiendom have signed the code of conduct.</t>
  </si>
  <si>
    <r>
      <t xml:space="preserve">Permanent employees who have completed anti-money laundering training </t>
    </r>
    <r>
      <rPr>
        <vertAlign val="superscript"/>
        <sz val="11"/>
        <color rgb="FF000000"/>
        <rFont val="Calibri"/>
        <family val="2"/>
      </rPr>
      <t>3) 4)</t>
    </r>
  </si>
  <si>
    <t xml:space="preserve">3)  Employees in SpareBank 1 Sør-Norge completed at least one e-learning anti-money laundering module. </t>
  </si>
  <si>
    <t>4) Regarding the 2023 figure:  1,045 employees in SpareBank 1 SR-Bank completed at least one e-learning anti-money laundering module. EiendomsMegler 1 SR-Eiendom’s implemented its own anti-money laundering training programme in 2023 and is not included in this line. ForretningsPartner is included in permanent employees, except for the employees in the acquired companies, Tveit Regnskap and Vangdal.</t>
  </si>
  <si>
    <r>
      <t xml:space="preserve">Permanent employees who completed anti-corruption training </t>
    </r>
    <r>
      <rPr>
        <vertAlign val="superscript"/>
        <sz val="11"/>
        <color rgb="FF000000"/>
        <rFont val="Calibri"/>
        <family val="2"/>
      </rPr>
      <t>5)</t>
    </r>
  </si>
  <si>
    <r>
      <t>Board members of  that have received training in anti-corruption</t>
    </r>
    <r>
      <rPr>
        <vertAlign val="superscript"/>
        <sz val="11"/>
        <color rgb="FF000000"/>
        <rFont val="Calibri"/>
        <family val="2"/>
      </rPr>
      <t xml:space="preserve"> 6)</t>
    </r>
  </si>
  <si>
    <r>
      <t>2025</t>
    </r>
    <r>
      <rPr>
        <b/>
        <vertAlign val="superscript"/>
        <sz val="11"/>
        <rFont val="Calibri"/>
        <family val="2"/>
        <scheme val="minor"/>
      </rPr>
      <t xml:space="preserve"> 7)</t>
    </r>
  </si>
  <si>
    <t>5) Managers, corporate advisers and some key-personnel undergo anti-corruption training, including managers in Eiendomsmegler 1 Sør-Norge and Regnskapshuset Sørøst. A total of 410 courses has been completed during the period 2020-2025, of which 25 in 2025.</t>
  </si>
  <si>
    <t>6) New board-members have completed anti-corruption training.Training completed by existing members earlier. The board members are directly involved in the work on formulating and quality assuring the group's code of conduct</t>
  </si>
  <si>
    <t>7) Included in the number of managers who have signed the code of conduct are only those who signed in 2025 which are still employed at time of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</si>
</sst>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
    <numFmt numFmtId="166" formatCode="_-* #,##0.0_-;\-* #,##0.0_-;_-* &quot;-&quot;??_-;_-@_-"/>
    <numFmt numFmtId="167" formatCode="0.0"/>
    <numFmt numFmtId="168" formatCode="_-* #,##0.0_-;\-* #,##0.0_-;_-* &quot;-&quot;?_-;_-@_-"/>
  </numFmts>
  <fonts count="45">
    <font>
      <sz val="11"/>
      <color theme="1"/>
      <name val="Calibri"/>
      <family val="2"/>
      <scheme val="minor"/>
    </font>
    <font>
      <sz val="11"/>
      <color theme="1"/>
      <name val="Calibri"/>
      <family val="2"/>
      <scheme val="minor"/>
    </font>
    <font>
      <b/>
      <sz val="11"/>
      <color theme="1"/>
      <name val="Calibri"/>
      <family val="2"/>
      <scheme val="minor"/>
    </font>
    <font>
      <sz val="11"/>
      <color theme="1"/>
      <name val="Amalia"/>
      <family val="2"/>
    </font>
    <font>
      <b/>
      <sz val="11"/>
      <color theme="1"/>
      <name val="Amalia"/>
      <family val="2"/>
    </font>
    <font>
      <sz val="8"/>
      <color theme="1"/>
      <name val="Calibri"/>
      <family val="2"/>
      <scheme val="minor"/>
    </font>
    <font>
      <sz val="13.5"/>
      <color theme="1"/>
      <name val="Calibri"/>
      <family val="2"/>
      <scheme val="minor"/>
    </font>
    <font>
      <b/>
      <i/>
      <sz val="11"/>
      <color theme="1"/>
      <name val="Calibri"/>
      <family val="2"/>
      <scheme val="minor"/>
    </font>
    <font>
      <sz val="11"/>
      <color rgb="FF000000"/>
      <name val="Calibri"/>
      <family val="2"/>
      <scheme val="minor"/>
    </font>
    <font>
      <b/>
      <sz val="11"/>
      <color theme="0"/>
      <name val="Calibri"/>
      <family val="2"/>
      <scheme val="minor"/>
    </font>
    <font>
      <b/>
      <sz val="28"/>
      <color theme="0"/>
      <name val="Calibri"/>
      <family val="2"/>
      <scheme val="minor"/>
    </font>
    <font>
      <b/>
      <sz val="36"/>
      <color theme="0"/>
      <name val="Calibri"/>
      <family val="2"/>
      <scheme val="minor"/>
    </font>
    <font>
      <sz val="16"/>
      <color rgb="FF003296"/>
      <name val="Calibri"/>
      <family val="2"/>
      <scheme val="minor"/>
    </font>
    <font>
      <u/>
      <sz val="11"/>
      <color rgb="FF003296"/>
      <name val="Calibri"/>
      <family val="2"/>
      <scheme val="minor"/>
    </font>
    <font>
      <sz val="18"/>
      <color rgb="FF003296"/>
      <name val="Calibri"/>
      <family val="2"/>
      <scheme val="minor"/>
    </font>
    <font>
      <b/>
      <sz val="11"/>
      <color rgb="FF003296"/>
      <name val="Calibri"/>
      <family val="2"/>
      <scheme val="minor"/>
    </font>
    <font>
      <b/>
      <u/>
      <sz val="14"/>
      <color rgb="FF003296"/>
      <name val="Calibri"/>
      <family val="2"/>
      <scheme val="minor"/>
    </font>
    <font>
      <b/>
      <sz val="14"/>
      <color rgb="FF003296"/>
      <name val="Calibri"/>
      <family val="2"/>
      <scheme val="minor"/>
    </font>
    <font>
      <i/>
      <sz val="11"/>
      <color rgb="FF003296"/>
      <name val="Calibri"/>
      <family val="2"/>
      <scheme val="minor"/>
    </font>
    <font>
      <b/>
      <sz val="11"/>
      <color rgb="FF000000"/>
      <name val="Calibri"/>
      <family val="2"/>
      <scheme val="minor"/>
    </font>
    <font>
      <sz val="11"/>
      <color rgb="FF9C5700"/>
      <name val="Calibri"/>
      <family val="2"/>
      <scheme val="minor"/>
    </font>
    <font>
      <vertAlign val="superscript"/>
      <sz val="11"/>
      <color theme="1"/>
      <name val="Calibri"/>
      <family val="2"/>
      <scheme val="minor"/>
    </font>
    <font>
      <b/>
      <vertAlign val="superscript"/>
      <sz val="14"/>
      <color rgb="FF003296"/>
      <name val="Calibri"/>
      <family val="2"/>
      <scheme val="minor"/>
    </font>
    <font>
      <sz val="10.5"/>
      <color rgb="FF000000"/>
      <name val="Calibri"/>
      <family val="2"/>
      <scheme val="minor"/>
    </font>
    <font>
      <sz val="9"/>
      <color theme="1"/>
      <name val="Calibri"/>
      <family val="2"/>
      <scheme val="minor"/>
    </font>
    <font>
      <sz val="10"/>
      <color rgb="FF000000"/>
      <name val="Calibri"/>
      <family val="2"/>
      <scheme val="minor"/>
    </font>
    <font>
      <b/>
      <sz val="7.5"/>
      <name val="SpareBank 1"/>
      <family val="2"/>
    </font>
    <font>
      <b/>
      <sz val="11"/>
      <name val="Calibri"/>
      <family val="2"/>
      <scheme val="minor"/>
    </font>
    <font>
      <sz val="11"/>
      <name val="Calibri"/>
      <family val="2"/>
      <scheme val="minor"/>
    </font>
    <font>
      <b/>
      <u/>
      <sz val="11"/>
      <name val="Calibri"/>
      <family val="2"/>
      <scheme val="minor"/>
    </font>
    <font>
      <i/>
      <sz val="11"/>
      <name val="Calibri"/>
      <family val="2"/>
      <scheme val="minor"/>
    </font>
    <font>
      <b/>
      <sz val="9"/>
      <name val="Calibri"/>
      <family val="2"/>
      <scheme val="minor"/>
    </font>
    <font>
      <sz val="11"/>
      <name val="Calibri"/>
      <family val="2"/>
    </font>
    <font>
      <b/>
      <sz val="18"/>
      <color rgb="FF003296"/>
      <name val="Calibri"/>
      <family val="2"/>
      <scheme val="minor"/>
    </font>
    <font>
      <sz val="11"/>
      <color rgb="FF000000"/>
      <name val="Calibri"/>
      <family val="2"/>
    </font>
    <font>
      <sz val="10"/>
      <color theme="1"/>
      <name val="Calibri"/>
      <family val="2"/>
      <scheme val="minor"/>
    </font>
    <font>
      <sz val="8"/>
      <name val="Calibri"/>
      <family val="2"/>
      <scheme val="minor"/>
    </font>
    <font>
      <i/>
      <sz val="11"/>
      <color rgb="FF000000"/>
      <name val="Calibri"/>
      <family val="2"/>
    </font>
    <font>
      <vertAlign val="superscript"/>
      <sz val="11"/>
      <color rgb="FF000000"/>
      <name val="Calibri"/>
      <family val="2"/>
    </font>
    <font>
      <b/>
      <vertAlign val="superscript"/>
      <sz val="11"/>
      <name val="Calibri"/>
      <family val="2"/>
      <scheme val="minor"/>
    </font>
    <font>
      <b/>
      <sz val="11"/>
      <color rgb="FF000000"/>
      <name val="Calibri"/>
      <family val="2"/>
    </font>
    <font>
      <sz val="24"/>
      <color theme="0"/>
      <name val="Calibri"/>
      <family val="2"/>
      <scheme val="minor"/>
    </font>
    <font>
      <sz val="9"/>
      <name val="Calibri"/>
      <family val="2"/>
      <scheme val="minor"/>
    </font>
    <font>
      <b/>
      <i/>
      <sz val="18"/>
      <color rgb="FF003296"/>
      <name val="Calibri"/>
      <family val="2"/>
      <scheme val="minor"/>
    </font>
    <font>
      <i/>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002060"/>
        <bgColor indexed="64"/>
      </patternFill>
    </fill>
    <fill>
      <patternFill patternType="solid">
        <fgColor rgb="FFFFEB9C"/>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auto="1"/>
      </top>
      <bottom style="thin">
        <color auto="1"/>
      </bottom>
      <diagonal/>
    </border>
    <border>
      <left/>
      <right/>
      <top style="thin">
        <color auto="1"/>
      </top>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20" fillId="5" borderId="0" applyNumberFormat="0" applyBorder="0" applyAlignment="0" applyProtection="0"/>
  </cellStyleXfs>
  <cellXfs count="359">
    <xf numFmtId="0" fontId="0" fillId="0" borderId="0" xfId="0"/>
    <xf numFmtId="0" fontId="2" fillId="0" borderId="0" xfId="0" applyFont="1" applyAlignment="1">
      <alignment horizontal="center"/>
    </xf>
    <xf numFmtId="0" fontId="3" fillId="0" borderId="0" xfId="0" applyFont="1"/>
    <xf numFmtId="0" fontId="3" fillId="0" borderId="0" xfId="0" applyFont="1" applyAlignment="1">
      <alignment horizontal="right"/>
    </xf>
    <xf numFmtId="0" fontId="4" fillId="0" borderId="0" xfId="0" applyFont="1" applyAlignment="1">
      <alignment horizontal="right"/>
    </xf>
    <xf numFmtId="9" fontId="3" fillId="0" borderId="0" xfId="1" applyFont="1" applyAlignment="1">
      <alignment horizontal="right"/>
    </xf>
    <xf numFmtId="9" fontId="3" fillId="0" borderId="0" xfId="1" applyFont="1" applyFill="1" applyAlignment="1">
      <alignment horizontal="right"/>
    </xf>
    <xf numFmtId="0" fontId="0" fillId="0" borderId="0" xfId="0" applyAlignment="1">
      <alignment wrapText="1"/>
    </xf>
    <xf numFmtId="0" fontId="0" fillId="0" borderId="0" xfId="0" applyAlignment="1">
      <alignment vertical="top" wrapText="1"/>
    </xf>
    <xf numFmtId="0" fontId="0" fillId="0" borderId="0" xfId="0" applyAlignment="1">
      <alignment vertical="top"/>
    </xf>
    <xf numFmtId="9" fontId="0" fillId="0" borderId="0" xfId="0" applyNumberFormat="1"/>
    <xf numFmtId="0" fontId="0" fillId="0" borderId="1" xfId="0" applyBorder="1"/>
    <xf numFmtId="0" fontId="2" fillId="0" borderId="1" xfId="0" applyFont="1" applyBorder="1"/>
    <xf numFmtId="0" fontId="0" fillId="0" borderId="0" xfId="0" applyAlignment="1">
      <alignment horizontal="center"/>
    </xf>
    <xf numFmtId="0" fontId="6" fillId="0" borderId="0" xfId="0" applyFont="1"/>
    <xf numFmtId="0" fontId="7" fillId="0" borderId="0" xfId="0" applyFont="1"/>
    <xf numFmtId="0" fontId="0" fillId="4" borderId="0" xfId="0" applyFill="1"/>
    <xf numFmtId="0" fontId="9" fillId="4" borderId="0" xfId="0" applyFont="1" applyFill="1"/>
    <xf numFmtId="0" fontId="9" fillId="4" borderId="0" xfId="0" applyFont="1" applyFill="1" applyAlignment="1">
      <alignment horizontal="center" vertical="center"/>
    </xf>
    <xf numFmtId="14" fontId="0" fillId="0" borderId="0" xfId="0" applyNumberFormat="1" applyAlignment="1">
      <alignment horizontal="left"/>
    </xf>
    <xf numFmtId="0" fontId="12" fillId="0" borderId="1" xfId="0" applyFont="1" applyBorder="1"/>
    <xf numFmtId="0" fontId="13" fillId="0" borderId="0" xfId="0" applyFont="1"/>
    <xf numFmtId="0" fontId="14" fillId="0" borderId="1" xfId="0" applyFont="1" applyBorder="1"/>
    <xf numFmtId="49" fontId="0" fillId="0" borderId="0" xfId="0" applyNumberFormat="1"/>
    <xf numFmtId="49" fontId="15" fillId="0" borderId="0" xfId="0" applyNumberFormat="1" applyFont="1"/>
    <xf numFmtId="0" fontId="16" fillId="0" borderId="0" xfId="0" applyFont="1"/>
    <xf numFmtId="0" fontId="6" fillId="0" borderId="1" xfId="0" applyFont="1" applyBorder="1"/>
    <xf numFmtId="0" fontId="17" fillId="0" borderId="0" xfId="0" applyFont="1"/>
    <xf numFmtId="0" fontId="0" fillId="0" borderId="0" xfId="0" applyAlignment="1">
      <alignment horizontal="center" vertical="center"/>
    </xf>
    <xf numFmtId="0" fontId="0" fillId="0" borderId="2" xfId="0" applyBorder="1"/>
    <xf numFmtId="0" fontId="15" fillId="0" borderId="1" xfId="0" applyFont="1" applyBorder="1"/>
    <xf numFmtId="0" fontId="8" fillId="0" borderId="3" xfId="0" applyFont="1" applyBorder="1" applyAlignment="1">
      <alignment wrapText="1"/>
    </xf>
    <xf numFmtId="49" fontId="8" fillId="0" borderId="3" xfId="0" applyNumberFormat="1" applyFont="1" applyBorder="1" applyAlignment="1">
      <alignment horizontal="center"/>
    </xf>
    <xf numFmtId="0" fontId="19" fillId="0" borderId="1" xfId="0" applyFont="1" applyBorder="1"/>
    <xf numFmtId="0" fontId="19" fillId="0" borderId="1" xfId="0" applyFont="1" applyBorder="1" applyAlignment="1">
      <alignment wrapText="1"/>
    </xf>
    <xf numFmtId="49" fontId="8" fillId="0" borderId="1" xfId="0" applyNumberFormat="1" applyFont="1" applyBorder="1" applyAlignment="1">
      <alignment horizontal="center"/>
    </xf>
    <xf numFmtId="0" fontId="8" fillId="0" borderId="3" xfId="0" applyFont="1" applyBorder="1"/>
    <xf numFmtId="49" fontId="19" fillId="0" borderId="1" xfId="0" applyNumberFormat="1" applyFont="1" applyBorder="1" applyAlignment="1">
      <alignment horizontal="center"/>
    </xf>
    <xf numFmtId="0" fontId="8" fillId="0" borderId="0" xfId="0" applyFont="1"/>
    <xf numFmtId="49" fontId="8" fillId="0" borderId="0" xfId="0" applyNumberFormat="1" applyFont="1" applyAlignment="1">
      <alignment horizontal="center"/>
    </xf>
    <xf numFmtId="0" fontId="8" fillId="0" borderId="0" xfId="0" applyFont="1" applyAlignment="1">
      <alignment wrapText="1"/>
    </xf>
    <xf numFmtId="49" fontId="8" fillId="0" borderId="0" xfId="0" applyNumberFormat="1" applyFont="1"/>
    <xf numFmtId="49" fontId="19" fillId="0" borderId="0" xfId="0" applyNumberFormat="1" applyFont="1" applyAlignment="1">
      <alignment horizontal="center"/>
    </xf>
    <xf numFmtId="0" fontId="2" fillId="0" borderId="2" xfId="0" applyFont="1" applyBorder="1" applyAlignment="1">
      <alignment horizontal="center"/>
    </xf>
    <xf numFmtId="0" fontId="2" fillId="0" borderId="2" xfId="0" applyFont="1" applyBorder="1"/>
    <xf numFmtId="0" fontId="2" fillId="0" borderId="1" xfId="0" applyFont="1" applyBorder="1" applyAlignment="1">
      <alignment horizontal="center" vertical="center" wrapText="1"/>
    </xf>
    <xf numFmtId="0" fontId="0" fillId="0" borderId="0" xfId="0" applyAlignment="1">
      <alignment horizontal="center" vertical="center" wrapText="1"/>
    </xf>
    <xf numFmtId="0" fontId="2" fillId="0" borderId="0" xfId="0" applyFont="1" applyAlignment="1">
      <alignment vertical="center" wrapText="1"/>
    </xf>
    <xf numFmtId="0" fontId="0" fillId="0" borderId="2" xfId="0" applyBorder="1" applyAlignment="1">
      <alignment wrapText="1"/>
    </xf>
    <xf numFmtId="0" fontId="2" fillId="0" borderId="2" xfId="0" applyFont="1" applyBorder="1" applyAlignment="1">
      <alignment horizontal="center" wrapText="1"/>
    </xf>
    <xf numFmtId="0" fontId="0" fillId="0" borderId="3" xfId="0" applyBorder="1" applyAlignment="1">
      <alignment horizontal="left" vertical="center"/>
    </xf>
    <xf numFmtId="0" fontId="2" fillId="0" borderId="2" xfId="0" applyFont="1" applyBorder="1" applyAlignment="1">
      <alignment horizontal="center" vertical="center" wrapText="1"/>
    </xf>
    <xf numFmtId="0" fontId="0" fillId="0" borderId="1" xfId="0" applyBorder="1" applyAlignment="1">
      <alignment vertical="top" wrapText="1"/>
    </xf>
    <xf numFmtId="0" fontId="5" fillId="0" borderId="3" xfId="0" applyFont="1" applyBorder="1" applyAlignment="1">
      <alignment horizontal="center" wrapText="1"/>
    </xf>
    <xf numFmtId="10" fontId="8" fillId="0" borderId="0" xfId="0" applyNumberFormat="1" applyFont="1" applyAlignment="1">
      <alignment horizontal="center"/>
    </xf>
    <xf numFmtId="9" fontId="8" fillId="0" borderId="0" xfId="0" applyNumberFormat="1" applyFont="1" applyAlignment="1">
      <alignment horizontal="center"/>
    </xf>
    <xf numFmtId="0" fontId="19" fillId="0" borderId="0" xfId="0" applyFont="1" applyAlignment="1">
      <alignment horizontal="center"/>
    </xf>
    <xf numFmtId="10" fontId="19" fillId="0" borderId="0" xfId="0" applyNumberFormat="1" applyFont="1" applyAlignment="1">
      <alignment horizontal="center"/>
    </xf>
    <xf numFmtId="9" fontId="19" fillId="0" borderId="0" xfId="0" applyNumberFormat="1" applyFont="1" applyAlignment="1">
      <alignment horizontal="center"/>
    </xf>
    <xf numFmtId="0" fontId="2" fillId="0" borderId="0" xfId="0" applyFont="1" applyAlignment="1">
      <alignment horizontal="right"/>
    </xf>
    <xf numFmtId="0" fontId="0" fillId="0" borderId="0" xfId="0" applyAlignment="1">
      <alignment horizontal="right"/>
    </xf>
    <xf numFmtId="0" fontId="0" fillId="3" borderId="0" xfId="0" applyFill="1"/>
    <xf numFmtId="0" fontId="18" fillId="0" borderId="0" xfId="0" applyFont="1"/>
    <xf numFmtId="0" fontId="2" fillId="3" borderId="1" xfId="0" applyFont="1" applyFill="1" applyBorder="1"/>
    <xf numFmtId="0" fontId="0" fillId="0" borderId="2" xfId="0" applyBorder="1" applyAlignment="1">
      <alignment horizontal="right"/>
    </xf>
    <xf numFmtId="166" fontId="2" fillId="3" borderId="2" xfId="2" applyNumberFormat="1" applyFont="1" applyFill="1" applyBorder="1" applyAlignment="1">
      <alignment horizontal="right"/>
    </xf>
    <xf numFmtId="164" fontId="2" fillId="3" borderId="2" xfId="2" applyNumberFormat="1" applyFont="1" applyFill="1" applyBorder="1" applyAlignment="1">
      <alignment horizontal="right"/>
    </xf>
    <xf numFmtId="164" fontId="0" fillId="3" borderId="2" xfId="2" applyNumberFormat="1" applyFont="1" applyFill="1" applyBorder="1" applyAlignment="1">
      <alignment horizontal="right"/>
    </xf>
    <xf numFmtId="166" fontId="0" fillId="3" borderId="0" xfId="2" applyNumberFormat="1" applyFont="1" applyFill="1" applyBorder="1" applyAlignment="1">
      <alignment horizontal="right"/>
    </xf>
    <xf numFmtId="164" fontId="0" fillId="3" borderId="0" xfId="2" applyNumberFormat="1" applyFont="1" applyFill="1" applyBorder="1" applyAlignment="1">
      <alignment horizontal="right"/>
    </xf>
    <xf numFmtId="165" fontId="0" fillId="3" borderId="0" xfId="1" applyNumberFormat="1" applyFont="1" applyFill="1" applyBorder="1" applyAlignment="1">
      <alignment horizontal="right"/>
    </xf>
    <xf numFmtId="164" fontId="2" fillId="0" borderId="2" xfId="2" applyNumberFormat="1" applyFont="1" applyFill="1" applyBorder="1" applyAlignment="1">
      <alignment horizontal="right"/>
    </xf>
    <xf numFmtId="164" fontId="0" fillId="0" borderId="2" xfId="2" applyNumberFormat="1" applyFont="1" applyFill="1" applyBorder="1" applyAlignment="1">
      <alignment horizontal="right"/>
    </xf>
    <xf numFmtId="164" fontId="19" fillId="0" borderId="1" xfId="2" applyNumberFormat="1" applyFont="1" applyFill="1" applyBorder="1" applyAlignment="1">
      <alignment horizontal="center"/>
    </xf>
    <xf numFmtId="164" fontId="8" fillId="0" borderId="3" xfId="2" applyNumberFormat="1" applyFont="1" applyFill="1" applyBorder="1" applyAlignment="1">
      <alignment horizontal="center"/>
    </xf>
    <xf numFmtId="164" fontId="8" fillId="0" borderId="0" xfId="2" applyNumberFormat="1" applyFont="1" applyFill="1" applyAlignment="1">
      <alignment horizontal="center"/>
    </xf>
    <xf numFmtId="164" fontId="8" fillId="0" borderId="1" xfId="2" applyNumberFormat="1" applyFont="1" applyFill="1" applyBorder="1" applyAlignment="1">
      <alignment horizontal="center"/>
    </xf>
    <xf numFmtId="166" fontId="0" fillId="3" borderId="0" xfId="2" applyNumberFormat="1" applyFont="1" applyFill="1" applyAlignment="1">
      <alignment horizontal="center"/>
    </xf>
    <xf numFmtId="164" fontId="0" fillId="3" borderId="0" xfId="2" applyNumberFormat="1" applyFont="1" applyFill="1" applyAlignment="1">
      <alignment horizontal="center"/>
    </xf>
    <xf numFmtId="164" fontId="19" fillId="3" borderId="1" xfId="2" applyNumberFormat="1" applyFont="1" applyFill="1" applyBorder="1" applyAlignment="1"/>
    <xf numFmtId="164" fontId="8" fillId="3" borderId="3" xfId="2" applyNumberFormat="1" applyFont="1" applyFill="1" applyBorder="1" applyAlignment="1"/>
    <xf numFmtId="164" fontId="8" fillId="3" borderId="0" xfId="2" applyNumberFormat="1" applyFont="1" applyFill="1" applyAlignment="1"/>
    <xf numFmtId="164" fontId="8" fillId="3" borderId="1" xfId="2" applyNumberFormat="1" applyFont="1" applyFill="1" applyBorder="1" applyAlignment="1"/>
    <xf numFmtId="164" fontId="0" fillId="3" borderId="0" xfId="2" applyNumberFormat="1" applyFont="1" applyFill="1" applyAlignment="1"/>
    <xf numFmtId="0" fontId="2" fillId="0" borderId="1" xfId="0" applyFont="1" applyBorder="1" applyAlignment="1">
      <alignment horizontal="right"/>
    </xf>
    <xf numFmtId="164" fontId="8" fillId="3" borderId="0" xfId="2" applyNumberFormat="1" applyFont="1" applyFill="1" applyBorder="1" applyAlignment="1"/>
    <xf numFmtId="164" fontId="8" fillId="0" borderId="0" xfId="2" applyNumberFormat="1" applyFont="1" applyFill="1" applyBorder="1" applyAlignment="1">
      <alignment horizontal="center"/>
    </xf>
    <xf numFmtId="0" fontId="19" fillId="0" borderId="0" xfId="0" applyFont="1" applyAlignment="1">
      <alignment wrapText="1"/>
    </xf>
    <xf numFmtId="164" fontId="19" fillId="3" borderId="0" xfId="2" applyNumberFormat="1" applyFont="1" applyFill="1" applyAlignment="1"/>
    <xf numFmtId="164" fontId="0" fillId="0" borderId="0" xfId="2" applyNumberFormat="1" applyFont="1" applyFill="1" applyAlignment="1">
      <alignment horizontal="right"/>
    </xf>
    <xf numFmtId="9" fontId="0" fillId="3" borderId="0" xfId="0" applyNumberFormat="1" applyFill="1" applyAlignment="1">
      <alignment horizontal="right"/>
    </xf>
    <xf numFmtId="164" fontId="0" fillId="3" borderId="0" xfId="2" applyNumberFormat="1" applyFont="1" applyFill="1" applyAlignment="1">
      <alignment horizontal="right"/>
    </xf>
    <xf numFmtId="0" fontId="2" fillId="3" borderId="1" xfId="0" applyFont="1" applyFill="1" applyBorder="1" applyAlignment="1">
      <alignment horizontal="right"/>
    </xf>
    <xf numFmtId="0" fontId="0" fillId="3" borderId="0" xfId="0" applyFill="1" applyAlignment="1">
      <alignment horizontal="right"/>
    </xf>
    <xf numFmtId="164" fontId="0" fillId="0" borderId="0" xfId="2" applyNumberFormat="1" applyFont="1" applyFill="1" applyAlignment="1">
      <alignment horizontal="center"/>
    </xf>
    <xf numFmtId="0" fontId="0" fillId="6" borderId="0" xfId="0" applyFill="1" applyAlignment="1">
      <alignment vertical="top"/>
    </xf>
    <xf numFmtId="0" fontId="0" fillId="6" borderId="0" xfId="0" applyFill="1"/>
    <xf numFmtId="0" fontId="0" fillId="6" borderId="0" xfId="0" applyFill="1" applyAlignment="1">
      <alignment vertical="top" wrapText="1"/>
    </xf>
    <xf numFmtId="0" fontId="2" fillId="3" borderId="0" xfId="0" applyFont="1" applyFill="1" applyAlignment="1">
      <alignment horizontal="right"/>
    </xf>
    <xf numFmtId="164" fontId="0" fillId="3" borderId="0" xfId="0" applyNumberFormat="1" applyFill="1" applyAlignment="1">
      <alignment horizontal="right"/>
    </xf>
    <xf numFmtId="165" fontId="0" fillId="3" borderId="0" xfId="0" applyNumberFormat="1" applyFill="1" applyAlignment="1">
      <alignment horizontal="right"/>
    </xf>
    <xf numFmtId="168" fontId="0" fillId="0" borderId="0" xfId="0" applyNumberFormat="1"/>
    <xf numFmtId="164" fontId="0" fillId="3" borderId="3" xfId="2" applyNumberFormat="1" applyFont="1" applyFill="1" applyBorder="1" applyAlignment="1">
      <alignment horizontal="left" vertical="center"/>
    </xf>
    <xf numFmtId="164" fontId="0" fillId="6" borderId="3" xfId="2" applyNumberFormat="1" applyFont="1" applyFill="1" applyBorder="1" applyAlignment="1">
      <alignment horizontal="left" vertical="center"/>
    </xf>
    <xf numFmtId="164" fontId="0" fillId="3" borderId="0" xfId="2" applyNumberFormat="1" applyFont="1" applyFill="1" applyAlignment="1">
      <alignment horizontal="left" vertical="center"/>
    </xf>
    <xf numFmtId="164" fontId="0" fillId="6" borderId="0" xfId="2" applyNumberFormat="1" applyFont="1" applyFill="1" applyAlignment="1">
      <alignment horizontal="left" vertical="center"/>
    </xf>
    <xf numFmtId="164" fontId="1" fillId="3" borderId="0" xfId="2" applyNumberFormat="1" applyFont="1" applyFill="1" applyAlignment="1">
      <alignment horizontal="left" vertical="center"/>
    </xf>
    <xf numFmtId="164" fontId="1" fillId="6" borderId="0" xfId="2" applyNumberFormat="1" applyFont="1" applyFill="1" applyAlignment="1">
      <alignment horizontal="left" vertical="center"/>
    </xf>
    <xf numFmtId="9" fontId="0" fillId="3" borderId="1" xfId="0" applyNumberFormat="1" applyFill="1" applyBorder="1" applyAlignment="1">
      <alignment horizontal="right" vertical="top"/>
    </xf>
    <xf numFmtId="9" fontId="0" fillId="0" borderId="2" xfId="0" applyNumberFormat="1" applyBorder="1" applyAlignment="1">
      <alignment horizontal="right"/>
    </xf>
    <xf numFmtId="0" fontId="0" fillId="3" borderId="2" xfId="0" applyFill="1" applyBorder="1" applyAlignment="1">
      <alignment horizontal="right" wrapText="1"/>
    </xf>
    <xf numFmtId="9" fontId="0" fillId="3" borderId="2" xfId="0" applyNumberFormat="1" applyFill="1" applyBorder="1" applyAlignment="1">
      <alignment horizontal="right" vertical="top"/>
    </xf>
    <xf numFmtId="9" fontId="0" fillId="6" borderId="2" xfId="0" applyNumberFormat="1" applyFill="1" applyBorder="1" applyAlignment="1">
      <alignment horizontal="right" vertical="top"/>
    </xf>
    <xf numFmtId="0" fontId="0" fillId="3" borderId="2" xfId="0" applyFill="1" applyBorder="1" applyAlignment="1">
      <alignment horizontal="right" vertical="center"/>
    </xf>
    <xf numFmtId="0" fontId="0" fillId="6" borderId="2" xfId="0" applyFill="1" applyBorder="1" applyAlignment="1">
      <alignment horizontal="right" vertical="center"/>
    </xf>
    <xf numFmtId="9" fontId="0" fillId="3" borderId="2" xfId="0" applyNumberFormat="1" applyFill="1" applyBorder="1" applyAlignment="1">
      <alignment horizontal="right" vertical="top" wrapText="1"/>
    </xf>
    <xf numFmtId="9" fontId="0" fillId="6" borderId="2" xfId="0" applyNumberFormat="1" applyFill="1" applyBorder="1" applyAlignment="1">
      <alignment horizontal="right" vertical="top" wrapText="1"/>
    </xf>
    <xf numFmtId="9" fontId="0" fillId="6" borderId="1" xfId="0" applyNumberFormat="1" applyFill="1" applyBorder="1" applyAlignment="1">
      <alignment horizontal="right" vertical="top"/>
    </xf>
    <xf numFmtId="0" fontId="0" fillId="0" borderId="1" xfId="0" applyBorder="1" applyAlignment="1">
      <alignment wrapText="1"/>
    </xf>
    <xf numFmtId="0" fontId="0" fillId="0" borderId="2" xfId="0" applyBorder="1" applyAlignment="1">
      <alignment horizontal="right" wrapText="1"/>
    </xf>
    <xf numFmtId="164" fontId="19" fillId="0" borderId="0" xfId="2" applyNumberFormat="1" applyFont="1" applyFill="1" applyBorder="1" applyAlignment="1">
      <alignment horizontal="center"/>
    </xf>
    <xf numFmtId="0" fontId="2" fillId="3" borderId="0" xfId="0" applyFont="1" applyFill="1" applyAlignment="1">
      <alignment horizontal="center"/>
    </xf>
    <xf numFmtId="0" fontId="24" fillId="0" borderId="0" xfId="0" applyFont="1" applyAlignment="1">
      <alignment vertical="center"/>
    </xf>
    <xf numFmtId="9" fontId="24" fillId="0" borderId="0" xfId="0" applyNumberFormat="1" applyFont="1"/>
    <xf numFmtId="0" fontId="24" fillId="0" borderId="0" xfId="0" applyFont="1"/>
    <xf numFmtId="165" fontId="1" fillId="6" borderId="0" xfId="3" applyNumberFormat="1" applyFont="1" applyFill="1" applyAlignment="1">
      <alignment horizontal="right" vertical="top"/>
    </xf>
    <xf numFmtId="164" fontId="1" fillId="2" borderId="0" xfId="2" applyNumberFormat="1" applyFont="1" applyFill="1" applyAlignment="1">
      <alignment horizontal="right" vertical="top"/>
    </xf>
    <xf numFmtId="0" fontId="25" fillId="0" borderId="0" xfId="0" applyFont="1" applyAlignment="1">
      <alignment horizontal="left" vertical="top" wrapText="1"/>
    </xf>
    <xf numFmtId="0" fontId="28" fillId="0" borderId="0" xfId="0" applyFont="1" applyAlignment="1">
      <alignment vertical="top" wrapText="1"/>
    </xf>
    <xf numFmtId="0" fontId="27" fillId="0" borderId="0" xfId="0" applyFont="1"/>
    <xf numFmtId="0" fontId="27" fillId="0" borderId="1" xfId="0" applyFont="1" applyBorder="1"/>
    <xf numFmtId="0" fontId="26" fillId="0" borderId="0" xfId="0" applyFont="1" applyAlignment="1">
      <alignment vertical="center" wrapText="1"/>
    </xf>
    <xf numFmtId="0" fontId="27" fillId="0" borderId="3" xfId="0" applyFont="1" applyBorder="1" applyAlignment="1">
      <alignment vertical="top" wrapText="1"/>
    </xf>
    <xf numFmtId="0" fontId="27" fillId="0" borderId="2" xfId="0" applyFont="1" applyBorder="1" applyAlignment="1">
      <alignment vertical="top" wrapText="1"/>
    </xf>
    <xf numFmtId="0" fontId="27" fillId="0" borderId="1" xfId="0" applyFont="1" applyBorder="1" applyAlignment="1">
      <alignment horizontal="right"/>
    </xf>
    <xf numFmtId="0" fontId="28" fillId="0" borderId="0" xfId="0" applyFont="1"/>
    <xf numFmtId="0" fontId="27" fillId="0" borderId="1" xfId="0" applyFont="1" applyBorder="1" applyAlignment="1">
      <alignment vertical="top" wrapText="1"/>
    </xf>
    <xf numFmtId="0" fontId="27" fillId="0" borderId="1" xfId="0" applyFont="1" applyBorder="1" applyAlignment="1">
      <alignment horizontal="right" vertical="center" wrapText="1"/>
    </xf>
    <xf numFmtId="164" fontId="28" fillId="0" borderId="0" xfId="2" applyNumberFormat="1" applyFont="1" applyFill="1" applyBorder="1" applyAlignment="1">
      <alignment horizontal="right" vertical="top" shrinkToFit="1"/>
    </xf>
    <xf numFmtId="164" fontId="27" fillId="0" borderId="2" xfId="2" applyNumberFormat="1" applyFont="1" applyFill="1" applyBorder="1" applyAlignment="1">
      <alignment horizontal="right" vertical="top" shrinkToFit="1"/>
    </xf>
    <xf numFmtId="9" fontId="28" fillId="0" borderId="0" xfId="1" applyFont="1" applyFill="1" applyBorder="1" applyAlignment="1">
      <alignment horizontal="right" vertical="top" shrinkToFit="1"/>
    </xf>
    <xf numFmtId="9" fontId="27" fillId="0" borderId="2" xfId="1" applyFont="1" applyFill="1" applyBorder="1" applyAlignment="1">
      <alignment horizontal="right" vertical="top" shrinkToFit="1"/>
    </xf>
    <xf numFmtId="0" fontId="29" fillId="0" borderId="0" xfId="0" applyFont="1"/>
    <xf numFmtId="0" fontId="31" fillId="0" borderId="0" xfId="0" applyFont="1"/>
    <xf numFmtId="164" fontId="27" fillId="0" borderId="0" xfId="2" applyNumberFormat="1" applyFont="1" applyBorder="1"/>
    <xf numFmtId="165" fontId="27" fillId="0" borderId="0" xfId="1" applyNumberFormat="1" applyFont="1" applyBorder="1"/>
    <xf numFmtId="165" fontId="27" fillId="0" borderId="0" xfId="0" applyNumberFormat="1" applyFont="1" applyAlignment="1">
      <alignment horizontal="right" wrapText="1"/>
    </xf>
    <xf numFmtId="0" fontId="27" fillId="2" borderId="0" xfId="0" applyFont="1" applyFill="1"/>
    <xf numFmtId="0" fontId="27" fillId="2" borderId="0" xfId="0" applyFont="1" applyFill="1" applyAlignment="1">
      <alignment wrapText="1"/>
    </xf>
    <xf numFmtId="0" fontId="30" fillId="0" borderId="0" xfId="0" applyFont="1" applyAlignment="1">
      <alignment vertical="top"/>
    </xf>
    <xf numFmtId="164" fontId="28" fillId="0" borderId="0" xfId="2" applyNumberFormat="1" applyFont="1" applyFill="1" applyBorder="1"/>
    <xf numFmtId="165" fontId="28" fillId="0" borderId="0" xfId="1" applyNumberFormat="1" applyFont="1" applyFill="1" applyBorder="1"/>
    <xf numFmtId="0" fontId="27" fillId="0" borderId="1" xfId="0" applyFont="1" applyBorder="1" applyAlignment="1">
      <alignment horizontal="right" wrapText="1"/>
    </xf>
    <xf numFmtId="0" fontId="28" fillId="0" borderId="1" xfId="0" applyFont="1" applyBorder="1" applyAlignment="1">
      <alignment horizontal="right" wrapText="1"/>
    </xf>
    <xf numFmtId="0" fontId="27" fillId="3" borderId="1" xfId="0" applyFont="1" applyFill="1" applyBorder="1" applyAlignment="1">
      <alignment horizontal="right"/>
    </xf>
    <xf numFmtId="0" fontId="27" fillId="0" borderId="0" xfId="0" applyFont="1" applyAlignment="1">
      <alignment horizontal="right"/>
    </xf>
    <xf numFmtId="164" fontId="0" fillId="0" borderId="0" xfId="2" applyNumberFormat="1" applyFont="1"/>
    <xf numFmtId="164" fontId="0" fillId="3" borderId="0" xfId="2" applyNumberFormat="1" applyFont="1" applyFill="1"/>
    <xf numFmtId="0" fontId="33" fillId="0" borderId="0" xfId="0" applyFont="1"/>
    <xf numFmtId="165" fontId="0" fillId="3" borderId="0" xfId="1" applyNumberFormat="1" applyFont="1" applyFill="1" applyAlignment="1">
      <alignment horizontal="right"/>
    </xf>
    <xf numFmtId="165" fontId="2" fillId="3" borderId="2" xfId="1" applyNumberFormat="1" applyFont="1" applyFill="1" applyBorder="1" applyAlignment="1">
      <alignment horizontal="right"/>
    </xf>
    <xf numFmtId="43" fontId="0" fillId="3" borderId="0" xfId="2" applyFont="1" applyFill="1" applyAlignment="1">
      <alignment horizontal="right"/>
    </xf>
    <xf numFmtId="0" fontId="0" fillId="0" borderId="0" xfId="0" quotePrefix="1"/>
    <xf numFmtId="9" fontId="0" fillId="3" borderId="0" xfId="1" applyFont="1" applyFill="1" applyAlignment="1">
      <alignment horizontal="right"/>
    </xf>
    <xf numFmtId="9" fontId="0" fillId="0" borderId="0" xfId="1" applyFont="1"/>
    <xf numFmtId="165" fontId="0" fillId="3" borderId="0" xfId="0" applyNumberFormat="1" applyFill="1"/>
    <xf numFmtId="9" fontId="0" fillId="6" borderId="0" xfId="0" applyNumberFormat="1" applyFill="1" applyAlignment="1">
      <alignment horizontal="right"/>
    </xf>
    <xf numFmtId="166" fontId="0" fillId="6" borderId="0" xfId="2" applyNumberFormat="1" applyFont="1" applyFill="1" applyAlignment="1">
      <alignment horizontal="center"/>
    </xf>
    <xf numFmtId="0" fontId="2" fillId="3" borderId="0" xfId="0" applyFont="1" applyFill="1"/>
    <xf numFmtId="9" fontId="0" fillId="3" borderId="0" xfId="0" applyNumberFormat="1" applyFill="1"/>
    <xf numFmtId="0" fontId="0" fillId="6" borderId="0" xfId="0" applyFill="1" applyAlignment="1">
      <alignment horizontal="left" vertical="top" wrapText="1"/>
    </xf>
    <xf numFmtId="164" fontId="0" fillId="3" borderId="0" xfId="2" applyNumberFormat="1" applyFont="1" applyFill="1" applyAlignment="1">
      <alignment horizontal="center" vertical="top"/>
    </xf>
    <xf numFmtId="0" fontId="0" fillId="6" borderId="0" xfId="0" applyFill="1" applyAlignment="1">
      <alignment horizontal="right"/>
    </xf>
    <xf numFmtId="0" fontId="0" fillId="6" borderId="0" xfId="0" applyFill="1" applyAlignment="1">
      <alignment horizontal="left"/>
    </xf>
    <xf numFmtId="43" fontId="0" fillId="0" borderId="0" xfId="2" applyFont="1"/>
    <xf numFmtId="164" fontId="0" fillId="0" borderId="0" xfId="0" applyNumberFormat="1"/>
    <xf numFmtId="164" fontId="2" fillId="0" borderId="0" xfId="2" applyNumberFormat="1" applyFont="1"/>
    <xf numFmtId="164" fontId="2" fillId="0" borderId="0" xfId="0" applyNumberFormat="1" applyFont="1"/>
    <xf numFmtId="164" fontId="0" fillId="6" borderId="0" xfId="0" applyNumberFormat="1" applyFill="1" applyAlignment="1">
      <alignment horizontal="right"/>
    </xf>
    <xf numFmtId="9" fontId="0" fillId="6" borderId="0" xfId="1" applyFont="1" applyFill="1" applyAlignment="1">
      <alignment horizontal="right"/>
    </xf>
    <xf numFmtId="14" fontId="0" fillId="0" borderId="0" xfId="0" applyNumberFormat="1"/>
    <xf numFmtId="0" fontId="2" fillId="6" borderId="2" xfId="0" applyFont="1" applyFill="1" applyBorder="1" applyAlignment="1">
      <alignment horizontal="center" vertical="center" wrapText="1"/>
    </xf>
    <xf numFmtId="0" fontId="0" fillId="6" borderId="2" xfId="0" applyFill="1" applyBorder="1"/>
    <xf numFmtId="165" fontId="0" fillId="6" borderId="2" xfId="1" applyNumberFormat="1" applyFont="1" applyFill="1" applyBorder="1"/>
    <xf numFmtId="164" fontId="0" fillId="6" borderId="0" xfId="2" applyNumberFormat="1" applyFont="1" applyFill="1" applyAlignment="1">
      <alignment horizontal="right"/>
    </xf>
    <xf numFmtId="165" fontId="0" fillId="6" borderId="0" xfId="1" applyNumberFormat="1" applyFont="1" applyFill="1" applyAlignment="1">
      <alignment horizontal="right"/>
    </xf>
    <xf numFmtId="9" fontId="0" fillId="3" borderId="0" xfId="1" applyFont="1" applyFill="1" applyAlignment="1">
      <alignment vertical="top" wrapText="1"/>
    </xf>
    <xf numFmtId="9" fontId="0" fillId="6" borderId="0" xfId="1" applyFont="1" applyFill="1" applyAlignment="1">
      <alignment vertical="top" wrapText="1"/>
    </xf>
    <xf numFmtId="0" fontId="2" fillId="6" borderId="1" xfId="0" applyFont="1" applyFill="1" applyBorder="1" applyAlignment="1">
      <alignment horizontal="right"/>
    </xf>
    <xf numFmtId="0" fontId="2" fillId="6" borderId="0" xfId="0" applyFont="1" applyFill="1" applyAlignment="1">
      <alignment horizontal="right"/>
    </xf>
    <xf numFmtId="164" fontId="0" fillId="6" borderId="0" xfId="2" applyNumberFormat="1" applyFont="1" applyFill="1" applyAlignment="1">
      <alignment horizontal="center"/>
    </xf>
    <xf numFmtId="43" fontId="0" fillId="6" borderId="0" xfId="2" applyFont="1" applyFill="1" applyAlignment="1">
      <alignment horizontal="right"/>
    </xf>
    <xf numFmtId="0" fontId="0" fillId="6" borderId="0" xfId="0" applyFill="1" applyAlignment="1">
      <alignment horizontal="center"/>
    </xf>
    <xf numFmtId="164" fontId="0" fillId="6" borderId="0" xfId="1" applyNumberFormat="1" applyFont="1" applyFill="1" applyAlignment="1">
      <alignment horizontal="right"/>
    </xf>
    <xf numFmtId="0" fontId="2" fillId="6" borderId="0" xfId="0" applyFont="1" applyFill="1"/>
    <xf numFmtId="164" fontId="0" fillId="6" borderId="0" xfId="2" applyNumberFormat="1" applyFont="1" applyFill="1" applyAlignment="1">
      <alignment horizontal="left"/>
    </xf>
    <xf numFmtId="165" fontId="0" fillId="6" borderId="0" xfId="0" applyNumberFormat="1" applyFill="1" applyAlignment="1">
      <alignment horizontal="right"/>
    </xf>
    <xf numFmtId="9" fontId="0" fillId="6" borderId="0" xfId="0" applyNumberFormat="1" applyFill="1"/>
    <xf numFmtId="165" fontId="0" fillId="6" borderId="0" xfId="0" applyNumberFormat="1" applyFill="1"/>
    <xf numFmtId="0" fontId="0" fillId="6" borderId="0" xfId="0" applyFill="1" applyAlignment="1">
      <alignment horizontal="left" wrapText="1"/>
    </xf>
    <xf numFmtId="164" fontId="0" fillId="6" borderId="0" xfId="2" applyNumberFormat="1" applyFont="1" applyFill="1" applyAlignment="1">
      <alignment horizontal="left" wrapText="1"/>
    </xf>
    <xf numFmtId="49" fontId="0" fillId="6" borderId="0" xfId="0" applyNumberFormat="1" applyFill="1" applyAlignment="1">
      <alignment horizontal="right"/>
    </xf>
    <xf numFmtId="9" fontId="1" fillId="6" borderId="0" xfId="1" applyFont="1" applyFill="1" applyAlignment="1">
      <alignment horizontal="right"/>
    </xf>
    <xf numFmtId="0" fontId="2" fillId="6" borderId="0" xfId="0" applyFont="1" applyFill="1" applyAlignment="1">
      <alignment horizontal="center"/>
    </xf>
    <xf numFmtId="0" fontId="2" fillId="6" borderId="0" xfId="0" applyFont="1" applyFill="1" applyAlignment="1">
      <alignment horizontal="center" vertical="top"/>
    </xf>
    <xf numFmtId="0" fontId="0" fillId="6" borderId="0" xfId="0" applyFill="1" applyAlignment="1">
      <alignment horizontal="left" vertical="top"/>
    </xf>
    <xf numFmtId="0" fontId="2" fillId="3" borderId="0" xfId="0" applyFont="1" applyFill="1" applyAlignment="1">
      <alignment horizontal="center" vertical="top"/>
    </xf>
    <xf numFmtId="164" fontId="0" fillId="6" borderId="0" xfId="2" applyNumberFormat="1" applyFont="1" applyFill="1" applyAlignment="1">
      <alignment horizontal="center" vertical="top"/>
    </xf>
    <xf numFmtId="0" fontId="40" fillId="0" borderId="1" xfId="0" applyFont="1" applyBorder="1" applyAlignment="1">
      <alignment wrapText="1"/>
    </xf>
    <xf numFmtId="0" fontId="2" fillId="0" borderId="0" xfId="0" applyFont="1" applyAlignment="1">
      <alignment horizontal="left"/>
    </xf>
    <xf numFmtId="0" fontId="40" fillId="0" borderId="0" xfId="0" applyFont="1" applyAlignment="1">
      <alignment wrapText="1"/>
    </xf>
    <xf numFmtId="9" fontId="0" fillId="3" borderId="0" xfId="1" applyFont="1" applyFill="1"/>
    <xf numFmtId="0" fontId="40" fillId="3" borderId="1" xfId="0" applyFont="1" applyFill="1" applyBorder="1" applyAlignment="1">
      <alignment horizontal="right"/>
    </xf>
    <xf numFmtId="0" fontId="40" fillId="0" borderId="1" xfId="0" applyFont="1" applyBorder="1" applyAlignment="1">
      <alignment horizontal="right"/>
    </xf>
    <xf numFmtId="0" fontId="34" fillId="0" borderId="0" xfId="0" quotePrefix="1" applyFont="1" applyAlignment="1">
      <alignment wrapText="1"/>
    </xf>
    <xf numFmtId="0" fontId="34" fillId="0" borderId="0" xfId="0" applyFont="1" applyAlignment="1">
      <alignment wrapText="1"/>
    </xf>
    <xf numFmtId="164" fontId="34" fillId="3" borderId="0" xfId="2" applyNumberFormat="1" applyFont="1" applyFill="1" applyBorder="1" applyAlignment="1">
      <alignment horizontal="right" vertical="center" readingOrder="1"/>
    </xf>
    <xf numFmtId="164" fontId="32" fillId="3" borderId="0" xfId="2" applyNumberFormat="1" applyFont="1" applyFill="1" applyBorder="1" applyAlignment="1">
      <alignment horizontal="right" vertical="center" readingOrder="1"/>
    </xf>
    <xf numFmtId="0" fontId="2" fillId="0" borderId="1" xfId="0" applyFont="1" applyBorder="1" applyAlignment="1">
      <alignment horizontal="center"/>
    </xf>
    <xf numFmtId="165" fontId="19" fillId="0" borderId="0" xfId="0" applyNumberFormat="1" applyFont="1" applyAlignment="1">
      <alignment horizontal="right"/>
    </xf>
    <xf numFmtId="0" fontId="2" fillId="3" borderId="1" xfId="0" applyFont="1" applyFill="1" applyBorder="1" applyAlignment="1">
      <alignment horizontal="center"/>
    </xf>
    <xf numFmtId="0" fontId="2" fillId="2" borderId="1" xfId="0" applyFont="1" applyFill="1" applyBorder="1"/>
    <xf numFmtId="0" fontId="0" fillId="2" borderId="2" xfId="0" applyFill="1" applyBorder="1" applyAlignment="1">
      <alignment horizontal="right" wrapText="1"/>
    </xf>
    <xf numFmtId="164" fontId="0" fillId="2" borderId="0" xfId="2" applyNumberFormat="1" applyFont="1" applyFill="1" applyBorder="1" applyAlignment="1">
      <alignment horizontal="right"/>
    </xf>
    <xf numFmtId="165" fontId="0" fillId="2" borderId="0" xfId="1" applyNumberFormat="1" applyFont="1" applyFill="1" applyBorder="1" applyAlignment="1">
      <alignment horizontal="right"/>
    </xf>
    <xf numFmtId="166" fontId="0" fillId="2" borderId="0" xfId="2" applyNumberFormat="1" applyFont="1" applyFill="1" applyBorder="1" applyAlignment="1">
      <alignment horizontal="right"/>
    </xf>
    <xf numFmtId="164" fontId="2" fillId="2" borderId="2" xfId="2" applyNumberFormat="1" applyFont="1" applyFill="1" applyBorder="1" applyAlignment="1">
      <alignment horizontal="right"/>
    </xf>
    <xf numFmtId="9" fontId="2" fillId="2" borderId="2" xfId="1" applyFont="1" applyFill="1" applyBorder="1" applyAlignment="1">
      <alignment horizontal="right"/>
    </xf>
    <xf numFmtId="166" fontId="2" fillId="2" borderId="2" xfId="2" applyNumberFormat="1" applyFont="1" applyFill="1" applyBorder="1" applyAlignment="1">
      <alignment horizontal="right"/>
    </xf>
    <xf numFmtId="164" fontId="0" fillId="2" borderId="2" xfId="2" applyNumberFormat="1" applyFont="1" applyFill="1" applyBorder="1" applyAlignment="1">
      <alignment horizontal="right"/>
    </xf>
    <xf numFmtId="0" fontId="2" fillId="2" borderId="1" xfId="0" applyFont="1" applyFill="1" applyBorder="1" applyAlignment="1">
      <alignment horizontal="right"/>
    </xf>
    <xf numFmtId="0" fontId="0" fillId="2" borderId="0" xfId="0" applyFill="1" applyAlignment="1">
      <alignment horizontal="right"/>
    </xf>
    <xf numFmtId="165" fontId="0" fillId="2" borderId="0" xfId="1" applyNumberFormat="1" applyFont="1" applyFill="1" applyAlignment="1">
      <alignment horizontal="right"/>
    </xf>
    <xf numFmtId="165" fontId="2" fillId="2" borderId="2" xfId="1" applyNumberFormat="1" applyFont="1" applyFill="1" applyBorder="1" applyAlignment="1">
      <alignment horizontal="right"/>
    </xf>
    <xf numFmtId="0" fontId="0" fillId="2" borderId="0" xfId="0" applyFill="1"/>
    <xf numFmtId="164" fontId="0" fillId="2" borderId="0" xfId="2" applyNumberFormat="1" applyFont="1" applyFill="1" applyAlignment="1">
      <alignment horizontal="right"/>
    </xf>
    <xf numFmtId="0" fontId="40" fillId="6" borderId="1" xfId="0" applyFont="1" applyFill="1" applyBorder="1" applyAlignment="1">
      <alignment horizontal="right"/>
    </xf>
    <xf numFmtId="164" fontId="0" fillId="6" borderId="0" xfId="2" applyNumberFormat="1" applyFont="1" applyFill="1"/>
    <xf numFmtId="9" fontId="0" fillId="6" borderId="0" xfId="1" applyFont="1" applyFill="1"/>
    <xf numFmtId="0" fontId="27" fillId="6" borderId="1" xfId="0" applyFont="1" applyFill="1" applyBorder="1" applyAlignment="1">
      <alignment horizontal="right"/>
    </xf>
    <xf numFmtId="164" fontId="1" fillId="6" borderId="0" xfId="2" applyNumberFormat="1" applyFont="1" applyFill="1" applyAlignment="1">
      <alignment horizontal="right" vertical="top"/>
    </xf>
    <xf numFmtId="0" fontId="0" fillId="6" borderId="0" xfId="0" applyFill="1" applyAlignment="1">
      <alignment horizontal="center" vertical="center" wrapText="1"/>
    </xf>
    <xf numFmtId="0" fontId="0" fillId="6" borderId="0" xfId="0" applyFill="1" applyAlignment="1">
      <alignment horizontal="center" vertical="center"/>
    </xf>
    <xf numFmtId="0" fontId="0" fillId="6" borderId="2" xfId="0" applyFill="1" applyBorder="1" applyAlignment="1">
      <alignment horizontal="right" wrapText="1"/>
    </xf>
    <xf numFmtId="165" fontId="1" fillId="2" borderId="2" xfId="1" applyNumberFormat="1" applyFont="1" applyFill="1" applyBorder="1" applyAlignment="1">
      <alignment horizontal="right"/>
    </xf>
    <xf numFmtId="164" fontId="19" fillId="6" borderId="1" xfId="2" applyNumberFormat="1" applyFont="1" applyFill="1" applyBorder="1" applyAlignment="1"/>
    <xf numFmtId="164" fontId="19" fillId="6" borderId="0" xfId="2" applyNumberFormat="1" applyFont="1" applyFill="1" applyAlignment="1"/>
    <xf numFmtId="0" fontId="8" fillId="6" borderId="0" xfId="0" applyFont="1" applyFill="1"/>
    <xf numFmtId="14" fontId="27" fillId="0" borderId="1" xfId="0" applyNumberFormat="1" applyFont="1" applyBorder="1"/>
    <xf numFmtId="164" fontId="8" fillId="0" borderId="0" xfId="2" applyNumberFormat="1" applyFont="1" applyAlignment="1">
      <alignment vertical="top" shrinkToFit="1"/>
    </xf>
    <xf numFmtId="164" fontId="19" fillId="0" borderId="3" xfId="2" applyNumberFormat="1" applyFont="1" applyBorder="1" applyAlignment="1">
      <alignment vertical="top" shrinkToFit="1"/>
    </xf>
    <xf numFmtId="164" fontId="19" fillId="0" borderId="2" xfId="2" applyNumberFormat="1" applyFont="1" applyBorder="1" applyAlignment="1">
      <alignment vertical="top" shrinkToFit="1"/>
    </xf>
    <xf numFmtId="14" fontId="27" fillId="3" borderId="1" xfId="0" applyNumberFormat="1" applyFont="1" applyFill="1" applyBorder="1"/>
    <xf numFmtId="164" fontId="28" fillId="3" borderId="0" xfId="2" applyNumberFormat="1" applyFont="1" applyFill="1" applyAlignment="1">
      <alignment vertical="top" wrapText="1"/>
    </xf>
    <xf numFmtId="164" fontId="27" fillId="3" borderId="3" xfId="2" applyNumberFormat="1" applyFont="1" applyFill="1" applyBorder="1" applyAlignment="1">
      <alignment vertical="top" wrapText="1"/>
    </xf>
    <xf numFmtId="164" fontId="27" fillId="3" borderId="2" xfId="2" applyNumberFormat="1" applyFont="1" applyFill="1" applyBorder="1" applyAlignment="1">
      <alignment vertical="top" wrapText="1"/>
    </xf>
    <xf numFmtId="0" fontId="27" fillId="0" borderId="0" xfId="0" applyFont="1" applyAlignment="1">
      <alignment horizontal="center"/>
    </xf>
    <xf numFmtId="0" fontId="27" fillId="3" borderId="1" xfId="0" applyFont="1" applyFill="1" applyBorder="1" applyAlignment="1">
      <alignment horizontal="right" vertical="center" wrapText="1"/>
    </xf>
    <xf numFmtId="164" fontId="28" fillId="3" borderId="0" xfId="2" applyNumberFormat="1" applyFont="1" applyFill="1" applyBorder="1" applyAlignment="1">
      <alignment horizontal="right" vertical="top" shrinkToFit="1"/>
    </xf>
    <xf numFmtId="164" fontId="27" fillId="3" borderId="2" xfId="2" applyNumberFormat="1" applyFont="1" applyFill="1" applyBorder="1" applyAlignment="1">
      <alignment horizontal="right" vertical="top" shrinkToFit="1"/>
    </xf>
    <xf numFmtId="0" fontId="27" fillId="0" borderId="2" xfId="0" applyFont="1" applyBorder="1" applyAlignment="1">
      <alignment horizontal="center"/>
    </xf>
    <xf numFmtId="0" fontId="27" fillId="0" borderId="1" xfId="0" applyFont="1" applyBorder="1" applyAlignment="1">
      <alignment horizontal="left" wrapText="1"/>
    </xf>
    <xf numFmtId="9" fontId="28" fillId="3" borderId="0" xfId="1" applyFont="1" applyFill="1" applyBorder="1" applyAlignment="1">
      <alignment horizontal="right" vertical="top" shrinkToFit="1"/>
    </xf>
    <xf numFmtId="9" fontId="27" fillId="3" borderId="2" xfId="1" applyFont="1" applyFill="1" applyBorder="1" applyAlignment="1">
      <alignment horizontal="right" vertical="top" shrinkToFit="1"/>
    </xf>
    <xf numFmtId="0" fontId="27" fillId="0" borderId="0" xfId="0" applyFont="1" applyAlignment="1">
      <alignment horizontal="right" wrapText="1"/>
    </xf>
    <xf numFmtId="0" fontId="27" fillId="0" borderId="1" xfId="0" applyFont="1" applyBorder="1" applyAlignment="1">
      <alignment horizontal="center" wrapText="1"/>
    </xf>
    <xf numFmtId="0" fontId="28" fillId="0" borderId="1" xfId="0" applyFont="1" applyBorder="1" applyAlignment="1">
      <alignment horizontal="center" wrapText="1"/>
    </xf>
    <xf numFmtId="0" fontId="28" fillId="0" borderId="0" xfId="0" applyFont="1" applyAlignment="1">
      <alignment horizontal="right" wrapText="1"/>
    </xf>
    <xf numFmtId="0" fontId="28" fillId="0" borderId="1" xfId="0" applyFont="1" applyBorder="1"/>
    <xf numFmtId="165" fontId="19" fillId="0" borderId="1" xfId="0" applyNumberFormat="1" applyFont="1" applyBorder="1" applyAlignment="1">
      <alignment horizontal="right"/>
    </xf>
    <xf numFmtId="165" fontId="8" fillId="0" borderId="0" xfId="0" applyNumberFormat="1" applyFont="1" applyAlignment="1">
      <alignment horizontal="right"/>
    </xf>
    <xf numFmtId="165" fontId="8" fillId="0" borderId="1" xfId="0" applyNumberFormat="1" applyFont="1" applyBorder="1" applyAlignment="1">
      <alignment horizontal="right"/>
    </xf>
    <xf numFmtId="165" fontId="1" fillId="3" borderId="2" xfId="1" applyNumberFormat="1" applyFont="1" applyFill="1" applyBorder="1" applyAlignment="1">
      <alignment horizontal="right"/>
    </xf>
    <xf numFmtId="0" fontId="0" fillId="2" borderId="1" xfId="0" applyFill="1" applyBorder="1" applyAlignment="1">
      <alignment horizontal="right" wrapText="1"/>
    </xf>
    <xf numFmtId="164" fontId="34" fillId="2" borderId="0" xfId="2" applyNumberFormat="1" applyFont="1" applyFill="1" applyBorder="1" applyAlignment="1">
      <alignment horizontal="right" vertical="center" readingOrder="1"/>
    </xf>
    <xf numFmtId="164" fontId="32" fillId="2" borderId="0" xfId="2" applyNumberFormat="1" applyFont="1" applyFill="1" applyBorder="1" applyAlignment="1">
      <alignment horizontal="right" vertical="center" readingOrder="1"/>
    </xf>
    <xf numFmtId="0" fontId="0" fillId="0" borderId="3" xfId="0" applyBorder="1"/>
    <xf numFmtId="164" fontId="0" fillId="3" borderId="3" xfId="2" applyNumberFormat="1" applyFont="1" applyFill="1" applyBorder="1" applyAlignment="1">
      <alignment horizontal="right"/>
    </xf>
    <xf numFmtId="0" fontId="0" fillId="3" borderId="3" xfId="0" applyFill="1" applyBorder="1" applyAlignment="1">
      <alignment horizontal="right"/>
    </xf>
    <xf numFmtId="166" fontId="0" fillId="3" borderId="3" xfId="2" applyNumberFormat="1" applyFont="1" applyFill="1" applyBorder="1" applyAlignment="1">
      <alignment horizontal="right"/>
    </xf>
    <xf numFmtId="164" fontId="0" fillId="2" borderId="3" xfId="2" applyNumberFormat="1" applyFont="1" applyFill="1" applyBorder="1" applyAlignment="1">
      <alignment horizontal="right"/>
    </xf>
    <xf numFmtId="0" fontId="0" fillId="2" borderId="3" xfId="0" applyFill="1" applyBorder="1" applyAlignment="1">
      <alignment horizontal="right"/>
    </xf>
    <xf numFmtId="166" fontId="0" fillId="2" borderId="3" xfId="2" applyNumberFormat="1" applyFont="1" applyFill="1" applyBorder="1" applyAlignment="1">
      <alignment horizontal="right"/>
    </xf>
    <xf numFmtId="164" fontId="0" fillId="3" borderId="0" xfId="2" applyNumberFormat="1" applyFont="1" applyFill="1" applyBorder="1"/>
    <xf numFmtId="166" fontId="0" fillId="3" borderId="0" xfId="2" applyNumberFormat="1" applyFont="1" applyFill="1" applyBorder="1"/>
    <xf numFmtId="166" fontId="0" fillId="2" borderId="0" xfId="2" applyNumberFormat="1" applyFont="1" applyFill="1" applyBorder="1"/>
    <xf numFmtId="9" fontId="0" fillId="3" borderId="3" xfId="1" applyFont="1" applyFill="1" applyBorder="1" applyAlignment="1">
      <alignment horizontal="right"/>
    </xf>
    <xf numFmtId="9" fontId="0" fillId="3" borderId="0" xfId="1" applyFont="1" applyFill="1" applyBorder="1"/>
    <xf numFmtId="166" fontId="2" fillId="0" borderId="2" xfId="2" applyNumberFormat="1" applyFont="1" applyFill="1" applyBorder="1" applyAlignment="1">
      <alignment horizontal="right"/>
    </xf>
    <xf numFmtId="164" fontId="0" fillId="0" borderId="0" xfId="2" applyNumberFormat="1" applyFont="1" applyFill="1" applyBorder="1"/>
    <xf numFmtId="164" fontId="34" fillId="0" borderId="0" xfId="2" applyNumberFormat="1" applyFont="1" applyFill="1" applyBorder="1" applyAlignment="1">
      <alignment horizontal="right" vertical="center" readingOrder="1"/>
    </xf>
    <xf numFmtId="164" fontId="0" fillId="0" borderId="0" xfId="2" applyNumberFormat="1" applyFont="1" applyFill="1" applyBorder="1" applyAlignment="1">
      <alignment horizontal="right"/>
    </xf>
    <xf numFmtId="165" fontId="0" fillId="0" borderId="0" xfId="1" applyNumberFormat="1" applyFont="1" applyFill="1" applyBorder="1" applyAlignment="1">
      <alignment horizontal="right"/>
    </xf>
    <xf numFmtId="166" fontId="0" fillId="0" borderId="0" xfId="2" applyNumberFormat="1" applyFont="1" applyFill="1" applyBorder="1" applyAlignment="1">
      <alignment horizontal="right"/>
    </xf>
    <xf numFmtId="164" fontId="32" fillId="0" borderId="0" xfId="2" applyNumberFormat="1" applyFont="1" applyFill="1" applyBorder="1" applyAlignment="1">
      <alignment horizontal="right" vertical="center" readingOrder="1"/>
    </xf>
    <xf numFmtId="9" fontId="2" fillId="0" borderId="2" xfId="1" applyFont="1" applyFill="1" applyBorder="1" applyAlignment="1">
      <alignment horizontal="right"/>
    </xf>
    <xf numFmtId="164" fontId="0" fillId="0" borderId="3" xfId="2" applyNumberFormat="1" applyFont="1" applyFill="1" applyBorder="1" applyAlignment="1">
      <alignment horizontal="right"/>
    </xf>
    <xf numFmtId="0" fontId="0" fillId="0" borderId="3" xfId="0" applyBorder="1" applyAlignment="1">
      <alignment horizontal="right"/>
    </xf>
    <xf numFmtId="167" fontId="0" fillId="0" borderId="3" xfId="0" applyNumberFormat="1" applyBorder="1" applyAlignment="1">
      <alignment horizontal="right"/>
    </xf>
    <xf numFmtId="164" fontId="19" fillId="3" borderId="0" xfId="2" applyNumberFormat="1" applyFont="1" applyFill="1" applyBorder="1" applyAlignment="1"/>
    <xf numFmtId="0" fontId="8" fillId="0" borderId="0" xfId="0" quotePrefix="1" applyFont="1"/>
    <xf numFmtId="0" fontId="23" fillId="6" borderId="0" xfId="0" applyFont="1" applyFill="1"/>
    <xf numFmtId="0" fontId="0" fillId="0" borderId="0" xfId="0" quotePrefix="1" applyAlignment="1">
      <alignment wrapText="1"/>
    </xf>
    <xf numFmtId="0" fontId="0" fillId="3" borderId="0" xfId="0" applyFill="1" applyAlignment="1">
      <alignment vertical="top" wrapText="1"/>
    </xf>
    <xf numFmtId="164" fontId="0" fillId="3" borderId="0" xfId="2" applyNumberFormat="1" applyFont="1" applyFill="1" applyAlignment="1">
      <alignment vertical="top" wrapText="1"/>
    </xf>
    <xf numFmtId="0" fontId="27" fillId="6" borderId="0" xfId="0" applyFont="1" applyFill="1" applyAlignment="1">
      <alignment horizontal="right"/>
    </xf>
    <xf numFmtId="0" fontId="34" fillId="6" borderId="0" xfId="0" applyFont="1" applyFill="1" applyAlignment="1">
      <alignment wrapText="1"/>
    </xf>
    <xf numFmtId="10" fontId="0" fillId="6" borderId="0" xfId="1" applyNumberFormat="1" applyFont="1" applyFill="1"/>
    <xf numFmtId="10" fontId="0" fillId="3" borderId="0" xfId="1" applyNumberFormat="1" applyFont="1" applyFill="1"/>
    <xf numFmtId="0" fontId="0" fillId="6" borderId="0" xfId="0" applyFill="1" applyAlignment="1">
      <alignment wrapText="1"/>
    </xf>
    <xf numFmtId="9" fontId="0" fillId="6" borderId="0" xfId="1" applyFont="1" applyFill="1" applyBorder="1"/>
    <xf numFmtId="10" fontId="0" fillId="6" borderId="0" xfId="1" applyNumberFormat="1" applyFont="1" applyFill="1" applyBorder="1"/>
    <xf numFmtId="0" fontId="43" fillId="0" borderId="0" xfId="0" applyFont="1"/>
    <xf numFmtId="165" fontId="0" fillId="3" borderId="2" xfId="1" applyNumberFormat="1" applyFont="1" applyFill="1" applyBorder="1"/>
    <xf numFmtId="164" fontId="0" fillId="3" borderId="0" xfId="1" applyNumberFormat="1" applyFont="1" applyFill="1" applyAlignment="1">
      <alignment horizontal="right"/>
    </xf>
    <xf numFmtId="164" fontId="1" fillId="3" borderId="0" xfId="2" applyNumberFormat="1" applyFont="1" applyFill="1" applyAlignment="1">
      <alignment horizontal="right" vertical="top"/>
    </xf>
    <xf numFmtId="0" fontId="34" fillId="0" borderId="0" xfId="0" applyFont="1"/>
    <xf numFmtId="165" fontId="1" fillId="3" borderId="0" xfId="3" applyNumberFormat="1" applyFont="1" applyFill="1" applyAlignment="1">
      <alignment horizontal="right" vertical="top"/>
    </xf>
    <xf numFmtId="49" fontId="44" fillId="0" borderId="0" xfId="0" applyNumberFormat="1" applyFont="1"/>
    <xf numFmtId="9" fontId="0" fillId="0" borderId="0" xfId="0" applyNumberFormat="1" applyAlignment="1">
      <alignment horizontal="right"/>
    </xf>
    <xf numFmtId="0" fontId="27" fillId="2" borderId="1" xfId="0" applyFont="1" applyFill="1" applyBorder="1" applyAlignment="1">
      <alignment horizontal="right"/>
    </xf>
    <xf numFmtId="10" fontId="0" fillId="3" borderId="0" xfId="1" applyNumberFormat="1" applyFont="1" applyFill="1" applyAlignment="1">
      <alignment vertical="top"/>
    </xf>
    <xf numFmtId="0" fontId="0" fillId="3" borderId="0" xfId="0" applyFill="1" applyAlignment="1">
      <alignment vertical="top"/>
    </xf>
    <xf numFmtId="0" fontId="35" fillId="0" borderId="0" xfId="0" applyFont="1" applyAlignment="1">
      <alignment wrapText="1"/>
    </xf>
    <xf numFmtId="9" fontId="0" fillId="3" borderId="0" xfId="2" applyNumberFormat="1" applyFont="1" applyFill="1" applyAlignment="1">
      <alignment horizontal="right"/>
    </xf>
    <xf numFmtId="0" fontId="11" fillId="4" borderId="0" xfId="0" applyFont="1" applyFill="1" applyAlignment="1">
      <alignment horizontal="center" vertical="top"/>
    </xf>
    <xf numFmtId="0" fontId="10" fillId="4" borderId="0" xfId="0" applyFont="1" applyFill="1" applyAlignment="1">
      <alignment horizontal="center" vertical="center"/>
    </xf>
    <xf numFmtId="49" fontId="41" fillId="4" borderId="0" xfId="0" applyNumberFormat="1" applyFont="1" applyFill="1" applyAlignment="1">
      <alignment horizontal="center"/>
    </xf>
    <xf numFmtId="0" fontId="44" fillId="0" borderId="0" xfId="0" applyFont="1" applyAlignment="1">
      <alignment horizontal="left" wrapText="1"/>
    </xf>
    <xf numFmtId="0" fontId="27" fillId="0" borderId="1" xfId="0" applyFont="1" applyBorder="1" applyAlignment="1">
      <alignment horizontal="center"/>
    </xf>
    <xf numFmtId="0" fontId="25" fillId="0" borderId="0" xfId="0" applyFont="1" applyAlignment="1">
      <alignment horizontal="left" vertical="top" wrapText="1"/>
    </xf>
    <xf numFmtId="0" fontId="27" fillId="0" borderId="0" xfId="0" applyFont="1" applyAlignment="1">
      <alignment horizontal="center"/>
    </xf>
    <xf numFmtId="14" fontId="27" fillId="3" borderId="2" xfId="0" applyNumberFormat="1" applyFont="1" applyFill="1" applyBorder="1" applyAlignment="1">
      <alignment horizontal="center"/>
    </xf>
    <xf numFmtId="0" fontId="27" fillId="3" borderId="2" xfId="0" applyFont="1" applyFill="1" applyBorder="1" applyAlignment="1">
      <alignment horizontal="center"/>
    </xf>
    <xf numFmtId="14" fontId="27" fillId="0" borderId="2" xfId="0" applyNumberFormat="1" applyFont="1" applyBorder="1" applyAlignment="1">
      <alignment horizontal="center"/>
    </xf>
    <xf numFmtId="0" fontId="27" fillId="0" borderId="2" xfId="0" applyFont="1" applyBorder="1" applyAlignment="1">
      <alignment horizontal="center"/>
    </xf>
    <xf numFmtId="0" fontId="27" fillId="0" borderId="0" xfId="0" applyFont="1" applyAlignment="1">
      <alignment horizontal="left"/>
    </xf>
    <xf numFmtId="0" fontId="28" fillId="0" borderId="1" xfId="0" applyFont="1" applyBorder="1" applyAlignment="1">
      <alignment horizontal="center" wrapText="1"/>
    </xf>
    <xf numFmtId="0" fontId="28" fillId="0" borderId="1" xfId="0" applyFont="1" applyBorder="1" applyAlignment="1">
      <alignment horizontal="center"/>
    </xf>
    <xf numFmtId="0" fontId="27" fillId="0" borderId="0" xfId="0" applyFont="1" applyAlignment="1">
      <alignment horizontal="left" wrapText="1"/>
    </xf>
    <xf numFmtId="0" fontId="27" fillId="0" borderId="1" xfId="0" applyFont="1" applyBorder="1" applyAlignment="1">
      <alignment horizontal="left" wrapText="1"/>
    </xf>
    <xf numFmtId="0" fontId="27" fillId="0" borderId="1" xfId="0" applyFont="1" applyBorder="1" applyAlignment="1">
      <alignment horizontal="center" wrapText="1"/>
    </xf>
    <xf numFmtId="0" fontId="2" fillId="3" borderId="1" xfId="0" applyFont="1" applyFill="1" applyBorder="1" applyAlignment="1">
      <alignment horizontal="center"/>
    </xf>
    <xf numFmtId="0" fontId="2" fillId="0" borderId="1" xfId="0" applyFont="1" applyBorder="1" applyAlignment="1">
      <alignment horizontal="center"/>
    </xf>
    <xf numFmtId="0" fontId="2" fillId="2" borderId="1" xfId="0" applyFont="1" applyFill="1" applyBorder="1" applyAlignment="1">
      <alignment horizontal="center"/>
    </xf>
    <xf numFmtId="0" fontId="35" fillId="0" borderId="0" xfId="0" applyFont="1" applyAlignment="1">
      <alignment horizontal="left"/>
    </xf>
    <xf numFmtId="0" fontId="35" fillId="0" borderId="0" xfId="0" applyFont="1" applyAlignment="1">
      <alignment horizontal="left" wrapText="1"/>
    </xf>
    <xf numFmtId="0" fontId="0" fillId="0" borderId="0" xfId="0" applyAlignment="1">
      <alignment horizontal="center" wrapText="1"/>
    </xf>
    <xf numFmtId="0" fontId="2" fillId="0" borderId="0" xfId="0" applyFont="1" applyAlignment="1">
      <alignment horizontal="center"/>
    </xf>
    <xf numFmtId="0" fontId="27" fillId="6" borderId="1" xfId="0" applyFont="1" applyFill="1" applyBorder="1" applyAlignment="1">
      <alignment horizontal="center"/>
    </xf>
    <xf numFmtId="0" fontId="27" fillId="3" borderId="1" xfId="0" applyFont="1" applyFill="1" applyBorder="1" applyAlignment="1">
      <alignment horizontal="center"/>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34" fillId="3" borderId="2" xfId="0" applyFont="1" applyFill="1" applyBorder="1" applyAlignment="1">
      <alignment horizontal="center" vertical="top" wrapText="1"/>
    </xf>
    <xf numFmtId="0" fontId="0" fillId="3" borderId="2" xfId="0" applyFill="1" applyBorder="1" applyAlignment="1">
      <alignment horizontal="center" vertical="top" wrapText="1"/>
    </xf>
    <xf numFmtId="0" fontId="35" fillId="0" borderId="0" xfId="0" applyFont="1" applyAlignment="1">
      <alignment horizontal="left" vertical="top" wrapText="1"/>
    </xf>
    <xf numFmtId="0" fontId="0" fillId="0" borderId="0" xfId="0" applyAlignment="1">
      <alignment horizontal="left" vertical="top" wrapText="1"/>
    </xf>
    <xf numFmtId="1" fontId="0" fillId="3" borderId="0" xfId="2" applyNumberFormat="1" applyFont="1" applyFill="1"/>
  </cellXfs>
  <cellStyles count="4">
    <cellStyle name="Comma" xfId="2" builtinId="3"/>
    <cellStyle name="Neutral" xfId="3" builtinId="28"/>
    <cellStyle name="Normal" xfId="0" builtinId="0"/>
    <cellStyle name="Percent" xfId="1" builtinId="5"/>
  </cellStyles>
  <dxfs count="0"/>
  <tableStyles count="0" defaultTableStyle="TableStyleMedium2" defaultPivotStyle="PivotStyleLight16"/>
  <colors>
    <mruColors>
      <color rgb="FFCCECFF"/>
      <color rgb="FFFFFFFF"/>
      <color rgb="FF003296"/>
      <color rgb="FF002060"/>
      <color rgb="FF274E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587375</xdr:colOff>
      <xdr:row>51</xdr:row>
      <xdr:rowOff>47625</xdr:rowOff>
    </xdr:from>
    <xdr:to>
      <xdr:col>12</xdr:col>
      <xdr:colOff>412750</xdr:colOff>
      <xdr:row>53</xdr:row>
      <xdr:rowOff>174625</xdr:rowOff>
    </xdr:to>
    <xdr:pic>
      <xdr:nvPicPr>
        <xdr:cNvPr id="3" name="logo_hvit">
          <a:extLst>
            <a:ext uri="{FF2B5EF4-FFF2-40B4-BE49-F238E27FC236}">
              <a16:creationId xmlns:a16="http://schemas.microsoft.com/office/drawing/2014/main" id="{953EAE6F-599B-8B05-6132-2C61BE30E78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5000" y="10509250"/>
          <a:ext cx="2111375" cy="50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Automatiseringregnskap/Shared%20Documents/General/SR-bank%20q2%20-%20automatiseringsprosjekt%20v1.xlsx" TargetMode="External"/><Relationship Id="rId1" Type="http://schemas.openxmlformats.org/officeDocument/2006/relationships/externalLinkPath" Target="/sites/Automatiseringregnskap/Shared%20Documents/General/SR-bank%20q2%20-%20automatiseringsprosjekt%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eny"/>
      <sheetName val="Konfigurasjon"/>
      <sheetName val="Input nøkkeltall kvartalsoversi"/>
      <sheetName val="Nøkkeltall"/>
      <sheetName val="Kvartalsoversikt"/>
      <sheetName val="Resultat"/>
      <sheetName val="Balanse"/>
      <sheetName val="Egenkapitalbevegelse"/>
      <sheetName val="Kontantstrømoppstilling"/>
      <sheetName val="Note 1"/>
      <sheetName val="Note 1 (eng)"/>
      <sheetName val="Note 2"/>
      <sheetName val="Note 2 (eng)"/>
      <sheetName val="Note 3 til 5"/>
      <sheetName val="Note 4"/>
      <sheetName val="Note 6"/>
      <sheetName val="Note 6 (2)"/>
      <sheetName val="Note 6 (3)"/>
      <sheetName val="Note 7"/>
      <sheetName val="Note 8"/>
      <sheetName val="Note 9"/>
      <sheetName val="Note 10"/>
      <sheetName val="Note 11"/>
      <sheetName val="Note 12 til 13"/>
      <sheetName val="Note 14"/>
      <sheetName val="Note 15"/>
      <sheetName val="Inneværende år mot kube"/>
      <sheetName val="Resultat mot fjoråret"/>
      <sheetName val="Balanse mot fjoråret"/>
      <sheetName val="Intern konsisten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6EEB6-6A67-4855-8B96-78B6D2A95220}">
  <dimension ref="B2:M56"/>
  <sheetViews>
    <sheetView showGridLines="0" tabSelected="1" workbookViewId="0">
      <selection activeCell="J16" sqref="J16"/>
    </sheetView>
  </sheetViews>
  <sheetFormatPr defaultColWidth="11.42578125" defaultRowHeight="15"/>
  <cols>
    <col min="1" max="1" width="4.5703125" customWidth="1"/>
  </cols>
  <sheetData>
    <row r="2" spans="2:13">
      <c r="B2" s="16"/>
      <c r="C2" s="16"/>
      <c r="D2" s="16"/>
      <c r="E2" s="16"/>
      <c r="F2" s="16"/>
      <c r="G2" s="16"/>
      <c r="H2" s="16"/>
      <c r="I2" s="16"/>
      <c r="J2" s="16"/>
      <c r="K2" s="16"/>
      <c r="L2" s="16"/>
      <c r="M2" s="16"/>
    </row>
    <row r="3" spans="2:13">
      <c r="B3" s="17"/>
      <c r="C3" s="17"/>
      <c r="D3" s="17"/>
      <c r="E3" s="17"/>
      <c r="F3" s="17"/>
      <c r="G3" s="17"/>
      <c r="H3" s="17"/>
      <c r="I3" s="17"/>
      <c r="J3" s="17"/>
      <c r="K3" s="17"/>
      <c r="L3" s="17"/>
      <c r="M3" s="17"/>
    </row>
    <row r="4" spans="2:13">
      <c r="B4" s="17"/>
      <c r="C4" s="17"/>
      <c r="D4" s="17"/>
      <c r="E4" s="17"/>
      <c r="F4" s="17"/>
      <c r="G4" s="17"/>
      <c r="H4" s="17"/>
      <c r="I4" s="17"/>
      <c r="J4" s="17"/>
      <c r="K4" s="17"/>
      <c r="L4" s="17"/>
      <c r="M4" s="17"/>
    </row>
    <row r="5" spans="2:13">
      <c r="B5" s="17"/>
      <c r="C5" s="17"/>
      <c r="D5" s="17"/>
      <c r="E5" s="17"/>
      <c r="F5" s="17"/>
      <c r="G5" s="17"/>
      <c r="H5" s="17"/>
      <c r="I5" s="17"/>
      <c r="J5" s="17"/>
      <c r="K5" s="17"/>
      <c r="L5" s="17"/>
      <c r="M5" s="17"/>
    </row>
    <row r="6" spans="2:13">
      <c r="B6" s="16"/>
      <c r="C6" s="16"/>
      <c r="D6" s="16"/>
      <c r="E6" s="16"/>
      <c r="F6" s="16"/>
      <c r="G6" s="16"/>
      <c r="H6" s="16"/>
      <c r="I6" s="16"/>
      <c r="J6" s="16"/>
      <c r="K6" s="16"/>
      <c r="L6" s="16"/>
      <c r="M6" s="16"/>
    </row>
    <row r="7" spans="2:13">
      <c r="B7" s="16"/>
      <c r="C7" s="16"/>
      <c r="D7" s="16"/>
      <c r="E7" s="16"/>
      <c r="F7" s="16"/>
      <c r="G7" s="16"/>
      <c r="H7" s="16"/>
      <c r="I7" s="16"/>
      <c r="J7" s="16"/>
      <c r="K7" s="16"/>
      <c r="L7" s="16"/>
      <c r="M7" s="16"/>
    </row>
    <row r="8" spans="2:13">
      <c r="B8" s="16"/>
      <c r="C8" s="16"/>
      <c r="D8" s="16"/>
      <c r="E8" s="16"/>
      <c r="F8" s="16"/>
      <c r="G8" s="16"/>
      <c r="H8" s="16"/>
      <c r="I8" s="16"/>
      <c r="J8" s="16"/>
      <c r="K8" s="16"/>
      <c r="L8" s="16"/>
      <c r="M8" s="16"/>
    </row>
    <row r="9" spans="2:13">
      <c r="B9" s="16"/>
      <c r="C9" s="16"/>
      <c r="D9" s="16"/>
      <c r="E9" s="16"/>
      <c r="F9" s="16"/>
      <c r="G9" s="16"/>
      <c r="H9" s="16"/>
      <c r="I9" s="16"/>
      <c r="J9" s="16"/>
      <c r="K9" s="16"/>
      <c r="L9" s="16"/>
      <c r="M9" s="16"/>
    </row>
    <row r="10" spans="2:13">
      <c r="B10" s="16"/>
      <c r="C10" s="16"/>
      <c r="D10" s="16"/>
      <c r="E10" s="16"/>
      <c r="F10" s="16"/>
      <c r="G10" s="16"/>
      <c r="H10" s="16"/>
      <c r="I10" s="16"/>
      <c r="J10" s="16"/>
      <c r="K10" s="16"/>
      <c r="L10" s="16"/>
      <c r="M10" s="16"/>
    </row>
    <row r="11" spans="2:13">
      <c r="B11" s="16"/>
      <c r="C11" s="16"/>
      <c r="D11" s="16"/>
      <c r="E11" s="16"/>
      <c r="F11" s="16"/>
      <c r="G11" s="16"/>
      <c r="H11" s="16"/>
      <c r="I11" s="16"/>
      <c r="J11" s="16"/>
      <c r="K11" s="16"/>
      <c r="L11" s="16"/>
      <c r="M11" s="16"/>
    </row>
    <row r="12" spans="2:13" ht="46.5">
      <c r="B12" s="325" t="s">
        <v>0</v>
      </c>
      <c r="C12" s="325"/>
      <c r="D12" s="325"/>
      <c r="E12" s="325"/>
      <c r="F12" s="325"/>
      <c r="G12" s="325"/>
      <c r="H12" s="325"/>
      <c r="I12" s="325"/>
      <c r="J12" s="325"/>
      <c r="K12" s="325"/>
      <c r="L12" s="325"/>
      <c r="M12" s="325"/>
    </row>
    <row r="13" spans="2:13">
      <c r="B13" s="17"/>
      <c r="C13" s="18"/>
      <c r="D13" s="18"/>
      <c r="E13" s="17"/>
      <c r="F13" s="17"/>
      <c r="G13" s="17"/>
      <c r="H13" s="17"/>
      <c r="I13" s="17"/>
      <c r="J13" s="17"/>
      <c r="K13" s="17"/>
      <c r="L13" s="17"/>
      <c r="M13" s="17"/>
    </row>
    <row r="14" spans="2:13">
      <c r="B14" s="17"/>
      <c r="C14" s="18"/>
      <c r="D14" s="18"/>
      <c r="E14" s="17"/>
      <c r="F14" s="17"/>
      <c r="G14" s="17"/>
      <c r="H14" s="17"/>
      <c r="I14" s="17"/>
      <c r="J14" s="17"/>
      <c r="K14" s="17"/>
      <c r="L14" s="17"/>
      <c r="M14" s="17"/>
    </row>
    <row r="15" spans="2:13" ht="36">
      <c r="B15" s="326" t="s">
        <v>1</v>
      </c>
      <c r="C15" s="326"/>
      <c r="D15" s="326"/>
      <c r="E15" s="326"/>
      <c r="F15" s="326"/>
      <c r="G15" s="326"/>
      <c r="H15" s="326"/>
      <c r="I15" s="326"/>
      <c r="J15" s="326"/>
      <c r="K15" s="326"/>
      <c r="L15" s="326"/>
      <c r="M15" s="326"/>
    </row>
    <row r="16" spans="2:13">
      <c r="B16" s="17"/>
      <c r="C16" s="17"/>
      <c r="D16" s="17"/>
      <c r="E16" s="17"/>
      <c r="F16" s="17"/>
      <c r="G16" s="17"/>
      <c r="H16" s="17"/>
      <c r="I16" s="17"/>
      <c r="J16" s="17"/>
      <c r="K16" s="17"/>
      <c r="L16" s="17"/>
      <c r="M16" s="17"/>
    </row>
    <row r="17" spans="2:13">
      <c r="B17" s="17"/>
      <c r="C17" s="17"/>
      <c r="D17" s="17"/>
      <c r="E17" s="17"/>
      <c r="F17" s="17"/>
      <c r="G17" s="17"/>
      <c r="H17" s="17"/>
      <c r="I17" s="17"/>
      <c r="J17" s="17"/>
      <c r="K17" s="17"/>
      <c r="L17" s="17"/>
      <c r="M17" s="17"/>
    </row>
    <row r="18" spans="2:13" ht="31.5">
      <c r="B18" s="327" t="s">
        <v>2</v>
      </c>
      <c r="C18" s="327"/>
      <c r="D18" s="327"/>
      <c r="E18" s="327"/>
      <c r="F18" s="327"/>
      <c r="G18" s="327"/>
      <c r="H18" s="327"/>
      <c r="I18" s="327"/>
      <c r="J18" s="327"/>
      <c r="K18" s="327"/>
      <c r="L18" s="327"/>
      <c r="M18" s="327"/>
    </row>
    <row r="19" spans="2:13">
      <c r="B19" s="17"/>
      <c r="C19" s="17"/>
      <c r="D19" s="17"/>
      <c r="E19" s="17"/>
      <c r="F19" s="17"/>
      <c r="G19" s="17"/>
      <c r="H19" s="17"/>
      <c r="I19" s="17"/>
      <c r="J19" s="17"/>
      <c r="K19" s="17"/>
      <c r="L19" s="17"/>
      <c r="M19" s="17"/>
    </row>
    <row r="20" spans="2:13">
      <c r="B20" s="17"/>
      <c r="C20" s="17"/>
      <c r="D20" s="17"/>
      <c r="E20" s="17"/>
      <c r="F20" s="17"/>
      <c r="G20" s="17"/>
      <c r="H20" s="17"/>
      <c r="I20" s="17"/>
      <c r="J20" s="17"/>
      <c r="K20" s="17"/>
      <c r="L20" s="17"/>
      <c r="M20" s="17"/>
    </row>
    <row r="21" spans="2:13">
      <c r="B21" s="17"/>
      <c r="C21" s="17"/>
      <c r="D21" s="17"/>
      <c r="E21" s="17"/>
      <c r="F21" s="17"/>
      <c r="G21" s="17"/>
      <c r="H21" s="17"/>
      <c r="I21" s="17"/>
      <c r="J21" s="17"/>
      <c r="K21" s="17"/>
      <c r="L21" s="17"/>
      <c r="M21" s="17"/>
    </row>
    <row r="22" spans="2:13">
      <c r="B22" s="17"/>
      <c r="C22" s="17"/>
      <c r="D22" s="17"/>
      <c r="E22" s="17"/>
      <c r="F22" s="17"/>
      <c r="G22" s="17"/>
      <c r="H22" s="17"/>
      <c r="I22" s="17"/>
      <c r="J22" s="17"/>
      <c r="K22" s="17"/>
      <c r="L22" s="17"/>
      <c r="M22" s="17"/>
    </row>
    <row r="23" spans="2:13">
      <c r="B23" s="17"/>
      <c r="C23" s="17"/>
      <c r="D23" s="17"/>
      <c r="E23" s="17"/>
      <c r="F23" s="17"/>
      <c r="G23" s="17"/>
      <c r="H23" s="17"/>
      <c r="I23" s="17"/>
      <c r="J23" s="17"/>
      <c r="K23" s="17"/>
      <c r="L23" s="17"/>
      <c r="M23" s="17"/>
    </row>
    <row r="24" spans="2:13">
      <c r="B24" s="17"/>
      <c r="C24" s="17"/>
      <c r="D24" s="17"/>
      <c r="E24" s="17"/>
      <c r="F24" s="17"/>
      <c r="G24" s="17"/>
      <c r="H24" s="17"/>
      <c r="I24" s="17"/>
      <c r="J24" s="17"/>
      <c r="K24" s="17"/>
      <c r="L24" s="17"/>
      <c r="M24" s="17"/>
    </row>
    <row r="25" spans="2:13">
      <c r="B25" s="17"/>
      <c r="C25" s="17"/>
      <c r="D25" s="17"/>
      <c r="E25" s="17"/>
      <c r="F25" s="17"/>
      <c r="G25" s="17"/>
      <c r="H25" s="17"/>
      <c r="I25" s="17"/>
      <c r="J25" s="17"/>
      <c r="K25" s="17"/>
      <c r="L25" s="17"/>
      <c r="M25" s="17"/>
    </row>
    <row r="26" spans="2:13">
      <c r="B26" s="17"/>
      <c r="C26" s="17"/>
      <c r="D26" s="17"/>
      <c r="E26" s="17"/>
      <c r="F26" s="17"/>
      <c r="G26" s="17"/>
      <c r="H26" s="17"/>
      <c r="I26" s="17"/>
      <c r="J26" s="17"/>
      <c r="K26" s="17"/>
      <c r="L26" s="17"/>
      <c r="M26" s="17"/>
    </row>
    <row r="27" spans="2:13">
      <c r="B27" s="17"/>
      <c r="C27" s="17"/>
      <c r="D27" s="17"/>
      <c r="E27" s="17"/>
      <c r="F27" s="17"/>
      <c r="G27" s="17"/>
      <c r="H27" s="17"/>
      <c r="I27" s="17"/>
      <c r="J27" s="17"/>
      <c r="K27" s="17"/>
      <c r="L27" s="17"/>
      <c r="M27" s="17"/>
    </row>
    <row r="28" spans="2:13">
      <c r="B28" s="17"/>
      <c r="C28" s="17"/>
      <c r="D28" s="17"/>
      <c r="E28" s="17"/>
      <c r="F28" s="17"/>
      <c r="G28" s="17"/>
      <c r="H28" s="17"/>
      <c r="I28" s="17"/>
      <c r="J28" s="17"/>
      <c r="K28" s="17"/>
      <c r="L28" s="17"/>
      <c r="M28" s="17"/>
    </row>
    <row r="29" spans="2:13">
      <c r="B29" s="17"/>
      <c r="C29" s="17"/>
      <c r="D29" s="17"/>
      <c r="E29" s="17"/>
      <c r="F29" s="17"/>
      <c r="G29" s="17"/>
      <c r="H29" s="17"/>
      <c r="I29" s="17"/>
      <c r="J29" s="17"/>
      <c r="K29" s="17"/>
      <c r="L29" s="17"/>
      <c r="M29" s="17"/>
    </row>
    <row r="30" spans="2:13">
      <c r="B30" s="17"/>
      <c r="C30" s="17"/>
      <c r="D30" s="17"/>
      <c r="E30" s="17"/>
      <c r="F30" s="17"/>
      <c r="G30" s="17"/>
      <c r="H30" s="17"/>
      <c r="I30" s="17"/>
      <c r="J30" s="17"/>
      <c r="K30" s="17"/>
      <c r="L30" s="17"/>
      <c r="M30" s="17"/>
    </row>
    <row r="31" spans="2:13">
      <c r="B31" s="17"/>
      <c r="C31" s="17"/>
      <c r="D31" s="17"/>
      <c r="E31" s="17"/>
      <c r="F31" s="17"/>
      <c r="G31" s="17"/>
      <c r="H31" s="17"/>
      <c r="I31" s="17"/>
      <c r="J31" s="17"/>
      <c r="K31" s="17"/>
      <c r="L31" s="17"/>
      <c r="M31" s="17"/>
    </row>
    <row r="32" spans="2:13">
      <c r="B32" s="17"/>
      <c r="C32" s="17"/>
      <c r="D32" s="17"/>
      <c r="E32" s="17"/>
      <c r="F32" s="17"/>
      <c r="G32" s="17"/>
      <c r="H32" s="17"/>
      <c r="I32" s="17"/>
      <c r="J32" s="17"/>
      <c r="K32" s="17"/>
      <c r="L32" s="17"/>
      <c r="M32" s="17"/>
    </row>
    <row r="33" spans="2:13">
      <c r="B33" s="17"/>
      <c r="C33" s="17"/>
      <c r="D33" s="17"/>
      <c r="E33" s="17"/>
      <c r="F33" s="17"/>
      <c r="G33" s="17"/>
      <c r="H33" s="17"/>
      <c r="I33" s="17"/>
      <c r="J33" s="17"/>
      <c r="K33" s="17"/>
      <c r="L33" s="17"/>
      <c r="M33" s="17"/>
    </row>
    <row r="34" spans="2:13">
      <c r="B34" s="17"/>
      <c r="C34" s="17"/>
      <c r="D34" s="17"/>
      <c r="E34" s="17"/>
      <c r="F34" s="17"/>
      <c r="G34" s="17"/>
      <c r="H34" s="17"/>
      <c r="I34" s="17"/>
      <c r="J34" s="17"/>
      <c r="K34" s="17"/>
      <c r="L34" s="17"/>
      <c r="M34" s="17"/>
    </row>
    <row r="35" spans="2:13">
      <c r="B35" s="17"/>
      <c r="C35" s="17"/>
      <c r="D35" s="17"/>
      <c r="E35" s="17"/>
      <c r="F35" s="17"/>
      <c r="G35" s="17"/>
      <c r="H35" s="17"/>
      <c r="I35" s="17"/>
      <c r="J35" s="17"/>
      <c r="K35" s="17"/>
      <c r="L35" s="17"/>
      <c r="M35" s="17"/>
    </row>
    <row r="36" spans="2:13">
      <c r="B36" s="17"/>
      <c r="C36" s="17"/>
      <c r="D36" s="17"/>
      <c r="E36" s="17"/>
      <c r="F36" s="17"/>
      <c r="G36" s="17"/>
      <c r="H36" s="17"/>
      <c r="I36" s="17"/>
      <c r="J36" s="17"/>
      <c r="K36" s="17"/>
      <c r="L36" s="17"/>
      <c r="M36" s="17"/>
    </row>
    <row r="37" spans="2:13">
      <c r="B37" s="17"/>
      <c r="C37" s="17"/>
      <c r="D37" s="17"/>
      <c r="E37" s="17"/>
      <c r="F37" s="17"/>
      <c r="G37" s="17"/>
      <c r="H37" s="17"/>
      <c r="I37" s="17"/>
      <c r="J37" s="17"/>
      <c r="K37" s="17"/>
      <c r="L37" s="17"/>
      <c r="M37" s="17"/>
    </row>
    <row r="38" spans="2:13">
      <c r="B38" s="17"/>
      <c r="C38" s="17"/>
      <c r="D38" s="17"/>
      <c r="E38" s="17"/>
      <c r="F38" s="17"/>
      <c r="G38" s="17"/>
      <c r="H38" s="17"/>
      <c r="I38" s="17"/>
      <c r="J38" s="17"/>
      <c r="K38" s="17"/>
      <c r="L38" s="17"/>
      <c r="M38" s="17"/>
    </row>
    <row r="39" spans="2:13">
      <c r="B39" s="17"/>
      <c r="C39" s="17"/>
      <c r="D39" s="17"/>
      <c r="E39" s="17"/>
      <c r="F39" s="17"/>
      <c r="G39" s="17"/>
      <c r="H39" s="17"/>
      <c r="I39" s="17"/>
      <c r="J39" s="17"/>
      <c r="K39" s="17"/>
      <c r="L39" s="17"/>
      <c r="M39" s="17"/>
    </row>
    <row r="40" spans="2:13">
      <c r="B40" s="17"/>
      <c r="C40" s="17"/>
      <c r="D40" s="17"/>
      <c r="E40" s="17"/>
      <c r="F40" s="17"/>
      <c r="G40" s="17"/>
      <c r="H40" s="17"/>
      <c r="I40" s="17"/>
      <c r="J40" s="17"/>
      <c r="K40" s="17"/>
      <c r="L40" s="17"/>
      <c r="M40" s="17"/>
    </row>
    <row r="41" spans="2:13">
      <c r="B41" s="17"/>
      <c r="C41" s="17"/>
      <c r="D41" s="17"/>
      <c r="E41" s="17"/>
      <c r="F41" s="17"/>
      <c r="G41" s="17"/>
      <c r="H41" s="17"/>
      <c r="I41" s="17"/>
      <c r="J41" s="17"/>
      <c r="K41" s="17"/>
      <c r="L41" s="17"/>
      <c r="M41" s="17"/>
    </row>
    <row r="42" spans="2:13">
      <c r="B42" s="17"/>
      <c r="C42" s="17"/>
      <c r="D42" s="17"/>
      <c r="E42" s="17"/>
      <c r="F42" s="17"/>
      <c r="G42" s="17"/>
      <c r="H42" s="17"/>
      <c r="I42" s="17"/>
      <c r="J42" s="17"/>
      <c r="K42" s="17"/>
      <c r="L42" s="17"/>
      <c r="M42" s="17"/>
    </row>
    <row r="43" spans="2:13">
      <c r="B43" s="17"/>
      <c r="C43" s="17"/>
      <c r="D43" s="17"/>
      <c r="E43" s="17"/>
      <c r="F43" s="17"/>
      <c r="G43" s="17"/>
      <c r="H43" s="17"/>
      <c r="I43" s="17"/>
      <c r="J43" s="17"/>
      <c r="K43" s="17"/>
      <c r="L43" s="17"/>
      <c r="M43" s="17"/>
    </row>
    <row r="44" spans="2:13">
      <c r="B44" s="17"/>
      <c r="C44" s="17"/>
      <c r="D44" s="17"/>
      <c r="E44" s="17"/>
      <c r="F44" s="17"/>
      <c r="G44" s="17"/>
      <c r="H44" s="17"/>
      <c r="I44" s="17"/>
      <c r="J44" s="17"/>
      <c r="K44" s="17"/>
      <c r="L44" s="17"/>
      <c r="M44" s="17"/>
    </row>
    <row r="45" spans="2:13">
      <c r="B45" s="17"/>
      <c r="C45" s="17"/>
      <c r="D45" s="17"/>
      <c r="E45" s="17"/>
      <c r="F45" s="17"/>
      <c r="G45" s="17"/>
      <c r="H45" s="17"/>
      <c r="I45" s="17"/>
      <c r="J45" s="17"/>
      <c r="K45" s="17"/>
      <c r="L45" s="17"/>
      <c r="M45" s="17"/>
    </row>
    <row r="46" spans="2:13">
      <c r="B46" s="17"/>
      <c r="C46" s="17"/>
      <c r="D46" s="17"/>
      <c r="E46" s="17"/>
      <c r="F46" s="17"/>
      <c r="G46" s="17"/>
      <c r="H46" s="17"/>
      <c r="I46" s="17"/>
      <c r="J46" s="17"/>
      <c r="K46" s="17"/>
      <c r="L46" s="17"/>
      <c r="M46" s="17"/>
    </row>
    <row r="47" spans="2:13">
      <c r="B47" s="17"/>
      <c r="C47" s="17"/>
      <c r="D47" s="17"/>
      <c r="E47" s="17"/>
      <c r="F47" s="17"/>
      <c r="G47" s="17"/>
      <c r="H47" s="17"/>
      <c r="I47" s="17"/>
      <c r="J47" s="17"/>
      <c r="K47" s="17"/>
      <c r="L47" s="17"/>
      <c r="M47" s="17"/>
    </row>
    <row r="48" spans="2:13">
      <c r="B48" s="17"/>
      <c r="C48" s="17"/>
      <c r="D48" s="17"/>
      <c r="E48" s="17"/>
      <c r="F48" s="17"/>
      <c r="G48" s="17"/>
      <c r="H48" s="17"/>
      <c r="I48" s="17"/>
      <c r="J48" s="17"/>
      <c r="K48" s="17"/>
      <c r="L48" s="17"/>
      <c r="M48" s="17"/>
    </row>
    <row r="49" spans="2:13">
      <c r="B49" s="17"/>
      <c r="C49" s="17"/>
      <c r="D49" s="17"/>
      <c r="E49" s="17"/>
      <c r="F49" s="17"/>
      <c r="G49" s="17"/>
      <c r="H49" s="17"/>
      <c r="I49" s="17"/>
      <c r="J49" s="17"/>
      <c r="K49" s="17"/>
      <c r="L49" s="17"/>
      <c r="M49" s="17"/>
    </row>
    <row r="50" spans="2:13">
      <c r="B50" s="17"/>
      <c r="C50" s="17"/>
      <c r="D50" s="17"/>
      <c r="E50" s="17"/>
      <c r="F50" s="17"/>
      <c r="G50" s="17"/>
      <c r="H50" s="17"/>
      <c r="I50" s="17"/>
      <c r="J50" s="17"/>
      <c r="K50" s="17"/>
      <c r="L50" s="17"/>
      <c r="M50" s="17"/>
    </row>
    <row r="51" spans="2:13">
      <c r="B51" s="17"/>
      <c r="C51" s="17"/>
      <c r="D51" s="17"/>
      <c r="E51" s="17"/>
      <c r="F51" s="17"/>
      <c r="G51" s="17"/>
      <c r="H51" s="17"/>
      <c r="I51" s="17"/>
      <c r="J51" s="17"/>
      <c r="K51" s="17"/>
      <c r="L51" s="17"/>
      <c r="M51" s="17"/>
    </row>
    <row r="52" spans="2:13">
      <c r="B52" s="17"/>
      <c r="C52" s="17"/>
      <c r="D52" s="17"/>
      <c r="E52" s="17"/>
      <c r="F52" s="17"/>
      <c r="G52" s="17"/>
      <c r="H52" s="17"/>
      <c r="I52" s="17"/>
      <c r="J52" s="17"/>
      <c r="K52" s="17"/>
      <c r="L52" s="17"/>
      <c r="M52" s="17"/>
    </row>
    <row r="53" spans="2:13">
      <c r="B53" s="17"/>
      <c r="C53" s="17"/>
      <c r="D53" s="17"/>
      <c r="E53" s="17"/>
      <c r="F53" s="17"/>
      <c r="G53" s="17"/>
      <c r="H53" s="17"/>
      <c r="I53" s="17"/>
      <c r="J53" s="17"/>
      <c r="K53" s="17"/>
      <c r="L53" s="17"/>
      <c r="M53" s="17"/>
    </row>
    <row r="54" spans="2:13">
      <c r="B54" s="17"/>
      <c r="C54" s="17"/>
      <c r="D54" s="17"/>
      <c r="E54" s="17"/>
      <c r="F54" s="17"/>
      <c r="G54" s="17"/>
      <c r="H54" s="17"/>
      <c r="I54" s="17"/>
      <c r="J54" s="17"/>
      <c r="K54" s="17"/>
      <c r="L54" s="17"/>
      <c r="M54" s="17"/>
    </row>
    <row r="55" spans="2:13">
      <c r="B55" s="17"/>
      <c r="C55" s="17"/>
      <c r="D55" s="17"/>
      <c r="E55" s="17"/>
      <c r="F55" s="17"/>
      <c r="G55" s="17"/>
      <c r="H55" s="17"/>
      <c r="I55" s="17"/>
      <c r="J55" s="17"/>
      <c r="K55" s="17"/>
      <c r="L55" s="17"/>
      <c r="M55" s="17"/>
    </row>
    <row r="56" spans="2:13">
      <c r="B56" s="17"/>
      <c r="C56" s="17"/>
      <c r="D56" s="17"/>
      <c r="E56" s="17"/>
      <c r="F56" s="17"/>
      <c r="G56" s="17"/>
      <c r="H56" s="17"/>
      <c r="I56" s="17"/>
      <c r="J56" s="17"/>
      <c r="K56" s="17"/>
      <c r="L56" s="17"/>
      <c r="M56" s="17"/>
    </row>
  </sheetData>
  <mergeCells count="3">
    <mergeCell ref="B12:M12"/>
    <mergeCell ref="B15:M15"/>
    <mergeCell ref="B18:M18"/>
  </mergeCells>
  <pageMargins left="0.7" right="0.7" top="0.75" bottom="0.75" header="0.3" footer="0.3"/>
  <pageSetup paperSize="9" scale="6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ABEDF-92C5-4D7B-B8C6-BBF2B7C7AB0D}">
  <dimension ref="A2:J27"/>
  <sheetViews>
    <sheetView showGridLines="0" workbookViewId="0">
      <selection activeCell="D45" sqref="D45"/>
    </sheetView>
  </sheetViews>
  <sheetFormatPr defaultColWidth="11.42578125" defaultRowHeight="15"/>
  <cols>
    <col min="1" max="1" width="13.28515625" customWidth="1"/>
  </cols>
  <sheetData>
    <row r="2" spans="1:10" ht="23.25">
      <c r="A2" s="22" t="s">
        <v>3</v>
      </c>
      <c r="B2" s="11"/>
      <c r="C2" s="11"/>
      <c r="D2" s="11"/>
      <c r="E2" s="11"/>
      <c r="F2" s="11"/>
      <c r="G2" s="11"/>
      <c r="H2" s="11"/>
      <c r="I2" s="11"/>
      <c r="J2" s="11"/>
    </row>
    <row r="4" spans="1:10">
      <c r="A4" s="21" t="s">
        <v>4</v>
      </c>
    </row>
    <row r="5" spans="1:10">
      <c r="A5" s="234" t="s">
        <v>5</v>
      </c>
      <c r="B5" s="234"/>
      <c r="C5" s="234"/>
      <c r="D5" s="234"/>
      <c r="E5" s="234" t="s">
        <v>381</v>
      </c>
      <c r="F5" s="234"/>
    </row>
    <row r="6" spans="1:10">
      <c r="A6" s="234" t="s">
        <v>382</v>
      </c>
      <c r="B6" s="234"/>
      <c r="C6" s="234"/>
      <c r="D6" s="234"/>
      <c r="E6" s="234" t="s">
        <v>383</v>
      </c>
      <c r="F6" s="234"/>
    </row>
    <row r="8" spans="1:10" ht="21">
      <c r="A8" s="20" t="s">
        <v>6</v>
      </c>
      <c r="B8" s="11"/>
      <c r="C8" s="11"/>
      <c r="D8" s="11"/>
      <c r="E8" s="11"/>
      <c r="F8" s="11"/>
      <c r="G8" s="11"/>
      <c r="H8" s="11"/>
      <c r="I8" s="11"/>
      <c r="J8" s="11"/>
    </row>
    <row r="10" spans="1:10">
      <c r="A10" t="s">
        <v>7</v>
      </c>
      <c r="C10" t="s">
        <v>8</v>
      </c>
    </row>
    <row r="11" spans="1:10">
      <c r="C11" t="s">
        <v>9</v>
      </c>
    </row>
    <row r="12" spans="1:10">
      <c r="A12" t="s">
        <v>10</v>
      </c>
      <c r="C12" t="s">
        <v>11</v>
      </c>
    </row>
    <row r="15" spans="1:10" ht="21">
      <c r="A15" s="20" t="s">
        <v>12</v>
      </c>
      <c r="B15" s="11"/>
      <c r="C15" s="11"/>
      <c r="D15" s="11"/>
      <c r="E15" s="11"/>
      <c r="F15" s="11"/>
      <c r="G15" s="11"/>
      <c r="H15" s="11"/>
      <c r="I15" s="11"/>
      <c r="J15" s="11"/>
    </row>
    <row r="16" spans="1:10">
      <c r="A16" t="s">
        <v>13</v>
      </c>
    </row>
    <row r="22" spans="1:1">
      <c r="A22" s="19"/>
    </row>
    <row r="23" spans="1:1">
      <c r="A23" s="19"/>
    </row>
    <row r="24" spans="1:1">
      <c r="A24" s="19"/>
    </row>
    <row r="25" spans="1:1">
      <c r="A25" s="19"/>
    </row>
    <row r="26" spans="1:1">
      <c r="A26" s="19"/>
    </row>
    <row r="27" spans="1:1">
      <c r="A27" s="19"/>
    </row>
  </sheetData>
  <pageMargins left="0.7" right="0.7" top="0.75" bottom="0.75" header="0.3" footer="0.3"/>
  <pageSetup paperSize="9" scale="63" fitToHeight="0" orientation="portrait" r:id="rId1"/>
  <headerFooter>
    <oddHeader xml:space="preserve">&amp;RFactbook - SpareBank 1 SR-Bank Group </oddHeader>
    <oddFooter>&amp;R&amp;P av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B6437-5839-40E0-B9A6-12D11576B1DA}">
  <dimension ref="B2:H69"/>
  <sheetViews>
    <sheetView showGridLines="0" workbookViewId="0">
      <selection activeCell="L34" sqref="L34"/>
    </sheetView>
  </sheetViews>
  <sheetFormatPr defaultColWidth="11.42578125" defaultRowHeight="15"/>
  <cols>
    <col min="1" max="1" width="4.28515625" customWidth="1"/>
    <col min="2" max="2" width="7.42578125" customWidth="1"/>
    <col min="3" max="3" width="104.5703125" customWidth="1"/>
  </cols>
  <sheetData>
    <row r="2" spans="2:8" ht="18.75">
      <c r="B2" s="25" t="s">
        <v>14</v>
      </c>
    </row>
    <row r="3" spans="2:8" ht="18.75">
      <c r="B3" s="25"/>
    </row>
    <row r="4" spans="2:8" ht="64.5" customHeight="1">
      <c r="B4" s="328" t="s">
        <v>387</v>
      </c>
      <c r="C4" s="328"/>
    </row>
    <row r="5" spans="2:8" ht="13.5" customHeight="1">
      <c r="B5" s="25"/>
    </row>
    <row r="6" spans="2:8">
      <c r="B6" s="24" t="s">
        <v>15</v>
      </c>
    </row>
    <row r="7" spans="2:8">
      <c r="B7" s="23" t="s">
        <v>16</v>
      </c>
      <c r="C7" t="s">
        <v>17</v>
      </c>
    </row>
    <row r="8" spans="2:8">
      <c r="B8" s="23" t="s">
        <v>18</v>
      </c>
      <c r="C8" t="s">
        <v>19</v>
      </c>
    </row>
    <row r="9" spans="2:8">
      <c r="B9" s="23" t="s">
        <v>20</v>
      </c>
      <c r="C9" t="s">
        <v>21</v>
      </c>
    </row>
    <row r="10" spans="2:8">
      <c r="B10" s="23" t="s">
        <v>22</v>
      </c>
      <c r="C10" t="s">
        <v>23</v>
      </c>
    </row>
    <row r="11" spans="2:8">
      <c r="B11" s="23" t="s">
        <v>24</v>
      </c>
      <c r="C11" t="s">
        <v>25</v>
      </c>
    </row>
    <row r="12" spans="2:8">
      <c r="B12" s="23" t="s">
        <v>26</v>
      </c>
      <c r="C12" t="s">
        <v>27</v>
      </c>
    </row>
    <row r="13" spans="2:8">
      <c r="B13" s="23"/>
      <c r="E13" s="23"/>
    </row>
    <row r="14" spans="2:8">
      <c r="B14" s="24" t="s">
        <v>28</v>
      </c>
      <c r="E14" s="23"/>
    </row>
    <row r="15" spans="2:8">
      <c r="B15" s="318" t="s">
        <v>29</v>
      </c>
      <c r="E15" s="23"/>
    </row>
    <row r="16" spans="2:8">
      <c r="B16" s="23" t="s">
        <v>30</v>
      </c>
      <c r="C16" t="s">
        <v>31</v>
      </c>
      <c r="E16" s="23"/>
      <c r="H16" s="180"/>
    </row>
    <row r="17" spans="2:8">
      <c r="B17" s="23" t="s">
        <v>32</v>
      </c>
      <c r="C17" t="s">
        <v>33</v>
      </c>
      <c r="E17" s="23"/>
      <c r="H17" s="180"/>
    </row>
    <row r="18" spans="2:8">
      <c r="B18" s="23" t="s">
        <v>34</v>
      </c>
      <c r="C18" t="s">
        <v>35</v>
      </c>
      <c r="E18" s="23"/>
      <c r="H18" s="180"/>
    </row>
    <row r="19" spans="2:8">
      <c r="B19" s="23" t="s">
        <v>36</v>
      </c>
      <c r="C19" t="s">
        <v>37</v>
      </c>
      <c r="E19" s="23"/>
      <c r="H19" s="180"/>
    </row>
    <row r="20" spans="2:8">
      <c r="B20" s="23" t="s">
        <v>38</v>
      </c>
      <c r="C20" t="s">
        <v>39</v>
      </c>
      <c r="E20" s="23"/>
      <c r="H20" s="180"/>
    </row>
    <row r="21" spans="2:8">
      <c r="B21" s="23" t="s">
        <v>40</v>
      </c>
      <c r="C21" t="s">
        <v>41</v>
      </c>
      <c r="E21" s="23"/>
      <c r="H21" s="180"/>
    </row>
    <row r="22" spans="2:8">
      <c r="B22" s="23" t="s">
        <v>42</v>
      </c>
      <c r="C22" t="s">
        <v>43</v>
      </c>
      <c r="E22" s="23"/>
      <c r="H22" s="180"/>
    </row>
    <row r="23" spans="2:8">
      <c r="B23" s="23" t="s">
        <v>44</v>
      </c>
      <c r="C23" t="s">
        <v>45</v>
      </c>
      <c r="E23" s="180"/>
      <c r="H23" s="180"/>
    </row>
    <row r="24" spans="2:8">
      <c r="B24" s="318" t="s">
        <v>46</v>
      </c>
      <c r="E24" s="180"/>
      <c r="H24" s="180"/>
    </row>
    <row r="25" spans="2:8">
      <c r="B25" s="23" t="s">
        <v>47</v>
      </c>
      <c r="C25" t="s">
        <v>48</v>
      </c>
      <c r="E25" s="180"/>
    </row>
    <row r="26" spans="2:8">
      <c r="B26" s="23" t="s">
        <v>49</v>
      </c>
      <c r="C26" t="s">
        <v>50</v>
      </c>
      <c r="E26" s="180"/>
    </row>
    <row r="27" spans="2:8">
      <c r="B27" s="23" t="s">
        <v>51</v>
      </c>
      <c r="C27" t="s">
        <v>52</v>
      </c>
      <c r="E27" s="23"/>
    </row>
    <row r="28" spans="2:8">
      <c r="B28" s="23" t="s">
        <v>53</v>
      </c>
      <c r="C28" t="s">
        <v>54</v>
      </c>
      <c r="E28" s="23"/>
    </row>
    <row r="29" spans="2:8">
      <c r="B29" s="23" t="s">
        <v>55</v>
      </c>
      <c r="C29" t="s">
        <v>56</v>
      </c>
      <c r="E29" s="23"/>
    </row>
    <row r="30" spans="2:8">
      <c r="B30" s="23"/>
    </row>
    <row r="31" spans="2:8">
      <c r="B31" s="24" t="s">
        <v>57</v>
      </c>
    </row>
    <row r="32" spans="2:8">
      <c r="B32" s="23" t="s">
        <v>58</v>
      </c>
      <c r="C32" t="s">
        <v>59</v>
      </c>
      <c r="D32" s="180"/>
    </row>
    <row r="33" spans="2:4">
      <c r="B33" s="23" t="s">
        <v>60</v>
      </c>
      <c r="C33" t="s">
        <v>61</v>
      </c>
      <c r="D33" s="180"/>
    </row>
    <row r="34" spans="2:4">
      <c r="B34" s="23" t="s">
        <v>62</v>
      </c>
      <c r="C34" t="s">
        <v>63</v>
      </c>
      <c r="D34" s="180"/>
    </row>
    <row r="35" spans="2:4">
      <c r="B35" s="23" t="s">
        <v>64</v>
      </c>
      <c r="C35" t="s">
        <v>65</v>
      </c>
      <c r="D35" s="180"/>
    </row>
    <row r="36" spans="2:4">
      <c r="B36" s="23" t="s">
        <v>66</v>
      </c>
      <c r="C36" t="s">
        <v>67</v>
      </c>
      <c r="D36" s="180"/>
    </row>
    <row r="37" spans="2:4">
      <c r="B37" s="23" t="s">
        <v>68</v>
      </c>
      <c r="C37" t="s">
        <v>69</v>
      </c>
      <c r="D37" s="180"/>
    </row>
    <row r="38" spans="2:4">
      <c r="B38" s="23" t="s">
        <v>70</v>
      </c>
      <c r="C38" t="s">
        <v>71</v>
      </c>
      <c r="D38" s="180"/>
    </row>
    <row r="40" spans="2:4">
      <c r="B40" s="24" t="s">
        <v>72</v>
      </c>
    </row>
    <row r="41" spans="2:4">
      <c r="B41" s="23" t="s">
        <v>73</v>
      </c>
      <c r="C41" t="s">
        <v>74</v>
      </c>
    </row>
    <row r="42" spans="2:4">
      <c r="B42" s="23"/>
    </row>
    <row r="43" spans="2:4">
      <c r="B43" s="24" t="s">
        <v>75</v>
      </c>
    </row>
    <row r="44" spans="2:4">
      <c r="B44" s="23" t="s">
        <v>76</v>
      </c>
      <c r="C44" t="s">
        <v>17</v>
      </c>
    </row>
    <row r="45" spans="2:4">
      <c r="B45" s="23"/>
    </row>
    <row r="69" spans="3:3">
      <c r="C69" s="9"/>
    </row>
  </sheetData>
  <mergeCells count="1">
    <mergeCell ref="B4:C4"/>
  </mergeCells>
  <phoneticPr fontId="36" type="noConversion"/>
  <pageMargins left="0.7" right="0.7" top="0.75" bottom="0.75" header="0.3" footer="0.3"/>
  <pageSetup paperSize="9" scale="63" fitToHeight="0" orientation="portrait" r:id="rId1"/>
  <headerFooter>
    <oddHeader xml:space="preserve">&amp;RFactbook - SpareBank 1 SR-Bank Group </oddHeader>
    <oddFooter>&amp;R&amp;P av &amp;N</oddFooter>
  </headerFooter>
  <ignoredErrors>
    <ignoredError sqref="B41 B32:B33 B18:B23 B25:B29 B34:B38"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B3715-7499-4CDB-8E76-D9A2F4F0A23A}">
  <dimension ref="B1:CO170"/>
  <sheetViews>
    <sheetView showGridLines="0" topLeftCell="A40" workbookViewId="0">
      <selection activeCell="D66" sqref="D66:E66"/>
    </sheetView>
  </sheetViews>
  <sheetFormatPr defaultColWidth="9.140625" defaultRowHeight="15"/>
  <cols>
    <col min="1" max="1" width="4.28515625" customWidth="1"/>
    <col min="2" max="2" width="56.28515625" customWidth="1"/>
    <col min="3" max="3" width="19.5703125" customWidth="1"/>
    <col min="4" max="4" width="19.7109375" bestFit="1" customWidth="1"/>
    <col min="5" max="5" width="12.140625" bestFit="1" customWidth="1"/>
    <col min="6" max="6" width="14.85546875" customWidth="1"/>
    <col min="7" max="7" width="18.85546875" customWidth="1"/>
    <col min="8" max="8" width="19.140625" customWidth="1"/>
    <col min="9" max="9" width="21.140625" customWidth="1"/>
    <col min="10" max="10" width="17.42578125" customWidth="1"/>
    <col min="11" max="14" width="19.5703125" customWidth="1"/>
    <col min="15" max="15" width="15.42578125" customWidth="1"/>
    <col min="16" max="17" width="19.5703125" customWidth="1"/>
    <col min="18" max="18" width="13.28515625" customWidth="1"/>
    <col min="19" max="19" width="17.5703125" customWidth="1"/>
  </cols>
  <sheetData>
    <row r="1" spans="2:19">
      <c r="O1" s="53"/>
    </row>
    <row r="2" spans="2:19" ht="23.25">
      <c r="B2" s="158" t="s">
        <v>77</v>
      </c>
    </row>
    <row r="3" spans="2:19">
      <c r="B3" s="62" t="s">
        <v>78</v>
      </c>
    </row>
    <row r="6" spans="2:19" ht="18.75">
      <c r="B6" s="27" t="s">
        <v>79</v>
      </c>
    </row>
    <row r="7" spans="2:19">
      <c r="B7" s="62"/>
    </row>
    <row r="8" spans="2:19">
      <c r="B8" s="62"/>
      <c r="C8" s="342">
        <v>2025</v>
      </c>
      <c r="D8" s="342"/>
      <c r="E8" s="342"/>
      <c r="F8" s="342"/>
      <c r="G8" s="342"/>
      <c r="H8" s="342"/>
      <c r="I8" s="342"/>
      <c r="J8" s="342"/>
      <c r="K8" s="220"/>
      <c r="L8" s="344" t="s">
        <v>80</v>
      </c>
      <c r="M8" s="344"/>
      <c r="N8" s="344"/>
      <c r="O8" s="344"/>
      <c r="P8" s="344"/>
      <c r="Q8" s="344"/>
      <c r="R8" s="344"/>
      <c r="S8" s="344"/>
    </row>
    <row r="9" spans="2:19">
      <c r="C9" s="63"/>
      <c r="D9" s="342" t="s">
        <v>81</v>
      </c>
      <c r="E9" s="342"/>
      <c r="F9" s="342"/>
      <c r="G9" s="342"/>
      <c r="H9" s="342" t="s">
        <v>82</v>
      </c>
      <c r="I9" s="342"/>
      <c r="J9" s="342"/>
      <c r="K9" s="220"/>
      <c r="L9" s="221"/>
      <c r="M9" s="221" t="s">
        <v>81</v>
      </c>
      <c r="N9" s="221"/>
      <c r="O9" s="221"/>
      <c r="P9" s="221"/>
      <c r="Q9" s="344" t="s">
        <v>82</v>
      </c>
      <c r="R9" s="344"/>
      <c r="S9" s="344"/>
    </row>
    <row r="10" spans="2:19" ht="84.75" customHeight="1">
      <c r="B10" s="12" t="s">
        <v>83</v>
      </c>
      <c r="C10" s="110" t="s">
        <v>84</v>
      </c>
      <c r="D10" s="110" t="s">
        <v>85</v>
      </c>
      <c r="E10" s="110" t="s">
        <v>86</v>
      </c>
      <c r="F10" s="110" t="s">
        <v>87</v>
      </c>
      <c r="G10" s="110" t="s">
        <v>88</v>
      </c>
      <c r="H10" s="110" t="s">
        <v>85</v>
      </c>
      <c r="I10" s="110" t="s">
        <v>86</v>
      </c>
      <c r="J10" s="110" t="s">
        <v>87</v>
      </c>
      <c r="K10" s="110" t="s">
        <v>89</v>
      </c>
      <c r="L10" s="222" t="s">
        <v>84</v>
      </c>
      <c r="M10" s="222" t="s">
        <v>85</v>
      </c>
      <c r="N10" s="222" t="s">
        <v>86</v>
      </c>
      <c r="O10" s="119" t="s">
        <v>87</v>
      </c>
      <c r="P10" s="222" t="s">
        <v>88</v>
      </c>
      <c r="Q10" s="273" t="s">
        <v>85</v>
      </c>
      <c r="R10" s="273" t="s">
        <v>86</v>
      </c>
      <c r="S10" s="273" t="s">
        <v>88</v>
      </c>
    </row>
    <row r="11" spans="2:19">
      <c r="B11" t="s">
        <v>90</v>
      </c>
      <c r="C11" s="216">
        <v>6388</v>
      </c>
      <c r="D11" s="69">
        <v>49</v>
      </c>
      <c r="E11" s="70">
        <v>6.3E-2</v>
      </c>
      <c r="F11" s="68">
        <v>3.7</v>
      </c>
      <c r="G11" s="68">
        <v>7.7</v>
      </c>
      <c r="H11" s="69">
        <v>65</v>
      </c>
      <c r="I11" s="70">
        <v>5.6000000000000001E-2</v>
      </c>
      <c r="J11" s="68">
        <v>3.7</v>
      </c>
      <c r="K11" s="68">
        <v>10.199999999999999</v>
      </c>
      <c r="L11" s="274">
        <v>5408</v>
      </c>
      <c r="M11" s="223">
        <v>42</v>
      </c>
      <c r="N11" s="224">
        <v>4.9000000000000002E-2</v>
      </c>
      <c r="O11" s="225">
        <v>4</v>
      </c>
      <c r="P11" s="225">
        <v>7.7</v>
      </c>
      <c r="Q11" s="223">
        <v>38</v>
      </c>
      <c r="R11" s="224">
        <v>3.2000000000000001E-2</v>
      </c>
      <c r="S11" s="225">
        <v>24.592591677266764</v>
      </c>
    </row>
    <row r="12" spans="2:19">
      <c r="B12" t="s">
        <v>91</v>
      </c>
      <c r="C12" s="217">
        <v>4845</v>
      </c>
      <c r="D12" s="69">
        <v>54</v>
      </c>
      <c r="E12" s="70">
        <v>7.0000000000000007E-2</v>
      </c>
      <c r="F12" s="68">
        <v>3.8</v>
      </c>
      <c r="G12" s="68">
        <v>11.2</v>
      </c>
      <c r="H12" s="69">
        <v>183</v>
      </c>
      <c r="I12" s="70">
        <v>0.156</v>
      </c>
      <c r="J12" s="68">
        <v>4</v>
      </c>
      <c r="K12" s="68">
        <v>37.700000000000003</v>
      </c>
      <c r="L12" s="275">
        <v>5092</v>
      </c>
      <c r="M12" s="223">
        <v>26</v>
      </c>
      <c r="N12" s="224">
        <v>0.03</v>
      </c>
      <c r="O12" s="225">
        <v>3.9</v>
      </c>
      <c r="P12" s="225">
        <v>5</v>
      </c>
      <c r="Q12" s="223">
        <v>161</v>
      </c>
      <c r="R12" s="224">
        <v>0.13500000000000001</v>
      </c>
      <c r="S12" s="225">
        <v>65.745304608304224</v>
      </c>
    </row>
    <row r="13" spans="2:19">
      <c r="B13" t="s">
        <v>92</v>
      </c>
      <c r="C13" s="217">
        <v>9447</v>
      </c>
      <c r="D13" s="69">
        <v>230</v>
      </c>
      <c r="E13" s="70">
        <v>0.29399999999999998</v>
      </c>
      <c r="F13" s="68">
        <v>3</v>
      </c>
      <c r="G13" s="68">
        <v>24.4</v>
      </c>
      <c r="H13" s="69">
        <v>151</v>
      </c>
      <c r="I13" s="70">
        <v>0.129</v>
      </c>
      <c r="J13" s="68">
        <v>5</v>
      </c>
      <c r="K13" s="68">
        <v>16</v>
      </c>
      <c r="L13" s="275">
        <v>8727</v>
      </c>
      <c r="M13" s="223">
        <v>235</v>
      </c>
      <c r="N13" s="224">
        <f>M13/$M$26</f>
        <v>0.27876631079478054</v>
      </c>
      <c r="O13" s="225">
        <v>3</v>
      </c>
      <c r="P13" s="225">
        <v>26.9</v>
      </c>
      <c r="Q13" s="223">
        <v>119</v>
      </c>
      <c r="R13" s="224">
        <v>0.1</v>
      </c>
      <c r="S13" s="225">
        <v>81.954696601786139</v>
      </c>
    </row>
    <row r="14" spans="2:19">
      <c r="B14" t="s">
        <v>93</v>
      </c>
      <c r="C14" s="217">
        <v>9321</v>
      </c>
      <c r="D14" s="69">
        <v>2</v>
      </c>
      <c r="E14" s="70">
        <v>3.0000000000000001E-3</v>
      </c>
      <c r="F14" s="68">
        <v>4.3</v>
      </c>
      <c r="G14" s="68">
        <v>0.3</v>
      </c>
      <c r="H14" s="69">
        <v>12</v>
      </c>
      <c r="I14" s="70">
        <v>0.01</v>
      </c>
      <c r="J14" s="68">
        <v>4.3</v>
      </c>
      <c r="K14" s="68">
        <v>1.2</v>
      </c>
      <c r="L14" s="275">
        <v>9311</v>
      </c>
      <c r="M14" s="223">
        <v>2</v>
      </c>
      <c r="N14" s="224">
        <f>M14/$M$26</f>
        <v>2.3724792408066431E-3</v>
      </c>
      <c r="O14" s="225">
        <v>4.3</v>
      </c>
      <c r="P14" s="225">
        <v>0.2</v>
      </c>
      <c r="Q14" s="223">
        <v>12</v>
      </c>
      <c r="R14" s="224">
        <v>0.01</v>
      </c>
      <c r="S14" s="225">
        <v>1.3755514022038842</v>
      </c>
    </row>
    <row r="15" spans="2:19">
      <c r="B15" s="7" t="s">
        <v>94</v>
      </c>
      <c r="C15" s="217">
        <v>4833</v>
      </c>
      <c r="D15" s="69">
        <v>5</v>
      </c>
      <c r="E15" s="70">
        <v>6.0000000000000001E-3</v>
      </c>
      <c r="F15" s="68">
        <v>4.4000000000000004</v>
      </c>
      <c r="G15" s="68">
        <v>1</v>
      </c>
      <c r="H15" s="69">
        <v>42</v>
      </c>
      <c r="I15" s="70">
        <v>3.5999999999999997E-2</v>
      </c>
      <c r="J15" s="68">
        <v>4.4000000000000004</v>
      </c>
      <c r="K15" s="68">
        <v>87</v>
      </c>
      <c r="L15" s="275">
        <v>5121</v>
      </c>
      <c r="M15" s="223">
        <v>5</v>
      </c>
      <c r="N15" s="224">
        <f>M15/$M$26</f>
        <v>5.9311981020166073E-3</v>
      </c>
      <c r="O15" s="225">
        <v>4.3</v>
      </c>
      <c r="P15" s="225">
        <v>1</v>
      </c>
      <c r="Q15" s="223">
        <v>36</v>
      </c>
      <c r="R15" s="224">
        <v>0.03</v>
      </c>
      <c r="S15" s="225">
        <v>5.6154750507105904</v>
      </c>
    </row>
    <row r="16" spans="2:19">
      <c r="B16" s="7" t="s">
        <v>95</v>
      </c>
      <c r="C16" s="217">
        <v>15668</v>
      </c>
      <c r="D16" s="69">
        <v>3</v>
      </c>
      <c r="E16" s="70">
        <v>3.0000000000000001E-3</v>
      </c>
      <c r="F16" s="68">
        <v>4.5999999999999996</v>
      </c>
      <c r="G16" s="68">
        <v>0.2</v>
      </c>
      <c r="H16" s="69">
        <v>77</v>
      </c>
      <c r="I16" s="70">
        <v>6.6000000000000003E-2</v>
      </c>
      <c r="J16" s="68">
        <v>4.5999999999999996</v>
      </c>
      <c r="K16" s="68">
        <v>4.9000000000000004</v>
      </c>
      <c r="L16" s="275">
        <v>11967</v>
      </c>
      <c r="M16" s="223">
        <v>5</v>
      </c>
      <c r="N16" s="224">
        <f>M16/$M$26</f>
        <v>5.9311981020166073E-3</v>
      </c>
      <c r="O16" s="225">
        <v>4.5999999999999996</v>
      </c>
      <c r="P16" s="225">
        <v>0.4</v>
      </c>
      <c r="Q16" s="223">
        <v>66</v>
      </c>
      <c r="R16" s="224">
        <v>5.5E-2</v>
      </c>
      <c r="S16" s="225">
        <v>4.5026972869600757</v>
      </c>
    </row>
    <row r="17" spans="2:19">
      <c r="B17" s="7" t="s">
        <v>96</v>
      </c>
      <c r="C17" s="217">
        <v>3626</v>
      </c>
      <c r="D17" s="69">
        <v>10</v>
      </c>
      <c r="E17" s="70">
        <v>1.2999999999999999E-2</v>
      </c>
      <c r="F17" s="68">
        <v>4.2</v>
      </c>
      <c r="G17" s="68">
        <v>2.7</v>
      </c>
      <c r="H17" s="69">
        <v>83</v>
      </c>
      <c r="I17" s="70">
        <v>7.0999999999999994E-2</v>
      </c>
      <c r="J17" s="68">
        <v>4.2</v>
      </c>
      <c r="K17" s="68">
        <v>22.8</v>
      </c>
      <c r="L17" s="275">
        <v>4455</v>
      </c>
      <c r="M17" s="223">
        <v>8</v>
      </c>
      <c r="N17" s="224">
        <f>M17/$M$26</f>
        <v>9.4899169632265724E-3</v>
      </c>
      <c r="O17" s="225">
        <v>4.2</v>
      </c>
      <c r="P17" s="225">
        <v>1.8</v>
      </c>
      <c r="Q17" s="223">
        <v>74</v>
      </c>
      <c r="R17" s="224">
        <v>6.2E-2</v>
      </c>
      <c r="S17" s="225">
        <v>24.524811278566993</v>
      </c>
    </row>
    <row r="18" spans="2:19">
      <c r="B18" t="s">
        <v>97</v>
      </c>
      <c r="C18" s="217">
        <v>160</v>
      </c>
      <c r="D18" s="69">
        <v>1</v>
      </c>
      <c r="E18" s="70">
        <v>1E-3</v>
      </c>
      <c r="F18" s="68">
        <v>4</v>
      </c>
      <c r="G18" s="68">
        <v>4.0999999999999996</v>
      </c>
      <c r="H18" s="69">
        <v>32</v>
      </c>
      <c r="I18" s="70">
        <v>2.7E-2</v>
      </c>
      <c r="J18" s="68">
        <v>4</v>
      </c>
      <c r="K18" s="68">
        <v>198.3</v>
      </c>
      <c r="L18" s="275">
        <v>574</v>
      </c>
      <c r="M18" s="223">
        <v>3</v>
      </c>
      <c r="N18" s="224">
        <v>3.0000000000000001E-3</v>
      </c>
      <c r="O18" s="225">
        <v>3.4</v>
      </c>
      <c r="P18" s="225">
        <v>5</v>
      </c>
      <c r="Q18" s="223">
        <v>128</v>
      </c>
      <c r="R18" s="224">
        <v>0.108</v>
      </c>
      <c r="S18" s="225">
        <v>219.5518427269906</v>
      </c>
    </row>
    <row r="19" spans="2:19">
      <c r="B19" t="s">
        <v>98</v>
      </c>
      <c r="C19" s="217">
        <v>4199</v>
      </c>
      <c r="D19" s="69">
        <v>82</v>
      </c>
      <c r="E19" s="70">
        <v>0.105</v>
      </c>
      <c r="F19" s="68">
        <v>3.2</v>
      </c>
      <c r="G19" s="68">
        <v>19.5</v>
      </c>
      <c r="H19" s="69">
        <v>37</v>
      </c>
      <c r="I19" s="70">
        <v>3.2000000000000001E-2</v>
      </c>
      <c r="J19" s="68">
        <v>3.2</v>
      </c>
      <c r="K19" s="68" t="s">
        <v>99</v>
      </c>
      <c r="L19" s="275">
        <v>4777</v>
      </c>
      <c r="M19" s="223">
        <v>85</v>
      </c>
      <c r="N19" s="224">
        <f>M19/$M$26</f>
        <v>0.10083036773428232</v>
      </c>
      <c r="O19" s="225">
        <v>2.4</v>
      </c>
      <c r="P19" s="225">
        <v>17.8</v>
      </c>
      <c r="Q19" s="223">
        <v>50</v>
      </c>
      <c r="R19" s="224">
        <v>4.2000000000000003E-2</v>
      </c>
      <c r="S19" s="225">
        <v>12.991249586545285</v>
      </c>
    </row>
    <row r="20" spans="2:19">
      <c r="B20" t="s">
        <v>100</v>
      </c>
      <c r="C20" s="217">
        <v>3071</v>
      </c>
      <c r="D20" s="69">
        <v>9</v>
      </c>
      <c r="E20" s="70">
        <v>1.0999999999999999E-2</v>
      </c>
      <c r="F20" s="68">
        <v>3.8</v>
      </c>
      <c r="G20" s="68">
        <v>2.9</v>
      </c>
      <c r="H20" s="69">
        <v>37</v>
      </c>
      <c r="I20" s="70">
        <v>3.1E-2</v>
      </c>
      <c r="J20" s="68">
        <v>3.9</v>
      </c>
      <c r="K20" s="68">
        <v>12</v>
      </c>
      <c r="L20" s="275">
        <v>1476</v>
      </c>
      <c r="M20" s="223">
        <v>25</v>
      </c>
      <c r="N20" s="224">
        <f>M20/$M$26</f>
        <v>2.9655990510083038E-2</v>
      </c>
      <c r="O20" s="225">
        <v>3.4</v>
      </c>
      <c r="P20" s="225">
        <v>17</v>
      </c>
      <c r="Q20" s="223">
        <v>39</v>
      </c>
      <c r="R20" s="224">
        <v>3.3000000000000002E-2</v>
      </c>
      <c r="S20" s="225">
        <v>17.043180585582366</v>
      </c>
    </row>
    <row r="21" spans="2:19">
      <c r="B21" t="s">
        <v>101</v>
      </c>
      <c r="C21" s="217">
        <v>14638</v>
      </c>
      <c r="D21" s="69">
        <v>17</v>
      </c>
      <c r="E21" s="70">
        <v>2.1000000000000001E-2</v>
      </c>
      <c r="F21" s="68">
        <v>4.3</v>
      </c>
      <c r="G21" s="68">
        <v>1.1000000000000001</v>
      </c>
      <c r="H21" s="69">
        <v>149</v>
      </c>
      <c r="I21" s="70">
        <v>0.127</v>
      </c>
      <c r="J21" s="68">
        <v>4.3</v>
      </c>
      <c r="K21" s="68">
        <v>10.199999999999999</v>
      </c>
      <c r="L21" s="275">
        <v>13855</v>
      </c>
      <c r="M21" s="223">
        <v>20</v>
      </c>
      <c r="N21" s="224">
        <v>2.3E-2</v>
      </c>
      <c r="O21" s="225">
        <v>4.3</v>
      </c>
      <c r="P21" s="225">
        <v>1.4</v>
      </c>
      <c r="Q21" s="223">
        <v>172</v>
      </c>
      <c r="R21" s="224">
        <v>0.14499999999999999</v>
      </c>
      <c r="S21" s="225">
        <v>38.58633833329629</v>
      </c>
    </row>
    <row r="22" spans="2:19">
      <c r="B22" t="s">
        <v>102</v>
      </c>
      <c r="C22" s="217">
        <v>8664</v>
      </c>
      <c r="D22" s="69">
        <v>49</v>
      </c>
      <c r="E22" s="70">
        <v>6.3E-2</v>
      </c>
      <c r="F22" s="68">
        <v>3.2</v>
      </c>
      <c r="G22" s="68">
        <v>5.6</v>
      </c>
      <c r="H22" s="69">
        <v>46</v>
      </c>
      <c r="I22" s="70">
        <v>3.9E-2</v>
      </c>
      <c r="J22" s="68">
        <v>3.3</v>
      </c>
      <c r="K22" s="68">
        <v>5.3</v>
      </c>
      <c r="L22" s="275">
        <v>6379</v>
      </c>
      <c r="M22" s="223">
        <v>70</v>
      </c>
      <c r="N22" s="224">
        <f>M22/$M$26</f>
        <v>8.3036773428232499E-2</v>
      </c>
      <c r="O22" s="225">
        <v>3.5</v>
      </c>
      <c r="P22" s="225">
        <v>11</v>
      </c>
      <c r="Q22" s="223">
        <v>46</v>
      </c>
      <c r="R22" s="224">
        <v>3.9E-2</v>
      </c>
      <c r="S22" s="225">
        <v>3.4989832504404101</v>
      </c>
    </row>
    <row r="23" spans="2:19">
      <c r="B23" t="s">
        <v>103</v>
      </c>
      <c r="C23" s="217">
        <v>47893</v>
      </c>
      <c r="D23" s="69">
        <v>6</v>
      </c>
      <c r="E23" s="70">
        <v>8.0000000000000002E-3</v>
      </c>
      <c r="F23" s="68">
        <v>3.4</v>
      </c>
      <c r="G23" s="68">
        <v>0.1</v>
      </c>
      <c r="H23" s="69">
        <v>143</v>
      </c>
      <c r="I23" s="70">
        <v>0.122</v>
      </c>
      <c r="J23" s="68">
        <v>5</v>
      </c>
      <c r="K23" s="68">
        <v>3</v>
      </c>
      <c r="L23" s="275">
        <v>52555</v>
      </c>
      <c r="M23" s="223">
        <v>6</v>
      </c>
      <c r="N23" s="224">
        <f>M23/$M$26</f>
        <v>7.1174377224199285E-3</v>
      </c>
      <c r="O23" s="225">
        <v>3.5</v>
      </c>
      <c r="P23" s="225">
        <v>0.1</v>
      </c>
      <c r="Q23" s="223">
        <v>125</v>
      </c>
      <c r="R23" s="224">
        <v>0.105</v>
      </c>
      <c r="S23" s="225">
        <v>0.36662904206554692</v>
      </c>
    </row>
    <row r="24" spans="2:19">
      <c r="B24" t="s">
        <v>104</v>
      </c>
      <c r="C24" s="217">
        <v>5262</v>
      </c>
      <c r="D24" s="69">
        <v>252</v>
      </c>
      <c r="E24" s="70">
        <v>0.32200000000000001</v>
      </c>
      <c r="F24" s="68">
        <v>2.2999999999999998</v>
      </c>
      <c r="G24" s="68">
        <v>47.9</v>
      </c>
      <c r="H24" s="69">
        <v>63</v>
      </c>
      <c r="I24" s="70">
        <v>5.3999999999999999E-2</v>
      </c>
      <c r="J24" s="68">
        <v>2.2999999999999998</v>
      </c>
      <c r="K24" s="68">
        <v>11.9</v>
      </c>
      <c r="L24" s="275">
        <v>7164</v>
      </c>
      <c r="M24" s="223">
        <v>287</v>
      </c>
      <c r="N24" s="224">
        <v>0.34100000000000003</v>
      </c>
      <c r="O24" s="225">
        <v>2</v>
      </c>
      <c r="P24" s="225">
        <v>40.1</v>
      </c>
      <c r="Q24" s="223">
        <v>71</v>
      </c>
      <c r="R24" s="224">
        <v>0.06</v>
      </c>
      <c r="S24" s="225">
        <v>8.9997130411028685</v>
      </c>
    </row>
    <row r="25" spans="2:19">
      <c r="B25" t="s">
        <v>105</v>
      </c>
      <c r="C25" s="217">
        <v>1979</v>
      </c>
      <c r="D25" s="69">
        <v>14</v>
      </c>
      <c r="E25" s="70">
        <v>1.7999999999999999E-2</v>
      </c>
      <c r="F25" s="68">
        <v>4.0999999999999996</v>
      </c>
      <c r="G25" s="68">
        <v>7.2</v>
      </c>
      <c r="H25" s="69">
        <v>53</v>
      </c>
      <c r="I25" s="70">
        <v>4.4999999999999998E-2</v>
      </c>
      <c r="J25" s="68">
        <v>4.0999999999999996</v>
      </c>
      <c r="K25" s="68">
        <v>26.6</v>
      </c>
      <c r="L25" s="275">
        <v>3212</v>
      </c>
      <c r="M25" s="223">
        <v>25</v>
      </c>
      <c r="N25" s="224">
        <f>M25/$M$26</f>
        <v>2.9655990510083038E-2</v>
      </c>
      <c r="O25" s="225">
        <v>3.9</v>
      </c>
      <c r="P25" s="225">
        <v>7.8</v>
      </c>
      <c r="Q25" s="223">
        <v>52</v>
      </c>
      <c r="R25" s="224">
        <v>4.3999999999999997E-2</v>
      </c>
      <c r="S25" s="225">
        <v>29.910263475286918</v>
      </c>
    </row>
    <row r="26" spans="2:19">
      <c r="B26" s="44" t="s">
        <v>106</v>
      </c>
      <c r="C26" s="66">
        <f>SUM(C11:C25)</f>
        <v>139994</v>
      </c>
      <c r="D26" s="66">
        <v>782</v>
      </c>
      <c r="E26" s="160">
        <v>1</v>
      </c>
      <c r="F26" s="65">
        <v>3.7</v>
      </c>
      <c r="G26" s="65">
        <v>5.6</v>
      </c>
      <c r="H26" s="66">
        <v>1171</v>
      </c>
      <c r="I26" s="160">
        <v>1</v>
      </c>
      <c r="J26" s="65">
        <v>4.4000000000000004</v>
      </c>
      <c r="K26" s="65">
        <v>8.4</v>
      </c>
      <c r="L26" s="226">
        <v>140072</v>
      </c>
      <c r="M26" s="226">
        <v>843</v>
      </c>
      <c r="N26" s="227">
        <f>SUM(N11:N25)</f>
        <v>0.99878766310794775</v>
      </c>
      <c r="O26" s="228">
        <v>3.7</v>
      </c>
      <c r="P26" s="228">
        <v>6</v>
      </c>
      <c r="Q26" s="226">
        <v>1190</v>
      </c>
      <c r="R26" s="227">
        <v>1</v>
      </c>
      <c r="S26" s="228">
        <v>16.688411983821389</v>
      </c>
    </row>
    <row r="27" spans="2:19">
      <c r="B27" s="276" t="s">
        <v>107</v>
      </c>
      <c r="C27" s="277">
        <v>254193</v>
      </c>
      <c r="D27" s="277">
        <v>19</v>
      </c>
      <c r="E27" s="286"/>
      <c r="F27" s="279"/>
      <c r="G27" s="68"/>
      <c r="H27" s="279"/>
      <c r="I27" s="278"/>
      <c r="J27" s="279"/>
      <c r="K27" s="279"/>
      <c r="L27" s="280">
        <v>232714</v>
      </c>
      <c r="M27" s="280">
        <v>17</v>
      </c>
      <c r="N27" s="281"/>
      <c r="O27" s="282"/>
      <c r="P27" s="282"/>
      <c r="Q27" s="282"/>
      <c r="R27" s="281"/>
      <c r="S27" s="276"/>
    </row>
    <row r="28" spans="2:19">
      <c r="B28" t="s">
        <v>108</v>
      </c>
      <c r="C28" s="283">
        <v>3333</v>
      </c>
      <c r="D28" s="283">
        <v>32</v>
      </c>
      <c r="E28" s="287"/>
      <c r="F28" s="284"/>
      <c r="G28" s="284"/>
      <c r="H28" s="284"/>
      <c r="I28" s="61"/>
      <c r="J28" s="284"/>
      <c r="K28" s="284"/>
      <c r="L28" s="289">
        <v>2892</v>
      </c>
      <c r="M28" s="289">
        <v>30</v>
      </c>
      <c r="N28" s="234"/>
      <c r="O28" s="285"/>
      <c r="P28" s="285"/>
      <c r="Q28" s="285"/>
      <c r="R28" s="234"/>
    </row>
    <row r="29" spans="2:19">
      <c r="G29" s="101"/>
    </row>
    <row r="30" spans="2:19">
      <c r="B30" s="330" t="s">
        <v>109</v>
      </c>
      <c r="C30" s="330"/>
      <c r="D30" s="330"/>
      <c r="E30" s="330"/>
      <c r="F30" s="330"/>
      <c r="G30" s="330"/>
      <c r="H30" s="330"/>
      <c r="I30" s="330"/>
      <c r="J30" s="330"/>
      <c r="K30" s="330"/>
      <c r="L30" s="330"/>
      <c r="M30" s="330"/>
      <c r="N30" s="330"/>
      <c r="O30" s="330"/>
      <c r="P30" s="330"/>
    </row>
    <row r="31" spans="2:19">
      <c r="B31" s="330" t="s">
        <v>388</v>
      </c>
      <c r="C31" s="330"/>
      <c r="D31" s="330"/>
      <c r="E31" s="330"/>
      <c r="F31" s="330"/>
      <c r="G31" s="330"/>
      <c r="H31" s="330"/>
      <c r="I31" s="330"/>
      <c r="J31" s="330"/>
      <c r="K31" s="330"/>
      <c r="L31" s="330"/>
      <c r="M31" s="330"/>
      <c r="N31" s="330"/>
      <c r="O31" s="330"/>
      <c r="P31" s="330"/>
    </row>
    <row r="32" spans="2:19">
      <c r="B32" s="127"/>
      <c r="C32" s="127"/>
      <c r="D32" s="127"/>
      <c r="E32" s="127"/>
      <c r="F32" s="127"/>
    </row>
    <row r="33" spans="2:10" ht="18.75">
      <c r="B33" s="27" t="s">
        <v>110</v>
      </c>
    </row>
    <row r="34" spans="2:10" ht="18.75">
      <c r="B34" s="27"/>
      <c r="C34" s="343">
        <v>2025</v>
      </c>
      <c r="D34" s="343"/>
      <c r="E34" s="343"/>
      <c r="F34" s="343"/>
      <c r="G34" s="343">
        <v>2024</v>
      </c>
      <c r="H34" s="343"/>
      <c r="I34" s="343"/>
      <c r="J34" s="343"/>
    </row>
    <row r="35" spans="2:10">
      <c r="B35" s="12" t="s">
        <v>111</v>
      </c>
      <c r="C35" s="218" t="s">
        <v>112</v>
      </c>
      <c r="D35" s="84" t="s">
        <v>113</v>
      </c>
      <c r="E35" s="92" t="s">
        <v>114</v>
      </c>
      <c r="F35" s="92" t="s">
        <v>115</v>
      </c>
      <c r="G35" s="84" t="s">
        <v>112</v>
      </c>
      <c r="H35" s="84" t="s">
        <v>113</v>
      </c>
      <c r="I35" s="230" t="s">
        <v>114</v>
      </c>
      <c r="J35" s="230" t="s">
        <v>115</v>
      </c>
    </row>
    <row r="36" spans="2:10">
      <c r="B36" s="29" t="s">
        <v>116</v>
      </c>
      <c r="C36" s="72">
        <v>234268</v>
      </c>
      <c r="D36" s="72">
        <v>44771</v>
      </c>
      <c r="E36" s="67">
        <f>C36+D36</f>
        <v>279039</v>
      </c>
      <c r="F36" s="272">
        <f>E36/$E$44</f>
        <v>0.84763788138373497</v>
      </c>
      <c r="G36" s="72">
        <v>213122</v>
      </c>
      <c r="H36" s="72">
        <v>48665</v>
      </c>
      <c r="I36" s="229">
        <f>G36+H36</f>
        <v>261787</v>
      </c>
      <c r="J36" s="244">
        <f>I36/$I$44</f>
        <v>0.85754764572154851</v>
      </c>
    </row>
    <row r="37" spans="2:10">
      <c r="B37" s="15" t="s">
        <v>117</v>
      </c>
      <c r="C37" s="89"/>
      <c r="D37" s="89"/>
      <c r="E37" s="91"/>
      <c r="F37" s="93"/>
      <c r="G37" s="89"/>
      <c r="H37" s="89"/>
      <c r="I37" s="235"/>
      <c r="J37" s="231"/>
    </row>
    <row r="38" spans="2:10">
      <c r="B38" t="s">
        <v>118</v>
      </c>
      <c r="C38" s="89">
        <v>30652</v>
      </c>
      <c r="D38" s="89"/>
      <c r="E38" s="69">
        <f t="shared" ref="E38:E44" si="0">C38+D38</f>
        <v>30652</v>
      </c>
      <c r="F38" s="159">
        <f>E38/$E$44</f>
        <v>9.3111702450819567E-2</v>
      </c>
      <c r="G38" s="89">
        <v>28641</v>
      </c>
      <c r="H38" s="89"/>
      <c r="I38" s="223">
        <f t="shared" ref="I38:I44" si="1">G38+H38</f>
        <v>28641</v>
      </c>
      <c r="J38" s="232">
        <f>I38/$I$44</f>
        <v>9.3820633267163264E-2</v>
      </c>
    </row>
    <row r="39" spans="2:10">
      <c r="B39" t="s">
        <v>119</v>
      </c>
      <c r="C39" s="89">
        <v>6974</v>
      </c>
      <c r="D39" s="89">
        <v>4778</v>
      </c>
      <c r="E39" s="69">
        <f t="shared" si="0"/>
        <v>11752</v>
      </c>
      <c r="F39" s="159">
        <f t="shared" ref="F39:F44" si="2">E39/$E$44</f>
        <v>3.5699097194376604E-2</v>
      </c>
      <c r="G39" s="89">
        <v>6577</v>
      </c>
      <c r="H39" s="89">
        <v>2317</v>
      </c>
      <c r="I39" s="223">
        <f t="shared" si="1"/>
        <v>8894</v>
      </c>
      <c r="J39" s="232">
        <f t="shared" ref="J39:J42" si="3">I39/$I$44</f>
        <v>2.913448246493314E-2</v>
      </c>
    </row>
    <row r="40" spans="2:10">
      <c r="B40" t="s">
        <v>120</v>
      </c>
      <c r="C40" s="89">
        <v>2531</v>
      </c>
      <c r="D40" s="89">
        <v>1773</v>
      </c>
      <c r="E40" s="69">
        <f t="shared" si="0"/>
        <v>4304</v>
      </c>
      <c r="F40" s="159">
        <f t="shared" si="2"/>
        <v>1.307427793776352E-2</v>
      </c>
      <c r="G40" s="89">
        <v>2321</v>
      </c>
      <c r="H40" s="89">
        <v>1231</v>
      </c>
      <c r="I40" s="223">
        <f t="shared" si="1"/>
        <v>3552</v>
      </c>
      <c r="J40" s="232">
        <f t="shared" si="3"/>
        <v>1.1635448809921579E-2</v>
      </c>
    </row>
    <row r="41" spans="2:10">
      <c r="B41" t="s">
        <v>121</v>
      </c>
      <c r="C41" s="89">
        <v>3539</v>
      </c>
      <c r="D41" s="89">
        <v>244</v>
      </c>
      <c r="E41" s="69">
        <f t="shared" si="0"/>
        <v>3783</v>
      </c>
      <c r="F41" s="159">
        <f t="shared" si="2"/>
        <v>1.1491634163234061E-2</v>
      </c>
      <c r="G41" s="89">
        <v>3079</v>
      </c>
      <c r="H41" s="89">
        <v>600</v>
      </c>
      <c r="I41" s="223">
        <f t="shared" si="1"/>
        <v>3679</v>
      </c>
      <c r="J41" s="232">
        <f t="shared" si="3"/>
        <v>1.2051468516807851E-2</v>
      </c>
    </row>
    <row r="42" spans="2:10">
      <c r="B42" t="s">
        <v>122</v>
      </c>
      <c r="C42" s="89">
        <v>951</v>
      </c>
      <c r="D42" s="89">
        <v>1904</v>
      </c>
      <c r="E42" s="69">
        <f t="shared" si="0"/>
        <v>2855</v>
      </c>
      <c r="F42" s="159">
        <f t="shared" si="2"/>
        <v>8.6726448681028936E-3</v>
      </c>
      <c r="G42" s="89">
        <v>873</v>
      </c>
      <c r="H42" s="89">
        <v>244</v>
      </c>
      <c r="I42" s="223">
        <f t="shared" si="1"/>
        <v>1117</v>
      </c>
      <c r="J42" s="232">
        <f t="shared" si="3"/>
        <v>3.6590079731650912E-3</v>
      </c>
    </row>
    <row r="43" spans="2:10">
      <c r="B43" s="44" t="s">
        <v>123</v>
      </c>
      <c r="C43" s="71">
        <v>42341</v>
      </c>
      <c r="D43" s="71">
        <v>7816</v>
      </c>
      <c r="E43" s="66">
        <f t="shared" si="0"/>
        <v>50157</v>
      </c>
      <c r="F43" s="160">
        <f t="shared" si="2"/>
        <v>0.15236211861626509</v>
      </c>
      <c r="G43" s="71">
        <v>39417</v>
      </c>
      <c r="H43" s="71">
        <v>4070</v>
      </c>
      <c r="I43" s="226">
        <f t="shared" si="1"/>
        <v>43487</v>
      </c>
      <c r="J43" s="233">
        <f>I43/$I$44</f>
        <v>0.14245235427845149</v>
      </c>
    </row>
    <row r="44" spans="2:10">
      <c r="B44" s="44" t="s">
        <v>124</v>
      </c>
      <c r="C44" s="71">
        <f>C36+C43</f>
        <v>276609</v>
      </c>
      <c r="D44" s="71">
        <f>D36+D43</f>
        <v>52587</v>
      </c>
      <c r="E44" s="66">
        <f t="shared" si="0"/>
        <v>329196</v>
      </c>
      <c r="F44" s="160">
        <f t="shared" si="2"/>
        <v>1</v>
      </c>
      <c r="G44" s="71">
        <v>252539</v>
      </c>
      <c r="H44" s="71">
        <v>52735</v>
      </c>
      <c r="I44" s="226">
        <f t="shared" si="1"/>
        <v>305274</v>
      </c>
      <c r="J44" s="233">
        <f>I44/$I$44</f>
        <v>1</v>
      </c>
    </row>
    <row r="45" spans="2:10">
      <c r="G45" s="234"/>
    </row>
    <row r="48" spans="2:10" ht="18.75">
      <c r="B48" s="27" t="s">
        <v>125</v>
      </c>
    </row>
    <row r="50" spans="2:9">
      <c r="D50" s="92">
        <v>2025</v>
      </c>
      <c r="E50" s="84">
        <v>2024</v>
      </c>
      <c r="F50" s="84" t="s">
        <v>126</v>
      </c>
    </row>
    <row r="51" spans="2:9">
      <c r="D51" s="98"/>
      <c r="E51" s="59"/>
      <c r="F51" s="59"/>
    </row>
    <row r="52" spans="2:9">
      <c r="B52" s="33" t="s">
        <v>127</v>
      </c>
      <c r="C52" s="35"/>
      <c r="D52" s="79">
        <v>37</v>
      </c>
      <c r="E52" s="73">
        <v>28</v>
      </c>
      <c r="F52" s="269">
        <f>(D52-E52)/E52</f>
        <v>0.32142857142857145</v>
      </c>
      <c r="G52" s="57"/>
      <c r="H52" s="57"/>
      <c r="I52" s="57"/>
    </row>
    <row r="53" spans="2:9">
      <c r="B53" s="36" t="s">
        <v>128</v>
      </c>
      <c r="C53" s="32" t="s">
        <v>129</v>
      </c>
      <c r="D53" s="80">
        <v>14.6</v>
      </c>
      <c r="E53" s="74">
        <v>10</v>
      </c>
      <c r="F53" s="270">
        <f t="shared" ref="F53:F77" si="4">(D53-E53)/E53</f>
        <v>0.45999999999999996</v>
      </c>
      <c r="G53" s="54"/>
      <c r="H53" s="54"/>
      <c r="I53" s="54"/>
    </row>
    <row r="54" spans="2:9">
      <c r="B54" s="38" t="s">
        <v>130</v>
      </c>
      <c r="C54" s="39" t="s">
        <v>129</v>
      </c>
      <c r="D54" s="81">
        <v>8.6999999999999993</v>
      </c>
      <c r="E54" s="75">
        <v>17</v>
      </c>
      <c r="F54" s="270">
        <f t="shared" si="4"/>
        <v>-0.4882352941176471</v>
      </c>
      <c r="G54" s="54"/>
      <c r="H54" s="54"/>
      <c r="I54" s="54"/>
    </row>
    <row r="55" spans="2:9">
      <c r="B55" s="38" t="s">
        <v>131</v>
      </c>
      <c r="C55" s="39"/>
      <c r="D55" s="81">
        <v>13.5</v>
      </c>
      <c r="E55" s="75">
        <v>0</v>
      </c>
      <c r="F55" s="219"/>
      <c r="G55" s="54"/>
      <c r="H55" s="54"/>
      <c r="I55" s="54"/>
    </row>
    <row r="56" spans="2:9">
      <c r="B56" s="38"/>
      <c r="C56" s="39"/>
      <c r="D56" s="81"/>
      <c r="E56" s="75"/>
      <c r="F56" s="219"/>
      <c r="G56" s="39"/>
      <c r="H56" s="39"/>
      <c r="I56" s="39"/>
    </row>
    <row r="57" spans="2:9">
      <c r="B57" s="33" t="s">
        <v>132</v>
      </c>
      <c r="C57" s="35"/>
      <c r="D57" s="79">
        <v>164</v>
      </c>
      <c r="E57" s="73">
        <v>119</v>
      </c>
      <c r="F57" s="269">
        <f t="shared" si="4"/>
        <v>0.37815126050420167</v>
      </c>
      <c r="G57" s="42"/>
      <c r="H57" s="42"/>
      <c r="I57" s="42"/>
    </row>
    <row r="58" spans="2:9">
      <c r="B58" s="36" t="s">
        <v>133</v>
      </c>
      <c r="C58" s="32" t="s">
        <v>134</v>
      </c>
      <c r="D58" s="80">
        <v>115.2</v>
      </c>
      <c r="E58" s="74">
        <v>107</v>
      </c>
      <c r="F58" s="270">
        <f t="shared" si="4"/>
        <v>7.6635514018691619E-2</v>
      </c>
      <c r="G58" s="39"/>
      <c r="H58" s="39"/>
      <c r="I58" s="39"/>
    </row>
    <row r="59" spans="2:9">
      <c r="B59" s="38" t="s">
        <v>135</v>
      </c>
      <c r="C59" s="39"/>
      <c r="D59" s="85">
        <v>49.2</v>
      </c>
      <c r="E59" s="86">
        <v>12</v>
      </c>
      <c r="F59" s="219"/>
      <c r="G59" s="39"/>
      <c r="H59" s="39"/>
      <c r="I59" s="39"/>
    </row>
    <row r="60" spans="2:9">
      <c r="B60" s="38"/>
      <c r="C60" s="39"/>
      <c r="D60" s="81"/>
      <c r="E60" s="75"/>
      <c r="F60" s="219"/>
      <c r="G60" s="41"/>
      <c r="H60" s="41"/>
      <c r="I60" s="41"/>
    </row>
    <row r="61" spans="2:9">
      <c r="B61" s="33" t="s">
        <v>136</v>
      </c>
      <c r="C61" s="35"/>
      <c r="D61" s="79">
        <v>2594</v>
      </c>
      <c r="E61" s="73">
        <v>1439</v>
      </c>
      <c r="F61" s="269">
        <f t="shared" si="4"/>
        <v>0.80264072272411402</v>
      </c>
      <c r="G61" s="58"/>
      <c r="H61" s="58"/>
      <c r="I61" s="58"/>
    </row>
    <row r="62" spans="2:9">
      <c r="B62" s="36" t="s">
        <v>137</v>
      </c>
      <c r="C62" s="32" t="s">
        <v>138</v>
      </c>
      <c r="D62" s="80">
        <v>5177</v>
      </c>
      <c r="E62" s="74">
        <v>4262</v>
      </c>
      <c r="F62" s="270">
        <f t="shared" si="4"/>
        <v>0.21468793993430316</v>
      </c>
      <c r="G62" s="54"/>
      <c r="H62" s="54"/>
      <c r="I62" s="54"/>
    </row>
    <row r="63" spans="2:9">
      <c r="B63" s="38" t="s">
        <v>135</v>
      </c>
      <c r="C63" s="39"/>
      <c r="D63" s="85">
        <f>D59</f>
        <v>49.2</v>
      </c>
      <c r="E63" s="86">
        <v>12</v>
      </c>
      <c r="F63" s="270">
        <f t="shared" si="4"/>
        <v>3.1</v>
      </c>
      <c r="G63" s="54"/>
      <c r="H63" s="54"/>
      <c r="I63" s="54"/>
    </row>
    <row r="64" spans="2:9">
      <c r="B64" s="38" t="s">
        <v>139</v>
      </c>
      <c r="C64" s="39" t="s">
        <v>140</v>
      </c>
      <c r="D64" s="85">
        <v>-2631</v>
      </c>
      <c r="E64" s="86">
        <v>-2835</v>
      </c>
      <c r="F64" s="270">
        <f t="shared" si="4"/>
        <v>-7.1957671957671956E-2</v>
      </c>
      <c r="G64" s="39"/>
      <c r="H64" s="39"/>
      <c r="I64" s="39"/>
    </row>
    <row r="65" spans="2:11">
      <c r="B65" s="38"/>
      <c r="C65" s="39"/>
      <c r="D65" s="85"/>
      <c r="E65" s="86"/>
      <c r="F65" s="219"/>
      <c r="G65" s="39"/>
      <c r="H65" s="39"/>
      <c r="I65" s="39"/>
    </row>
    <row r="66" spans="2:11">
      <c r="B66" s="33" t="s">
        <v>141</v>
      </c>
      <c r="C66" s="35"/>
      <c r="D66" s="79">
        <f>SUM(D67:D74)</f>
        <v>865673.83639905544</v>
      </c>
      <c r="E66" s="245">
        <f>SUM(E67:E74)</f>
        <v>916264.96567586565</v>
      </c>
      <c r="F66" s="269">
        <f t="shared" si="4"/>
        <v>-5.5214518913197362E-2</v>
      </c>
      <c r="G66" s="42"/>
      <c r="H66" s="42"/>
      <c r="I66" s="42"/>
    </row>
    <row r="67" spans="2:11">
      <c r="B67" s="38" t="s">
        <v>142</v>
      </c>
      <c r="C67" s="39"/>
      <c r="D67" s="83">
        <v>21733.743160242146</v>
      </c>
      <c r="E67" s="75">
        <v>17483.653411901767</v>
      </c>
      <c r="F67" s="270">
        <f t="shared" si="4"/>
        <v>0.24308933883619463</v>
      </c>
      <c r="G67" s="13"/>
      <c r="H67" s="13"/>
      <c r="I67" s="13"/>
    </row>
    <row r="68" spans="2:11">
      <c r="B68" s="38" t="s">
        <v>143</v>
      </c>
      <c r="C68" s="39"/>
      <c r="D68" s="83">
        <v>4056.1834080747803</v>
      </c>
      <c r="E68" s="75">
        <v>3787.3070798629205</v>
      </c>
      <c r="F68" s="270">
        <f t="shared" si="4"/>
        <v>7.099406584733331E-2</v>
      </c>
      <c r="G68" s="13"/>
      <c r="H68" s="13"/>
      <c r="I68" s="13"/>
    </row>
    <row r="69" spans="2:11">
      <c r="B69" s="38" t="s">
        <v>144</v>
      </c>
      <c r="C69" s="39"/>
      <c r="D69" s="81">
        <v>111.76687836000001</v>
      </c>
      <c r="E69" s="75">
        <v>49</v>
      </c>
      <c r="F69" s="270">
        <f t="shared" si="4"/>
        <v>1.28095670122449</v>
      </c>
      <c r="G69" s="54"/>
      <c r="H69" s="54"/>
      <c r="I69" s="54"/>
    </row>
    <row r="70" spans="2:11">
      <c r="B70" s="38" t="s">
        <v>145</v>
      </c>
      <c r="C70" s="39"/>
      <c r="D70" s="81">
        <v>3088.0191064481796</v>
      </c>
      <c r="E70" s="75">
        <v>1890.2395559460103</v>
      </c>
      <c r="F70" s="270">
        <f t="shared" si="4"/>
        <v>0.63366547733824941</v>
      </c>
      <c r="G70" s="54"/>
      <c r="H70" s="54"/>
      <c r="I70" s="54"/>
    </row>
    <row r="71" spans="2:11">
      <c r="B71" s="247" t="s">
        <v>146</v>
      </c>
      <c r="C71" s="39"/>
      <c r="D71" s="81">
        <v>893.10699999999997</v>
      </c>
      <c r="E71" s="75">
        <v>889.57100000000003</v>
      </c>
      <c r="F71" s="270">
        <f t="shared" si="4"/>
        <v>3.9749497229562836E-3</v>
      </c>
      <c r="G71" s="54"/>
      <c r="H71" s="54"/>
      <c r="I71" s="54"/>
    </row>
    <row r="72" spans="2:11">
      <c r="B72" s="247" t="s">
        <v>147</v>
      </c>
      <c r="C72" s="39"/>
      <c r="D72" s="81">
        <v>2723.0168459302799</v>
      </c>
      <c r="E72" s="75">
        <v>2081.1946281549103</v>
      </c>
      <c r="F72" s="270">
        <f t="shared" si="4"/>
        <v>0.30839125235700765</v>
      </c>
      <c r="G72" s="54"/>
      <c r="H72" s="54"/>
      <c r="I72" s="54"/>
    </row>
    <row r="73" spans="2:11">
      <c r="B73" s="38" t="s">
        <v>148</v>
      </c>
      <c r="C73" s="39" t="s">
        <v>149</v>
      </c>
      <c r="D73" s="81">
        <v>833000</v>
      </c>
      <c r="E73" s="75">
        <v>890000</v>
      </c>
      <c r="F73" s="270">
        <f t="shared" si="4"/>
        <v>-6.4044943820224715E-2</v>
      </c>
      <c r="G73" s="54"/>
      <c r="H73" s="54"/>
      <c r="I73" s="54"/>
    </row>
    <row r="74" spans="2:11">
      <c r="B74" s="38" t="s">
        <v>150</v>
      </c>
      <c r="C74" s="39"/>
      <c r="D74" s="81">
        <v>68</v>
      </c>
      <c r="E74" s="75">
        <v>84</v>
      </c>
      <c r="F74" s="270">
        <f t="shared" si="4"/>
        <v>-0.19047619047619047</v>
      </c>
      <c r="G74" s="39"/>
      <c r="H74" s="39"/>
      <c r="I74" s="39"/>
      <c r="K74" s="60"/>
    </row>
    <row r="75" spans="2:11">
      <c r="B75" s="38"/>
      <c r="C75" s="39"/>
      <c r="D75" s="81"/>
      <c r="E75" s="75"/>
      <c r="F75" s="219"/>
      <c r="G75" s="39"/>
      <c r="H75" s="39"/>
      <c r="I75" s="39"/>
    </row>
    <row r="76" spans="2:11" ht="30">
      <c r="B76" s="87" t="s">
        <v>151</v>
      </c>
      <c r="C76" s="42"/>
      <c r="D76" s="88">
        <f>D52+D57+D66</f>
        <v>865874.83639905544</v>
      </c>
      <c r="E76" s="246">
        <f>E52+E57+E66</f>
        <v>916411.96567586565</v>
      </c>
      <c r="F76" s="219">
        <f t="shared" si="4"/>
        <v>-5.5146736587554736E-2</v>
      </c>
      <c r="G76" s="55"/>
      <c r="H76" s="55"/>
      <c r="I76" s="55"/>
    </row>
    <row r="77" spans="2:11" ht="30">
      <c r="B77" s="34" t="s">
        <v>152</v>
      </c>
      <c r="C77" s="37"/>
      <c r="D77" s="79">
        <f>D52+D61+D66</f>
        <v>868304.83639905544</v>
      </c>
      <c r="E77" s="73">
        <f>E52+E61+E66</f>
        <v>917731.96567586565</v>
      </c>
      <c r="F77" s="269">
        <f t="shared" si="4"/>
        <v>-5.385791399388546E-2</v>
      </c>
      <c r="G77" s="55"/>
      <c r="H77" s="55"/>
      <c r="I77" s="55"/>
    </row>
    <row r="78" spans="2:11">
      <c r="B78" s="87"/>
      <c r="C78" s="42"/>
      <c r="D78" s="299"/>
      <c r="E78" s="120"/>
      <c r="F78" s="219"/>
      <c r="G78" s="55"/>
      <c r="H78" s="55"/>
      <c r="I78" s="55"/>
    </row>
    <row r="79" spans="2:11">
      <c r="B79" s="34" t="s">
        <v>153</v>
      </c>
      <c r="C79" s="37"/>
      <c r="D79" s="79"/>
      <c r="E79" s="73"/>
      <c r="F79" s="269"/>
      <c r="G79" s="55"/>
      <c r="H79" s="55"/>
      <c r="I79" s="55"/>
    </row>
    <row r="80" spans="2:11">
      <c r="B80" s="300" t="s">
        <v>154</v>
      </c>
      <c r="C80" s="42"/>
      <c r="D80" s="85">
        <v>27</v>
      </c>
      <c r="E80" s="86">
        <v>85</v>
      </c>
      <c r="F80" s="270">
        <f>(D80-E80)/E80</f>
        <v>-0.68235294117647061</v>
      </c>
      <c r="G80" s="55"/>
      <c r="H80" s="55"/>
      <c r="I80" s="55"/>
    </row>
    <row r="81" spans="2:93">
      <c r="B81" s="300" t="s">
        <v>155</v>
      </c>
      <c r="C81" s="42"/>
      <c r="D81" s="85">
        <v>377</v>
      </c>
      <c r="E81" s="86">
        <v>388</v>
      </c>
      <c r="F81" s="270">
        <f t="shared" ref="F81" si="5">(D81-E81)/E81</f>
        <v>-2.8350515463917526E-2</v>
      </c>
      <c r="G81" s="55"/>
      <c r="H81" s="55"/>
      <c r="I81" s="55"/>
    </row>
    <row r="82" spans="2:93">
      <c r="B82" s="40"/>
      <c r="C82" s="39"/>
      <c r="D82" s="85"/>
      <c r="E82" s="86"/>
      <c r="F82" s="219"/>
      <c r="G82" s="39"/>
      <c r="H82" s="39"/>
      <c r="I82" s="39"/>
    </row>
    <row r="83" spans="2:93">
      <c r="B83" s="34" t="s">
        <v>156</v>
      </c>
      <c r="C83" s="35"/>
      <c r="D83" s="82"/>
      <c r="E83" s="76"/>
      <c r="F83" s="269"/>
      <c r="G83" s="41"/>
      <c r="H83" s="41"/>
      <c r="I83" s="41"/>
    </row>
    <row r="84" spans="2:93">
      <c r="B84" s="36" t="s">
        <v>157</v>
      </c>
      <c r="C84" s="32"/>
      <c r="D84" s="80">
        <v>37</v>
      </c>
      <c r="E84" s="74">
        <v>37</v>
      </c>
      <c r="F84" s="270">
        <f t="shared" ref="F84:F85" si="6">(D84-E84)/E84</f>
        <v>0</v>
      </c>
      <c r="G84" s="39"/>
      <c r="H84" s="39"/>
      <c r="I84" s="39"/>
    </row>
    <row r="85" spans="2:93">
      <c r="B85" s="40" t="s">
        <v>158</v>
      </c>
      <c r="C85" s="39"/>
      <c r="D85" s="81">
        <v>1050</v>
      </c>
      <c r="E85" s="75">
        <v>1072</v>
      </c>
      <c r="F85" s="271">
        <f t="shared" si="6"/>
        <v>-2.0522388059701493E-2</v>
      </c>
      <c r="G85" s="39"/>
      <c r="H85" s="39"/>
      <c r="I85" s="39"/>
    </row>
    <row r="86" spans="2:93" ht="21.75" customHeight="1">
      <c r="B86" s="31"/>
      <c r="C86" s="32"/>
      <c r="D86" s="32"/>
      <c r="E86" s="32"/>
      <c r="F86" s="39"/>
      <c r="G86" s="39"/>
      <c r="H86" s="39"/>
      <c r="I86" s="39"/>
    </row>
    <row r="87" spans="2:93" ht="31.5" customHeight="1">
      <c r="B87" s="330" t="s">
        <v>159</v>
      </c>
      <c r="C87" s="330"/>
      <c r="D87" s="330"/>
      <c r="E87" s="330"/>
      <c r="F87" s="330"/>
      <c r="G87" s="56"/>
      <c r="H87" s="56"/>
      <c r="I87" s="56"/>
    </row>
    <row r="88" spans="2:93" ht="35.25" customHeight="1">
      <c r="B88" s="330" t="s">
        <v>160</v>
      </c>
      <c r="C88" s="330"/>
      <c r="D88" s="330"/>
      <c r="E88" s="330"/>
      <c r="F88" s="330"/>
      <c r="G88" s="42"/>
      <c r="H88" s="42"/>
      <c r="I88" s="42"/>
    </row>
    <row r="89" spans="2:93" ht="18" customHeight="1">
      <c r="B89" s="330" t="s">
        <v>161</v>
      </c>
      <c r="C89" s="330"/>
      <c r="D89" s="330"/>
      <c r="E89" s="330"/>
      <c r="F89" s="330"/>
      <c r="G89" s="42"/>
      <c r="H89" s="42"/>
      <c r="I89" s="42"/>
    </row>
    <row r="90" spans="2:93" ht="30" customHeight="1">
      <c r="B90" s="330" t="s">
        <v>162</v>
      </c>
      <c r="C90" s="330"/>
      <c r="D90" s="330"/>
      <c r="E90" s="330"/>
      <c r="F90" s="330"/>
    </row>
    <row r="91" spans="2:93" ht="43.5" customHeight="1">
      <c r="B91" s="330" t="s">
        <v>384</v>
      </c>
      <c r="C91" s="330"/>
      <c r="D91" s="330"/>
      <c r="E91" s="330"/>
      <c r="F91" s="330"/>
    </row>
    <row r="92" spans="2:93">
      <c r="B92" s="127"/>
      <c r="C92" s="127"/>
      <c r="D92" s="127"/>
      <c r="E92" s="127"/>
      <c r="F92" s="127"/>
    </row>
    <row r="93" spans="2:93" ht="18.75">
      <c r="B93" s="27" t="s">
        <v>163</v>
      </c>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row>
    <row r="94" spans="2:93">
      <c r="B94" s="62"/>
      <c r="C94" s="131"/>
      <c r="D94" s="329" t="s">
        <v>164</v>
      </c>
      <c r="E94" s="329"/>
      <c r="F94" s="131"/>
      <c r="G94" s="131"/>
      <c r="H94" s="131"/>
      <c r="I94" s="131"/>
      <c r="J94" s="131"/>
      <c r="K94" s="131"/>
      <c r="L94" s="131"/>
      <c r="M94" s="131"/>
      <c r="N94" s="131"/>
      <c r="O94" s="131"/>
      <c r="P94" s="131"/>
      <c r="Q94" s="131"/>
      <c r="R94" s="131"/>
      <c r="S94" s="131"/>
      <c r="T94" s="131"/>
      <c r="U94" s="131"/>
      <c r="V94" s="131"/>
      <c r="W94" s="131"/>
      <c r="X94" s="131"/>
      <c r="Y94" s="131"/>
      <c r="Z94" s="131"/>
      <c r="AA94" s="131"/>
      <c r="AB94" s="131"/>
      <c r="AC94" s="131"/>
      <c r="AD94" s="131"/>
      <c r="AE94" s="131"/>
      <c r="AF94" s="131"/>
      <c r="AG94" s="131"/>
      <c r="AH94" s="131"/>
      <c r="AI94" s="131"/>
      <c r="AJ94" s="131"/>
      <c r="AK94" s="131"/>
      <c r="AL94" s="131"/>
      <c r="AM94" s="131"/>
      <c r="AN94" s="131"/>
      <c r="AO94" s="131"/>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row>
    <row r="95" spans="2:93" ht="15" customHeight="1">
      <c r="B95" s="130" t="s">
        <v>91</v>
      </c>
      <c r="C95" s="130"/>
      <c r="D95" s="252">
        <v>46022</v>
      </c>
      <c r="E95" s="248">
        <v>45657</v>
      </c>
      <c r="F95" s="129"/>
    </row>
    <row r="96" spans="2:93">
      <c r="B96" s="128" t="s">
        <v>165</v>
      </c>
      <c r="C96" s="128"/>
      <c r="D96" s="253">
        <v>9447</v>
      </c>
      <c r="E96" s="249">
        <v>8727</v>
      </c>
    </row>
    <row r="97" spans="2:6">
      <c r="B97" s="128" t="s">
        <v>90</v>
      </c>
      <c r="C97" s="128"/>
      <c r="D97" s="253">
        <v>6388</v>
      </c>
      <c r="E97" s="249">
        <v>5408</v>
      </c>
    </row>
    <row r="98" spans="2:6">
      <c r="B98" s="128" t="s">
        <v>91</v>
      </c>
      <c r="C98" s="128"/>
      <c r="D98" s="253">
        <v>4845</v>
      </c>
      <c r="E98" s="249">
        <v>5092</v>
      </c>
    </row>
    <row r="99" spans="2:6">
      <c r="B99" s="128" t="s">
        <v>166</v>
      </c>
      <c r="C99" s="128"/>
      <c r="D99" s="253">
        <f>160+4199</f>
        <v>4359</v>
      </c>
      <c r="E99" s="249">
        <v>5351</v>
      </c>
    </row>
    <row r="100" spans="2:6">
      <c r="B100" s="128" t="s">
        <v>167</v>
      </c>
      <c r="C100" s="128"/>
      <c r="D100" s="253">
        <v>3071</v>
      </c>
      <c r="E100" s="249">
        <v>1476</v>
      </c>
    </row>
    <row r="101" spans="2:6">
      <c r="B101" s="128" t="s">
        <v>101</v>
      </c>
      <c r="C101" s="128"/>
      <c r="D101" s="253">
        <v>14638</v>
      </c>
      <c r="E101" s="249">
        <v>13855</v>
      </c>
    </row>
    <row r="102" spans="2:6">
      <c r="B102" s="128" t="s">
        <v>168</v>
      </c>
      <c r="C102" s="128"/>
      <c r="D102" s="253">
        <f>5262+1979</f>
        <v>7241</v>
      </c>
      <c r="E102" s="249">
        <v>10376</v>
      </c>
    </row>
    <row r="103" spans="2:6">
      <c r="B103" s="128" t="s">
        <v>102</v>
      </c>
      <c r="C103" s="128"/>
      <c r="D103" s="253">
        <v>8664</v>
      </c>
      <c r="E103" s="249">
        <v>6379</v>
      </c>
    </row>
    <row r="104" spans="2:6">
      <c r="B104" s="132" t="s">
        <v>169</v>
      </c>
      <c r="C104" s="132"/>
      <c r="D104" s="254">
        <f>SUM(D96:D103)</f>
        <v>58653</v>
      </c>
      <c r="E104" s="250">
        <v>56663</v>
      </c>
    </row>
    <row r="105" spans="2:6">
      <c r="B105" s="128" t="s">
        <v>170</v>
      </c>
      <c r="C105" s="128"/>
      <c r="D105" s="253">
        <f>D106-D104</f>
        <v>81338</v>
      </c>
      <c r="E105" s="249">
        <v>83406</v>
      </c>
    </row>
    <row r="106" spans="2:6">
      <c r="B106" s="133" t="s">
        <v>171</v>
      </c>
      <c r="C106" s="133"/>
      <c r="D106" s="255">
        <v>139991</v>
      </c>
      <c r="E106" s="251">
        <v>140072</v>
      </c>
    </row>
    <row r="110" spans="2:6" ht="18.75">
      <c r="B110" s="27" t="s">
        <v>172</v>
      </c>
    </row>
    <row r="111" spans="2:6">
      <c r="B111" s="62"/>
    </row>
    <row r="112" spans="2:6">
      <c r="B112" s="336" t="s">
        <v>173</v>
      </c>
      <c r="C112" s="336"/>
      <c r="D112" s="336"/>
      <c r="E112" s="336"/>
      <c r="F112" s="135"/>
    </row>
    <row r="113" spans="2:8">
      <c r="B113" s="256"/>
      <c r="C113" s="331" t="s">
        <v>174</v>
      </c>
      <c r="D113" s="331"/>
      <c r="E113" s="331"/>
      <c r="F113" s="331"/>
      <c r="G113" s="331"/>
      <c r="H113" s="331"/>
    </row>
    <row r="114" spans="2:8">
      <c r="B114" s="260"/>
      <c r="C114" s="332">
        <v>46022</v>
      </c>
      <c r="D114" s="333"/>
      <c r="E114" s="333"/>
      <c r="F114" s="334">
        <v>45657</v>
      </c>
      <c r="G114" s="335"/>
      <c r="H114" s="335"/>
    </row>
    <row r="115" spans="2:8" ht="15" customHeight="1">
      <c r="B115" s="136" t="s">
        <v>175</v>
      </c>
      <c r="C115" s="257" t="s">
        <v>176</v>
      </c>
      <c r="D115" s="257" t="s">
        <v>177</v>
      </c>
      <c r="E115" s="257" t="s">
        <v>178</v>
      </c>
      <c r="F115" s="137" t="s">
        <v>176</v>
      </c>
      <c r="G115" s="137" t="s">
        <v>177</v>
      </c>
      <c r="H115" s="137" t="s">
        <v>178</v>
      </c>
    </row>
    <row r="116" spans="2:8">
      <c r="B116" s="128" t="s">
        <v>179</v>
      </c>
      <c r="C116" s="258">
        <v>4248</v>
      </c>
      <c r="D116" s="258">
        <v>9407</v>
      </c>
      <c r="E116" s="258">
        <v>13655</v>
      </c>
      <c r="F116" s="138">
        <v>3560</v>
      </c>
      <c r="G116" s="138">
        <v>1289</v>
      </c>
      <c r="H116" s="138">
        <v>4849</v>
      </c>
    </row>
    <row r="117" spans="2:8">
      <c r="B117" s="128" t="s">
        <v>180</v>
      </c>
      <c r="C117" s="258">
        <v>21552</v>
      </c>
      <c r="D117" s="258">
        <v>17980</v>
      </c>
      <c r="E117" s="258">
        <v>39532</v>
      </c>
      <c r="F117" s="138">
        <v>17723</v>
      </c>
      <c r="G117" s="138">
        <v>20729</v>
      </c>
      <c r="H117" s="138">
        <v>38452</v>
      </c>
    </row>
    <row r="118" spans="2:8">
      <c r="B118" s="128" t="s">
        <v>181</v>
      </c>
      <c r="C118" s="258">
        <v>16987</v>
      </c>
      <c r="D118" s="258">
        <v>8446</v>
      </c>
      <c r="E118" s="258">
        <v>25433</v>
      </c>
      <c r="F118" s="138">
        <v>14759</v>
      </c>
      <c r="G118" s="138">
        <v>12847</v>
      </c>
      <c r="H118" s="138">
        <v>27606</v>
      </c>
    </row>
    <row r="119" spans="2:8">
      <c r="B119" s="128" t="s">
        <v>182</v>
      </c>
      <c r="C119" s="258">
        <v>20015</v>
      </c>
      <c r="D119" s="258">
        <v>20132</v>
      </c>
      <c r="E119" s="258">
        <v>40146</v>
      </c>
      <c r="F119" s="138">
        <v>16622</v>
      </c>
      <c r="G119" s="138">
        <v>19889</v>
      </c>
      <c r="H119" s="138">
        <v>36510</v>
      </c>
    </row>
    <row r="120" spans="2:8">
      <c r="B120" s="128" t="s">
        <v>183</v>
      </c>
      <c r="C120" s="258">
        <v>20210</v>
      </c>
      <c r="D120" s="258">
        <v>24504</v>
      </c>
      <c r="E120" s="258">
        <v>44715</v>
      </c>
      <c r="F120" s="138">
        <v>17071</v>
      </c>
      <c r="G120" s="138">
        <v>22470</v>
      </c>
      <c r="H120" s="138">
        <v>39540</v>
      </c>
    </row>
    <row r="121" spans="2:8">
      <c r="B121" s="128" t="s">
        <v>184</v>
      </c>
      <c r="C121" s="258">
        <v>22295</v>
      </c>
      <c r="D121" s="258">
        <v>13941</v>
      </c>
      <c r="E121" s="258">
        <v>36236</v>
      </c>
      <c r="F121" s="138">
        <v>18917</v>
      </c>
      <c r="G121" s="138">
        <v>12534</v>
      </c>
      <c r="H121" s="138">
        <v>31451</v>
      </c>
    </row>
    <row r="122" spans="2:8">
      <c r="B122" s="128" t="s">
        <v>185</v>
      </c>
      <c r="C122" s="258">
        <v>28837</v>
      </c>
      <c r="D122" s="258">
        <v>18685</v>
      </c>
      <c r="E122" s="258">
        <v>47521</v>
      </c>
      <c r="F122" s="138">
        <v>25390</v>
      </c>
      <c r="G122" s="138">
        <v>21092</v>
      </c>
      <c r="H122" s="138">
        <v>46482</v>
      </c>
    </row>
    <row r="123" spans="2:8">
      <c r="B123" s="128" t="s">
        <v>186</v>
      </c>
      <c r="C123" s="258">
        <v>29372</v>
      </c>
      <c r="D123" s="258"/>
      <c r="E123" s="258">
        <v>29371</v>
      </c>
      <c r="F123" s="138">
        <v>27647</v>
      </c>
      <c r="G123" s="138">
        <v>1</v>
      </c>
      <c r="H123" s="138">
        <v>27648</v>
      </c>
    </row>
    <row r="124" spans="2:8">
      <c r="B124" s="133" t="s">
        <v>178</v>
      </c>
      <c r="C124" s="259">
        <v>163515</v>
      </c>
      <c r="D124" s="259">
        <v>113094</v>
      </c>
      <c r="E124" s="259">
        <v>276609</v>
      </c>
      <c r="F124" s="139">
        <v>141688</v>
      </c>
      <c r="G124" s="139">
        <v>110850</v>
      </c>
      <c r="H124" s="139">
        <v>252539</v>
      </c>
    </row>
    <row r="125" spans="2:8">
      <c r="B125" s="135"/>
      <c r="C125" s="135"/>
      <c r="D125" s="135"/>
      <c r="E125" s="135"/>
      <c r="F125" s="135"/>
    </row>
    <row r="126" spans="2:8">
      <c r="B126" s="135"/>
      <c r="C126" s="135"/>
      <c r="D126" s="135"/>
      <c r="E126" s="135"/>
      <c r="F126" s="135"/>
    </row>
    <row r="127" spans="2:8">
      <c r="B127" s="130" t="s">
        <v>187</v>
      </c>
      <c r="C127" s="129"/>
      <c r="D127" s="129"/>
      <c r="E127" s="129"/>
    </row>
    <row r="128" spans="2:8">
      <c r="B128" s="130"/>
      <c r="C128" s="332">
        <v>46022</v>
      </c>
      <c r="D128" s="333"/>
      <c r="E128" s="334">
        <v>45657</v>
      </c>
      <c r="F128" s="335"/>
    </row>
    <row r="129" spans="2:10" ht="30">
      <c r="B129" s="261" t="s">
        <v>175</v>
      </c>
      <c r="C129" s="257" t="s">
        <v>174</v>
      </c>
      <c r="D129" s="257" t="s">
        <v>188</v>
      </c>
      <c r="E129" s="137" t="s">
        <v>174</v>
      </c>
      <c r="F129" s="137" t="s">
        <v>188</v>
      </c>
    </row>
    <row r="130" spans="2:10">
      <c r="B130" s="128" t="s">
        <v>179</v>
      </c>
      <c r="C130" s="258">
        <v>1921</v>
      </c>
      <c r="D130" s="262">
        <v>0.04</v>
      </c>
      <c r="E130" s="138">
        <v>2261</v>
      </c>
      <c r="F130" s="140">
        <v>0.04</v>
      </c>
    </row>
    <row r="131" spans="2:10">
      <c r="B131" s="128" t="s">
        <v>180</v>
      </c>
      <c r="C131" s="258">
        <v>6765</v>
      </c>
      <c r="D131" s="262">
        <v>0.13</v>
      </c>
      <c r="E131" s="138">
        <v>6782</v>
      </c>
      <c r="F131" s="140">
        <v>0.13</v>
      </c>
    </row>
    <row r="132" spans="2:10">
      <c r="B132" s="128" t="s">
        <v>181</v>
      </c>
      <c r="C132" s="258">
        <v>5643</v>
      </c>
      <c r="D132" s="262">
        <v>0.11</v>
      </c>
      <c r="E132" s="138">
        <v>4837</v>
      </c>
      <c r="F132" s="140">
        <v>0.09</v>
      </c>
    </row>
    <row r="133" spans="2:10">
      <c r="B133" s="128" t="s">
        <v>182</v>
      </c>
      <c r="C133" s="258">
        <v>5738</v>
      </c>
      <c r="D133" s="262">
        <v>0.11</v>
      </c>
      <c r="E133" s="138">
        <v>6895</v>
      </c>
      <c r="F133" s="140">
        <v>0.13</v>
      </c>
    </row>
    <row r="134" spans="2:10">
      <c r="B134" s="128" t="s">
        <v>183</v>
      </c>
      <c r="C134" s="258">
        <v>3562</v>
      </c>
      <c r="D134" s="262">
        <v>7.0000000000000007E-2</v>
      </c>
      <c r="E134" s="138">
        <v>3049</v>
      </c>
      <c r="F134" s="140">
        <v>0.06</v>
      </c>
    </row>
    <row r="135" spans="2:10">
      <c r="B135" s="128" t="s">
        <v>184</v>
      </c>
      <c r="C135" s="258">
        <v>2928</v>
      </c>
      <c r="D135" s="262">
        <v>0.06</v>
      </c>
      <c r="E135" s="138">
        <v>2408</v>
      </c>
      <c r="F135" s="140">
        <v>0.05</v>
      </c>
    </row>
    <row r="136" spans="2:10">
      <c r="B136" s="128" t="s">
        <v>185</v>
      </c>
      <c r="C136" s="258">
        <v>4240</v>
      </c>
      <c r="D136" s="262">
        <v>0.08</v>
      </c>
      <c r="E136" s="138">
        <v>2117</v>
      </c>
      <c r="F136" s="140">
        <v>0.04</v>
      </c>
    </row>
    <row r="137" spans="2:10">
      <c r="B137" s="128" t="s">
        <v>186</v>
      </c>
      <c r="C137" s="258">
        <v>21792</v>
      </c>
      <c r="D137" s="262">
        <v>0.41</v>
      </c>
      <c r="E137" s="138">
        <v>24387</v>
      </c>
      <c r="F137" s="140">
        <v>0.46</v>
      </c>
    </row>
    <row r="138" spans="2:10">
      <c r="B138" s="133" t="s">
        <v>178</v>
      </c>
      <c r="C138" s="259">
        <v>52587</v>
      </c>
      <c r="D138" s="263">
        <v>1</v>
      </c>
      <c r="E138" s="139">
        <v>52735</v>
      </c>
      <c r="F138" s="141">
        <v>1</v>
      </c>
    </row>
    <row r="139" spans="2:10">
      <c r="B139" s="135"/>
      <c r="C139" s="135"/>
      <c r="D139" s="135"/>
      <c r="E139" s="135"/>
    </row>
    <row r="141" spans="2:10" ht="18.75">
      <c r="B141" s="27" t="s">
        <v>189</v>
      </c>
    </row>
    <row r="143" spans="2:10">
      <c r="B143" s="142" t="s">
        <v>190</v>
      </c>
      <c r="C143" s="135"/>
      <c r="D143" s="135"/>
      <c r="E143" s="135"/>
      <c r="F143" s="135"/>
      <c r="G143" s="135"/>
      <c r="H143" s="135"/>
      <c r="I143" s="135"/>
    </row>
    <row r="144" spans="2:10">
      <c r="B144" s="135"/>
      <c r="C144" s="135"/>
      <c r="D144" s="135"/>
      <c r="E144" s="135"/>
      <c r="F144" s="135"/>
      <c r="G144" s="135"/>
      <c r="H144" s="135"/>
      <c r="I144" s="135"/>
      <c r="J144" s="135"/>
    </row>
    <row r="145" spans="2:9" ht="60" customHeight="1">
      <c r="B145" s="339" t="s">
        <v>191</v>
      </c>
      <c r="C145" s="341" t="s">
        <v>192</v>
      </c>
      <c r="D145" s="341"/>
      <c r="E145" s="329" t="s">
        <v>193</v>
      </c>
      <c r="F145" s="329"/>
      <c r="G145" s="135"/>
      <c r="H145" s="135"/>
      <c r="I145" s="135"/>
    </row>
    <row r="146" spans="2:9" ht="30">
      <c r="B146" s="340"/>
      <c r="C146" s="265" t="s">
        <v>194</v>
      </c>
      <c r="D146" s="265" t="s">
        <v>195</v>
      </c>
      <c r="E146" s="265" t="s">
        <v>194</v>
      </c>
      <c r="F146" s="265" t="s">
        <v>195</v>
      </c>
      <c r="G146" s="152" t="s">
        <v>196</v>
      </c>
      <c r="H146" s="264"/>
      <c r="I146" s="264"/>
    </row>
    <row r="147" spans="2:9">
      <c r="B147" s="129" t="s">
        <v>197</v>
      </c>
      <c r="C147" s="144">
        <v>46755</v>
      </c>
      <c r="D147" s="144"/>
      <c r="E147" s="145">
        <v>0.154</v>
      </c>
      <c r="F147" s="145"/>
      <c r="G147" s="146">
        <v>0.54600000000000004</v>
      </c>
      <c r="H147" s="145"/>
      <c r="I147" s="145"/>
    </row>
    <row r="148" spans="2:9">
      <c r="B148" s="147"/>
      <c r="C148" s="147"/>
      <c r="D148" s="147"/>
      <c r="E148" s="147"/>
      <c r="F148" s="147"/>
      <c r="G148" s="148"/>
      <c r="H148" s="135"/>
      <c r="I148" s="135"/>
    </row>
    <row r="149" spans="2:9" ht="60" customHeight="1">
      <c r="B149" s="135"/>
      <c r="C149" s="337" t="s">
        <v>192</v>
      </c>
      <c r="D149" s="337"/>
      <c r="E149" s="338" t="s">
        <v>193</v>
      </c>
      <c r="F149" s="338"/>
      <c r="G149" s="135"/>
      <c r="H149" s="135"/>
      <c r="I149" s="135"/>
    </row>
    <row r="150" spans="2:9" ht="30">
      <c r="B150" s="268"/>
      <c r="C150" s="266" t="s">
        <v>194</v>
      </c>
      <c r="D150" s="266" t="s">
        <v>195</v>
      </c>
      <c r="E150" s="266" t="s">
        <v>194</v>
      </c>
      <c r="F150" s="266" t="s">
        <v>195</v>
      </c>
      <c r="G150" s="153" t="s">
        <v>196</v>
      </c>
      <c r="H150" s="267"/>
      <c r="I150" s="267"/>
    </row>
    <row r="151" spans="2:9">
      <c r="B151" s="149" t="s">
        <v>198</v>
      </c>
      <c r="C151" s="150">
        <v>7835</v>
      </c>
      <c r="D151" s="150"/>
      <c r="E151" s="151">
        <v>0.16700000000000001</v>
      </c>
      <c r="F151" s="151"/>
      <c r="G151" s="151">
        <v>0.06</v>
      </c>
      <c r="H151" s="151"/>
      <c r="I151" s="151"/>
    </row>
    <row r="152" spans="2:9">
      <c r="B152" s="143"/>
      <c r="C152" s="135"/>
      <c r="D152" s="135"/>
      <c r="E152" s="135"/>
      <c r="F152" s="135"/>
      <c r="G152" s="135"/>
      <c r="H152" s="135"/>
      <c r="I152" s="135"/>
    </row>
    <row r="155" spans="2:9" ht="60" customHeight="1">
      <c r="B155" s="339" t="s">
        <v>199</v>
      </c>
      <c r="C155" s="341" t="s">
        <v>192</v>
      </c>
      <c r="D155" s="341"/>
      <c r="E155" s="329" t="s">
        <v>193</v>
      </c>
      <c r="F155" s="329"/>
      <c r="G155" s="135"/>
      <c r="H155" s="135"/>
      <c r="I155" s="135"/>
    </row>
    <row r="156" spans="2:9" ht="30">
      <c r="B156" s="340"/>
      <c r="C156" s="265" t="s">
        <v>194</v>
      </c>
      <c r="D156" s="265" t="s">
        <v>195</v>
      </c>
      <c r="E156" s="152" t="s">
        <v>194</v>
      </c>
      <c r="F156" s="152" t="s">
        <v>195</v>
      </c>
      <c r="G156" s="152" t="s">
        <v>196</v>
      </c>
      <c r="H156" s="264"/>
      <c r="I156" s="264"/>
    </row>
    <row r="157" spans="2:9">
      <c r="B157" s="129" t="s">
        <v>197</v>
      </c>
      <c r="C157" s="144">
        <v>41683</v>
      </c>
      <c r="D157" s="144"/>
      <c r="E157" s="145">
        <v>0.14299999999999999</v>
      </c>
      <c r="F157" s="145"/>
      <c r="G157" s="146">
        <v>0.54300000000000004</v>
      </c>
      <c r="H157" s="145"/>
      <c r="I157" s="145"/>
    </row>
    <row r="158" spans="2:9">
      <c r="B158" s="147"/>
      <c r="C158" s="147"/>
      <c r="D158" s="147"/>
      <c r="E158" s="147"/>
      <c r="F158" s="147"/>
      <c r="G158" s="148"/>
      <c r="H158" s="135"/>
      <c r="I158" s="135"/>
    </row>
    <row r="159" spans="2:9" ht="60" customHeight="1">
      <c r="B159" s="135"/>
      <c r="C159" s="337" t="s">
        <v>192</v>
      </c>
      <c r="D159" s="337"/>
      <c r="E159" s="338" t="s">
        <v>193</v>
      </c>
      <c r="F159" s="338"/>
      <c r="G159" s="135"/>
      <c r="H159" s="135"/>
      <c r="I159" s="135"/>
    </row>
    <row r="160" spans="2:9" ht="30">
      <c r="B160" s="268"/>
      <c r="C160" s="153" t="s">
        <v>194</v>
      </c>
      <c r="D160" s="153" t="s">
        <v>195</v>
      </c>
      <c r="E160" s="153" t="s">
        <v>194</v>
      </c>
      <c r="F160" s="153" t="s">
        <v>195</v>
      </c>
      <c r="G160" s="153" t="s">
        <v>196</v>
      </c>
      <c r="H160" s="267"/>
      <c r="I160" s="267"/>
    </row>
    <row r="161" spans="2:9">
      <c r="B161" s="149" t="s">
        <v>198</v>
      </c>
      <c r="C161" s="150">
        <v>12018</v>
      </c>
      <c r="D161" s="150"/>
      <c r="E161" s="151">
        <v>0.156</v>
      </c>
      <c r="F161" s="151"/>
      <c r="G161" s="151">
        <v>0.10199999999999999</v>
      </c>
      <c r="H161" s="151"/>
      <c r="I161" s="151"/>
    </row>
    <row r="164" spans="2:9" ht="60" customHeight="1">
      <c r="B164" s="339" t="s">
        <v>200</v>
      </c>
      <c r="C164" s="341" t="s">
        <v>192</v>
      </c>
      <c r="D164" s="341"/>
      <c r="E164" s="329" t="s">
        <v>193</v>
      </c>
      <c r="F164" s="329"/>
      <c r="G164" s="135"/>
      <c r="H164" s="135"/>
      <c r="I164" s="135"/>
    </row>
    <row r="165" spans="2:9" ht="30">
      <c r="B165" s="340"/>
      <c r="C165" s="152" t="s">
        <v>194</v>
      </c>
      <c r="D165" s="152" t="s">
        <v>195</v>
      </c>
      <c r="E165" s="152" t="s">
        <v>194</v>
      </c>
      <c r="F165" s="152" t="s">
        <v>195</v>
      </c>
      <c r="G165" s="152" t="s">
        <v>196</v>
      </c>
      <c r="H165" s="264"/>
      <c r="I165" s="264"/>
    </row>
    <row r="166" spans="2:9">
      <c r="B166" s="129" t="s">
        <v>197</v>
      </c>
      <c r="C166" s="144">
        <v>41683</v>
      </c>
      <c r="D166" s="144"/>
      <c r="E166" s="145">
        <v>8.0651378362922646E-2</v>
      </c>
      <c r="F166" s="145"/>
      <c r="G166" s="146">
        <v>0.96417381304916072</v>
      </c>
      <c r="H166" s="145"/>
      <c r="I166" s="145"/>
    </row>
    <row r="167" spans="2:9">
      <c r="B167" s="147"/>
      <c r="C167" s="147"/>
      <c r="D167" s="147"/>
      <c r="E167" s="147"/>
      <c r="F167" s="147"/>
      <c r="G167" s="148"/>
      <c r="H167" s="135"/>
      <c r="I167" s="135"/>
    </row>
    <row r="168" spans="2:9" ht="60" customHeight="1">
      <c r="B168" s="135"/>
      <c r="C168" s="337" t="s">
        <v>192</v>
      </c>
      <c r="D168" s="337"/>
      <c r="E168" s="338" t="s">
        <v>193</v>
      </c>
      <c r="F168" s="338"/>
      <c r="G168" s="135"/>
      <c r="H168" s="135"/>
      <c r="I168" s="135"/>
    </row>
    <row r="169" spans="2:9" ht="30">
      <c r="B169" s="268"/>
      <c r="C169" s="153" t="s">
        <v>194</v>
      </c>
      <c r="D169" s="153" t="s">
        <v>195</v>
      </c>
      <c r="E169" s="153" t="s">
        <v>194</v>
      </c>
      <c r="F169" s="153" t="s">
        <v>195</v>
      </c>
      <c r="G169" s="153" t="s">
        <v>196</v>
      </c>
      <c r="H169" s="267"/>
      <c r="I169" s="267"/>
    </row>
    <row r="170" spans="2:9">
      <c r="B170" s="149" t="s">
        <v>198</v>
      </c>
      <c r="C170" s="150">
        <v>12018</v>
      </c>
      <c r="D170" s="150"/>
      <c r="E170" s="151">
        <v>1.6511430934857112E-2</v>
      </c>
      <c r="F170" s="151"/>
      <c r="G170" s="151">
        <v>0.96424571737405218</v>
      </c>
      <c r="H170" s="151"/>
      <c r="I170" s="151"/>
    </row>
  </sheetData>
  <mergeCells count="36">
    <mergeCell ref="C8:J8"/>
    <mergeCell ref="D9:G9"/>
    <mergeCell ref="H9:J9"/>
    <mergeCell ref="C34:F34"/>
    <mergeCell ref="G34:J34"/>
    <mergeCell ref="B31:P31"/>
    <mergeCell ref="L8:S8"/>
    <mergeCell ref="Q9:S9"/>
    <mergeCell ref="B30:P30"/>
    <mergeCell ref="C168:D168"/>
    <mergeCell ref="E168:F168"/>
    <mergeCell ref="B145:B146"/>
    <mergeCell ref="B155:B156"/>
    <mergeCell ref="C128:D128"/>
    <mergeCell ref="E128:F128"/>
    <mergeCell ref="B164:B165"/>
    <mergeCell ref="C155:D155"/>
    <mergeCell ref="E155:F155"/>
    <mergeCell ref="C164:D164"/>
    <mergeCell ref="E164:F164"/>
    <mergeCell ref="C149:D149"/>
    <mergeCell ref="E149:F149"/>
    <mergeCell ref="C159:D159"/>
    <mergeCell ref="E159:F159"/>
    <mergeCell ref="C145:D145"/>
    <mergeCell ref="E145:F145"/>
    <mergeCell ref="B91:F91"/>
    <mergeCell ref="D94:E94"/>
    <mergeCell ref="B87:F87"/>
    <mergeCell ref="B88:F88"/>
    <mergeCell ref="B89:F89"/>
    <mergeCell ref="B90:F90"/>
    <mergeCell ref="C113:H113"/>
    <mergeCell ref="C114:E114"/>
    <mergeCell ref="F114:H114"/>
    <mergeCell ref="B112:E112"/>
  </mergeCells>
  <pageMargins left="0.7" right="0.7" top="0.75" bottom="0.75" header="0.3" footer="0.3"/>
  <pageSetup paperSize="9" scale="2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9FD99-156D-49A4-B035-75D121559B6D}">
  <dimension ref="B1:K242"/>
  <sheetViews>
    <sheetView showGridLines="0" topLeftCell="A155" zoomScale="85" zoomScaleNormal="85" workbookViewId="0">
      <selection activeCell="O137" sqref="O137"/>
    </sheetView>
  </sheetViews>
  <sheetFormatPr defaultColWidth="9.140625" defaultRowHeight="15"/>
  <cols>
    <col min="1" max="1" width="4.28515625" customWidth="1"/>
    <col min="2" max="2" width="88" customWidth="1"/>
    <col min="3" max="3" width="12.5703125" bestFit="1" customWidth="1"/>
    <col min="4" max="4" width="14.7109375" style="96" bestFit="1" customWidth="1"/>
    <col min="5" max="5" width="11.5703125" style="96" bestFit="1" customWidth="1"/>
    <col min="6" max="6" width="10.140625" style="172" customWidth="1"/>
    <col min="7" max="8" width="7.42578125" customWidth="1"/>
    <col min="9" max="9" width="15.28515625" customWidth="1"/>
    <col min="10" max="10" width="19" customWidth="1"/>
  </cols>
  <sheetData>
    <row r="1" spans="2:6">
      <c r="E1"/>
      <c r="F1"/>
    </row>
    <row r="2" spans="2:6" ht="23.25">
      <c r="B2" s="158" t="s">
        <v>201</v>
      </c>
      <c r="E2"/>
      <c r="F2"/>
    </row>
    <row r="3" spans="2:6">
      <c r="B3" s="62" t="s">
        <v>202</v>
      </c>
      <c r="E3"/>
      <c r="F3"/>
    </row>
    <row r="4" spans="2:6">
      <c r="C4" s="96"/>
    </row>
    <row r="5" spans="2:6" ht="23.25">
      <c r="B5" s="312" t="s">
        <v>29</v>
      </c>
      <c r="C5" s="96"/>
    </row>
    <row r="6" spans="2:6">
      <c r="C6" s="96"/>
    </row>
    <row r="7" spans="2:6" ht="18.75">
      <c r="B7" s="27" t="s">
        <v>203</v>
      </c>
      <c r="C7" s="343" t="s">
        <v>204</v>
      </c>
      <c r="D7" s="343"/>
      <c r="E7" s="343"/>
      <c r="F7" s="343"/>
    </row>
    <row r="8" spans="2:6">
      <c r="B8" s="11"/>
      <c r="C8" s="92">
        <v>2025</v>
      </c>
      <c r="D8" s="188">
        <v>2024</v>
      </c>
      <c r="E8" s="188">
        <v>2023</v>
      </c>
      <c r="F8" s="188">
        <v>2022</v>
      </c>
    </row>
    <row r="9" spans="2:6" ht="17.25">
      <c r="B9" t="s">
        <v>205</v>
      </c>
      <c r="C9" s="91">
        <v>2546</v>
      </c>
      <c r="D9" s="184">
        <v>2562</v>
      </c>
      <c r="E9" s="189"/>
      <c r="F9" s="189"/>
    </row>
    <row r="10" spans="2:6">
      <c r="B10" s="162" t="s">
        <v>206</v>
      </c>
      <c r="C10" s="91">
        <v>1330</v>
      </c>
      <c r="D10" s="184">
        <v>1404</v>
      </c>
      <c r="E10" s="189"/>
      <c r="F10" s="189"/>
    </row>
    <row r="11" spans="2:6">
      <c r="B11" s="162" t="s">
        <v>207</v>
      </c>
      <c r="C11" s="91">
        <v>1216</v>
      </c>
      <c r="D11" s="184">
        <v>1158</v>
      </c>
      <c r="E11" s="189"/>
      <c r="F11" s="189"/>
    </row>
    <row r="12" spans="2:6">
      <c r="B12" s="162"/>
      <c r="C12" s="98"/>
      <c r="D12" s="189"/>
      <c r="E12" s="189"/>
      <c r="F12" s="189"/>
    </row>
    <row r="13" spans="2:6">
      <c r="B13" t="s">
        <v>208</v>
      </c>
      <c r="C13" s="78">
        <f>2431+70</f>
        <v>2501</v>
      </c>
      <c r="D13" s="190">
        <f>2433+69</f>
        <v>2502</v>
      </c>
      <c r="E13" s="190">
        <v>1711</v>
      </c>
      <c r="F13" s="184">
        <v>1655</v>
      </c>
    </row>
    <row r="14" spans="2:6">
      <c r="B14" s="162" t="s">
        <v>206</v>
      </c>
      <c r="C14" s="78">
        <f>1283+34</f>
        <v>1317</v>
      </c>
      <c r="D14" s="190">
        <f>1358+36</f>
        <v>1394</v>
      </c>
      <c r="E14" s="190">
        <v>953</v>
      </c>
      <c r="F14" s="184">
        <v>914</v>
      </c>
    </row>
    <row r="15" spans="2:6">
      <c r="B15" s="162" t="s">
        <v>207</v>
      </c>
      <c r="C15" s="78">
        <f>1148+36</f>
        <v>1184</v>
      </c>
      <c r="D15" s="190">
        <f>1075+33</f>
        <v>1108</v>
      </c>
      <c r="E15" s="190">
        <v>758</v>
      </c>
      <c r="F15" s="184">
        <v>741</v>
      </c>
    </row>
    <row r="16" spans="2:6">
      <c r="B16" s="162"/>
      <c r="C16" s="78"/>
      <c r="D16" s="190"/>
      <c r="E16" s="190"/>
    </row>
    <row r="17" spans="2:6">
      <c r="B17" t="s">
        <v>209</v>
      </c>
      <c r="C17" s="90">
        <f>C14/C13</f>
        <v>0.52658936425429825</v>
      </c>
      <c r="D17" s="166">
        <v>0.55715427657873706</v>
      </c>
      <c r="E17" s="166">
        <v>0.56000000000000005</v>
      </c>
      <c r="F17" s="179">
        <v>0.55000000000000004</v>
      </c>
    </row>
    <row r="18" spans="2:6">
      <c r="B18" t="s">
        <v>210</v>
      </c>
      <c r="C18" s="90">
        <f>C15/C13</f>
        <v>0.47341063574570175</v>
      </c>
      <c r="D18" s="166">
        <v>0.44284572342126299</v>
      </c>
      <c r="E18" s="166">
        <v>0.44</v>
      </c>
      <c r="F18" s="179">
        <v>0.45</v>
      </c>
    </row>
    <row r="19" spans="2:6">
      <c r="C19" s="90"/>
      <c r="D19" s="166"/>
      <c r="E19" s="166"/>
    </row>
    <row r="20" spans="2:6" ht="17.25">
      <c r="B20" t="s">
        <v>211</v>
      </c>
      <c r="C20" s="99">
        <v>2431</v>
      </c>
      <c r="D20" s="178">
        <f>D13-D24</f>
        <v>2433</v>
      </c>
      <c r="E20" s="178">
        <f>E13-E24</f>
        <v>1688</v>
      </c>
    </row>
    <row r="21" spans="2:6">
      <c r="B21" s="162" t="s">
        <v>206</v>
      </c>
      <c r="C21" s="99">
        <v>1283</v>
      </c>
      <c r="D21" s="178">
        <f>D14-D25</f>
        <v>1358</v>
      </c>
      <c r="E21" s="178">
        <f>E14-E25</f>
        <v>944</v>
      </c>
    </row>
    <row r="22" spans="2:6">
      <c r="B22" s="162" t="s">
        <v>207</v>
      </c>
      <c r="C22" s="99">
        <v>1148</v>
      </c>
      <c r="D22" s="178">
        <f t="shared" ref="D22:E22" si="0">D15-D26</f>
        <v>1075</v>
      </c>
      <c r="E22" s="178">
        <f t="shared" si="0"/>
        <v>744</v>
      </c>
    </row>
    <row r="23" spans="2:6">
      <c r="C23" s="90"/>
      <c r="D23" s="166"/>
      <c r="E23" s="166"/>
    </row>
    <row r="24" spans="2:6">
      <c r="B24" t="s">
        <v>212</v>
      </c>
      <c r="C24" s="99">
        <v>70</v>
      </c>
      <c r="D24" s="178">
        <v>69</v>
      </c>
      <c r="E24" s="178">
        <v>23</v>
      </c>
    </row>
    <row r="25" spans="2:6">
      <c r="B25" s="162" t="s">
        <v>206</v>
      </c>
      <c r="C25" s="91">
        <v>34</v>
      </c>
      <c r="D25" s="184">
        <v>36</v>
      </c>
      <c r="E25" s="184">
        <v>9</v>
      </c>
    </row>
    <row r="26" spans="2:6">
      <c r="B26" s="162" t="s">
        <v>207</v>
      </c>
      <c r="C26" s="91">
        <v>36</v>
      </c>
      <c r="D26" s="184">
        <v>33</v>
      </c>
      <c r="E26" s="184">
        <v>14</v>
      </c>
    </row>
    <row r="27" spans="2:6">
      <c r="B27" s="162"/>
      <c r="C27" s="91"/>
      <c r="D27" s="184"/>
      <c r="E27" s="184"/>
    </row>
    <row r="28" spans="2:6">
      <c r="B28" t="s">
        <v>213</v>
      </c>
      <c r="C28" s="161">
        <v>0</v>
      </c>
      <c r="D28" s="191">
        <v>0</v>
      </c>
      <c r="E28" s="191">
        <v>0</v>
      </c>
      <c r="F28" s="191">
        <v>0</v>
      </c>
    </row>
    <row r="29" spans="2:6">
      <c r="B29" s="162" t="s">
        <v>206</v>
      </c>
      <c r="C29" s="161">
        <v>0</v>
      </c>
      <c r="D29" s="191">
        <v>0</v>
      </c>
      <c r="E29" s="191">
        <v>0</v>
      </c>
      <c r="F29" s="191">
        <v>0</v>
      </c>
    </row>
    <row r="30" spans="2:6">
      <c r="B30" s="162" t="s">
        <v>207</v>
      </c>
      <c r="C30" s="161">
        <v>0</v>
      </c>
      <c r="D30" s="191">
        <v>0</v>
      </c>
      <c r="E30" s="191">
        <v>0</v>
      </c>
      <c r="F30" s="191">
        <v>0</v>
      </c>
    </row>
    <row r="31" spans="2:6">
      <c r="C31" s="161"/>
      <c r="D31" s="191"/>
      <c r="E31" s="191"/>
    </row>
    <row r="32" spans="2:6">
      <c r="B32" t="s">
        <v>214</v>
      </c>
      <c r="C32" s="91">
        <v>1272</v>
      </c>
      <c r="D32" s="184">
        <v>1291</v>
      </c>
      <c r="E32" s="184">
        <v>1302</v>
      </c>
      <c r="F32" s="184">
        <v>1312</v>
      </c>
    </row>
    <row r="33" spans="2:6" ht="17.25">
      <c r="B33" s="162" t="s">
        <v>215</v>
      </c>
      <c r="C33" s="91">
        <v>1235</v>
      </c>
      <c r="D33" s="184">
        <v>1238</v>
      </c>
      <c r="E33" s="184"/>
    </row>
    <row r="34" spans="2:6" ht="17.25">
      <c r="B34" s="162" t="s">
        <v>216</v>
      </c>
      <c r="C34" s="91">
        <v>37</v>
      </c>
      <c r="D34" s="184">
        <v>53</v>
      </c>
      <c r="E34" s="184"/>
    </row>
    <row r="35" spans="2:6">
      <c r="B35" t="s">
        <v>217</v>
      </c>
      <c r="C35" s="91">
        <v>144</v>
      </c>
      <c r="D35" s="184">
        <v>138</v>
      </c>
      <c r="E35" s="184">
        <v>135</v>
      </c>
      <c r="F35" s="172">
        <v>128</v>
      </c>
    </row>
    <row r="36" spans="2:6" ht="17.25">
      <c r="B36" s="162" t="s">
        <v>215</v>
      </c>
      <c r="C36" s="91">
        <v>141</v>
      </c>
      <c r="D36" s="184">
        <v>136</v>
      </c>
      <c r="E36" s="184"/>
    </row>
    <row r="37" spans="2:6" ht="17.25">
      <c r="B37" s="162" t="s">
        <v>216</v>
      </c>
      <c r="C37" s="91">
        <v>3</v>
      </c>
      <c r="D37" s="184">
        <v>2</v>
      </c>
      <c r="E37" s="184"/>
    </row>
    <row r="38" spans="2:6">
      <c r="B38" t="s">
        <v>218</v>
      </c>
      <c r="C38" s="91">
        <v>312</v>
      </c>
      <c r="D38" s="184">
        <v>281</v>
      </c>
      <c r="E38" s="184">
        <v>209</v>
      </c>
      <c r="F38" s="172">
        <v>155</v>
      </c>
    </row>
    <row r="39" spans="2:6" ht="17.25">
      <c r="B39" s="162" t="s">
        <v>215</v>
      </c>
      <c r="C39" s="91">
        <v>294</v>
      </c>
      <c r="D39" s="184">
        <v>270</v>
      </c>
      <c r="E39" s="184"/>
    </row>
    <row r="40" spans="2:6" ht="17.25">
      <c r="B40" s="162" t="s">
        <v>216</v>
      </c>
      <c r="C40" s="91">
        <v>18</v>
      </c>
      <c r="D40" s="184">
        <v>11</v>
      </c>
      <c r="E40" s="184"/>
    </row>
    <row r="41" spans="2:6">
      <c r="B41" t="s">
        <v>219</v>
      </c>
      <c r="C41" s="91">
        <v>102</v>
      </c>
      <c r="D41" s="184">
        <v>98</v>
      </c>
      <c r="E41" s="184">
        <v>65</v>
      </c>
      <c r="F41" s="172">
        <v>60</v>
      </c>
    </row>
    <row r="42" spans="2:6" ht="17.25">
      <c r="B42" s="162" t="s">
        <v>215</v>
      </c>
      <c r="C42" s="91">
        <v>100</v>
      </c>
      <c r="D42" s="184">
        <v>97</v>
      </c>
      <c r="E42" s="184"/>
    </row>
    <row r="43" spans="2:6" ht="17.25">
      <c r="B43" s="162" t="s">
        <v>216</v>
      </c>
      <c r="C43" s="91">
        <v>2</v>
      </c>
      <c r="D43" s="184">
        <v>1</v>
      </c>
      <c r="E43" s="184"/>
    </row>
    <row r="44" spans="2:6" ht="17.25">
      <c r="B44" t="s">
        <v>220</v>
      </c>
      <c r="C44" s="91">
        <v>22</v>
      </c>
      <c r="D44" s="184">
        <v>694</v>
      </c>
      <c r="E44" s="184"/>
    </row>
    <row r="45" spans="2:6" ht="17.25">
      <c r="B45" s="162" t="s">
        <v>215</v>
      </c>
      <c r="C45" s="91">
        <v>224</v>
      </c>
      <c r="D45" s="184">
        <v>692</v>
      </c>
      <c r="E45" s="184"/>
    </row>
    <row r="46" spans="2:6" ht="17.25">
      <c r="B46" s="162" t="s">
        <v>216</v>
      </c>
      <c r="C46" s="91">
        <v>2</v>
      </c>
      <c r="D46" s="184">
        <v>2</v>
      </c>
      <c r="E46" s="166"/>
    </row>
    <row r="47" spans="2:6">
      <c r="B47" t="s">
        <v>221</v>
      </c>
      <c r="C47" s="91">
        <v>185</v>
      </c>
      <c r="D47" s="184"/>
      <c r="E47" s="184"/>
    </row>
    <row r="48" spans="2:6" ht="17.25">
      <c r="B48" s="162" t="s">
        <v>215</v>
      </c>
      <c r="C48" s="91">
        <v>182</v>
      </c>
      <c r="D48" s="184"/>
      <c r="E48" s="184"/>
    </row>
    <row r="49" spans="2:6" ht="17.25">
      <c r="B49" s="162" t="s">
        <v>216</v>
      </c>
      <c r="C49" s="91">
        <v>3</v>
      </c>
      <c r="D49" s="184"/>
      <c r="E49" s="166"/>
    </row>
    <row r="50" spans="2:6">
      <c r="B50" t="s">
        <v>222</v>
      </c>
      <c r="C50" s="91">
        <v>260</v>
      </c>
      <c r="D50" s="184"/>
      <c r="E50" s="184"/>
    </row>
    <row r="51" spans="2:6" ht="17.25">
      <c r="B51" s="162" t="s">
        <v>215</v>
      </c>
      <c r="C51" s="91">
        <v>255</v>
      </c>
      <c r="D51" s="184"/>
      <c r="E51" s="184"/>
    </row>
    <row r="52" spans="2:6" ht="17.25">
      <c r="B52" s="162" t="s">
        <v>216</v>
      </c>
      <c r="C52" s="91">
        <v>5</v>
      </c>
      <c r="D52" s="184"/>
      <c r="E52" s="166"/>
    </row>
    <row r="53" spans="2:6">
      <c r="B53" s="162"/>
      <c r="C53" s="91"/>
      <c r="D53" s="184"/>
      <c r="E53" s="166"/>
    </row>
    <row r="54" spans="2:6">
      <c r="B54" t="s">
        <v>223</v>
      </c>
      <c r="C54" s="91">
        <v>1423</v>
      </c>
      <c r="D54" s="184">
        <v>1404</v>
      </c>
      <c r="E54" s="184">
        <v>975</v>
      </c>
      <c r="F54" s="190">
        <v>640</v>
      </c>
    </row>
    <row r="55" spans="2:6" ht="17.25">
      <c r="B55" t="s">
        <v>224</v>
      </c>
      <c r="C55" s="90">
        <v>0.56999999999999995</v>
      </c>
      <c r="D55" s="166">
        <v>0.56999999999999995</v>
      </c>
      <c r="E55" s="179">
        <v>0.57999999999999996</v>
      </c>
      <c r="F55" s="192"/>
    </row>
    <row r="56" spans="2:6">
      <c r="C56" s="90"/>
      <c r="D56" s="166"/>
      <c r="E56" s="179"/>
      <c r="F56" s="192"/>
    </row>
    <row r="57" spans="2:6">
      <c r="B57" t="s">
        <v>225</v>
      </c>
      <c r="C57" s="91">
        <v>361</v>
      </c>
      <c r="D57" s="184">
        <v>370</v>
      </c>
      <c r="E57" s="184">
        <v>280</v>
      </c>
      <c r="F57" s="190">
        <v>213</v>
      </c>
    </row>
    <row r="58" spans="2:6">
      <c r="B58" t="s">
        <v>226</v>
      </c>
      <c r="C58" s="90">
        <v>0.42</v>
      </c>
      <c r="D58" s="166">
        <v>0.42</v>
      </c>
      <c r="E58" s="179">
        <v>0.43</v>
      </c>
      <c r="F58" s="192"/>
    </row>
    <row r="59" spans="2:6">
      <c r="C59" s="90"/>
      <c r="D59" s="166"/>
      <c r="E59" s="179"/>
      <c r="F59" s="192"/>
    </row>
    <row r="60" spans="2:6">
      <c r="B60" t="s">
        <v>227</v>
      </c>
      <c r="C60" s="91">
        <v>686</v>
      </c>
      <c r="D60" s="184">
        <v>676</v>
      </c>
      <c r="E60" s="184">
        <v>456</v>
      </c>
      <c r="F60" s="190">
        <v>386</v>
      </c>
    </row>
    <row r="61" spans="2:6">
      <c r="B61" t="s">
        <v>228</v>
      </c>
      <c r="C61" s="90">
        <v>0.61</v>
      </c>
      <c r="D61" s="166">
        <v>0.61</v>
      </c>
      <c r="E61" s="179">
        <v>0.57999999999999996</v>
      </c>
      <c r="F61" s="192"/>
    </row>
    <row r="62" spans="2:6">
      <c r="C62" s="90"/>
      <c r="D62" s="166"/>
      <c r="E62" s="179"/>
      <c r="F62" s="192"/>
    </row>
    <row r="63" spans="2:6" ht="17.25">
      <c r="B63" t="s">
        <v>229</v>
      </c>
      <c r="C63" s="314">
        <v>195</v>
      </c>
      <c r="D63" s="193">
        <f>SUM(D64:D65)</f>
        <v>126</v>
      </c>
      <c r="E63" s="193">
        <v>154</v>
      </c>
      <c r="F63" s="193">
        <v>152</v>
      </c>
    </row>
    <row r="64" spans="2:6">
      <c r="B64" t="s">
        <v>206</v>
      </c>
      <c r="C64" s="91">
        <v>148</v>
      </c>
      <c r="D64" s="184">
        <v>100</v>
      </c>
      <c r="E64" s="184">
        <v>115</v>
      </c>
      <c r="F64" s="190">
        <v>119</v>
      </c>
    </row>
    <row r="65" spans="2:6">
      <c r="B65" t="s">
        <v>207</v>
      </c>
      <c r="C65" s="91">
        <v>47</v>
      </c>
      <c r="D65" s="184">
        <v>26</v>
      </c>
      <c r="E65" s="184">
        <v>39</v>
      </c>
      <c r="F65" s="190">
        <v>33</v>
      </c>
    </row>
    <row r="66" spans="2:6">
      <c r="B66" s="162"/>
      <c r="C66" s="91"/>
      <c r="D66" s="184"/>
      <c r="E66" s="166"/>
    </row>
    <row r="67" spans="2:6" ht="17.25">
      <c r="B67" t="s">
        <v>230</v>
      </c>
      <c r="C67" s="90">
        <v>0</v>
      </c>
      <c r="D67" s="166">
        <v>0</v>
      </c>
      <c r="E67" s="166">
        <v>1</v>
      </c>
      <c r="F67" s="179">
        <v>1</v>
      </c>
    </row>
    <row r="68" spans="2:6" ht="17.25">
      <c r="B68" t="s">
        <v>231</v>
      </c>
      <c r="C68" s="90">
        <v>0.36</v>
      </c>
      <c r="D68" s="166">
        <v>0.33</v>
      </c>
      <c r="E68" s="166">
        <v>0.42</v>
      </c>
      <c r="F68" s="179">
        <v>0.36</v>
      </c>
    </row>
    <row r="69" spans="2:6" ht="17.25">
      <c r="B69" t="s">
        <v>232</v>
      </c>
      <c r="C69" s="90">
        <v>0.39</v>
      </c>
      <c r="D69" s="166">
        <v>0.36</v>
      </c>
      <c r="E69" s="166">
        <v>0.35</v>
      </c>
      <c r="F69" s="179">
        <v>0.34</v>
      </c>
    </row>
    <row r="70" spans="2:6" ht="17.25">
      <c r="B70" t="s">
        <v>233</v>
      </c>
      <c r="C70" s="90">
        <v>0.42</v>
      </c>
      <c r="D70" s="166">
        <v>0.36</v>
      </c>
      <c r="E70" s="166">
        <v>0.37</v>
      </c>
      <c r="F70" s="179">
        <v>0.32</v>
      </c>
    </row>
    <row r="71" spans="2:6">
      <c r="C71" s="91"/>
      <c r="D71" s="184"/>
      <c r="E71" s="184"/>
    </row>
    <row r="72" spans="2:6">
      <c r="B72" t="s">
        <v>234</v>
      </c>
      <c r="C72" s="93">
        <v>196</v>
      </c>
      <c r="D72" s="172">
        <v>139</v>
      </c>
      <c r="E72" s="184">
        <v>97</v>
      </c>
      <c r="F72" s="195">
        <v>121</v>
      </c>
    </row>
    <row r="73" spans="2:6">
      <c r="B73" t="s">
        <v>235</v>
      </c>
      <c r="C73" s="100">
        <v>0.08</v>
      </c>
      <c r="D73" s="196">
        <v>4.8000000000000001E-2</v>
      </c>
      <c r="E73" s="196">
        <v>0.06</v>
      </c>
      <c r="F73" s="179">
        <v>7.0000000000000007E-2</v>
      </c>
    </row>
    <row r="74" spans="2:6">
      <c r="C74" s="100"/>
      <c r="D74" s="196"/>
      <c r="E74" s="196"/>
      <c r="F74" s="179"/>
    </row>
    <row r="75" spans="2:6">
      <c r="C75" s="100"/>
      <c r="D75" s="196"/>
      <c r="E75" s="196"/>
      <c r="F75" s="173"/>
    </row>
    <row r="76" spans="2:6" ht="21" customHeight="1">
      <c r="B76" s="27" t="s">
        <v>236</v>
      </c>
      <c r="C76" s="168"/>
      <c r="D76" s="194"/>
      <c r="E76" s="194"/>
    </row>
    <row r="77" spans="2:6">
      <c r="B77" s="11"/>
      <c r="C77" s="92">
        <v>2025</v>
      </c>
      <c r="D77" s="188">
        <v>2024</v>
      </c>
      <c r="E77" s="188">
        <v>2023</v>
      </c>
      <c r="F77" s="188">
        <v>2022</v>
      </c>
    </row>
    <row r="78" spans="2:6" ht="17.25">
      <c r="B78" t="s">
        <v>237</v>
      </c>
      <c r="C78" s="78">
        <v>36</v>
      </c>
      <c r="D78" s="190">
        <v>51</v>
      </c>
      <c r="E78" s="190">
        <v>45</v>
      </c>
      <c r="F78" s="172">
        <v>104</v>
      </c>
    </row>
    <row r="79" spans="2:6">
      <c r="B79" s="162" t="s">
        <v>206</v>
      </c>
      <c r="C79" s="91">
        <v>18</v>
      </c>
      <c r="D79" s="190">
        <v>26</v>
      </c>
      <c r="E79" s="190">
        <v>22</v>
      </c>
      <c r="F79" s="172">
        <v>51</v>
      </c>
    </row>
    <row r="80" spans="2:6">
      <c r="B80" s="162" t="s">
        <v>207</v>
      </c>
      <c r="C80" s="91">
        <v>18</v>
      </c>
      <c r="D80" s="190">
        <v>25</v>
      </c>
      <c r="E80" s="190">
        <v>23</v>
      </c>
      <c r="F80" s="172">
        <v>53</v>
      </c>
    </row>
    <row r="81" spans="2:6">
      <c r="B81" s="162"/>
      <c r="C81" s="91"/>
      <c r="D81" s="190"/>
      <c r="E81" s="190"/>
    </row>
    <row r="82" spans="2:6" ht="17.25">
      <c r="B82" t="s">
        <v>238</v>
      </c>
      <c r="C82" s="91">
        <v>45</v>
      </c>
      <c r="D82" s="190">
        <v>60</v>
      </c>
      <c r="E82" s="184">
        <v>90</v>
      </c>
      <c r="F82" s="172">
        <v>195</v>
      </c>
    </row>
    <row r="83" spans="2:6">
      <c r="C83" s="78"/>
      <c r="D83" s="190"/>
      <c r="E83" s="184"/>
    </row>
    <row r="84" spans="2:6">
      <c r="C84" s="61"/>
    </row>
    <row r="85" spans="2:6" ht="18.75">
      <c r="B85" s="27" t="s">
        <v>239</v>
      </c>
      <c r="C85" s="61"/>
    </row>
    <row r="86" spans="2:6" ht="18">
      <c r="B86" s="26"/>
      <c r="C86" s="92">
        <v>2025</v>
      </c>
      <c r="D86" s="188">
        <v>2024</v>
      </c>
      <c r="E86" s="188">
        <v>2023</v>
      </c>
      <c r="F86" s="188">
        <v>2022</v>
      </c>
    </row>
    <row r="87" spans="2:6" ht="17.25">
      <c r="B87" t="s">
        <v>240</v>
      </c>
      <c r="C87" s="90">
        <v>0.12</v>
      </c>
      <c r="D87" s="166">
        <v>0.12</v>
      </c>
      <c r="E87" s="166">
        <v>0.13</v>
      </c>
    </row>
    <row r="88" spans="2:6" ht="17.25">
      <c r="B88" t="s">
        <v>241</v>
      </c>
      <c r="C88" s="90">
        <v>0.54</v>
      </c>
      <c r="D88" s="166">
        <v>0.54</v>
      </c>
      <c r="E88" s="166">
        <v>0.55000000000000004</v>
      </c>
    </row>
    <row r="89" spans="2:6" ht="17.25">
      <c r="B89" t="s">
        <v>242</v>
      </c>
      <c r="C89" s="90">
        <v>0.34</v>
      </c>
      <c r="D89" s="166">
        <v>0.34</v>
      </c>
      <c r="E89" s="166">
        <v>0.32</v>
      </c>
    </row>
    <row r="90" spans="2:6">
      <c r="C90" s="99"/>
      <c r="D90" s="178"/>
      <c r="E90" s="166"/>
    </row>
    <row r="91" spans="2:6" ht="17.25">
      <c r="B91" t="s">
        <v>243</v>
      </c>
      <c r="C91" s="90">
        <v>0.01</v>
      </c>
      <c r="D91" s="166">
        <v>0.01</v>
      </c>
      <c r="E91" s="166">
        <v>0.01</v>
      </c>
      <c r="F91" s="173"/>
    </row>
    <row r="92" spans="2:6" ht="17.25">
      <c r="B92" t="s">
        <v>244</v>
      </c>
      <c r="C92" s="90">
        <v>0.57894736842105265</v>
      </c>
      <c r="D92" s="166">
        <v>0.62</v>
      </c>
      <c r="E92" s="166">
        <v>0.66</v>
      </c>
      <c r="F92" s="173"/>
    </row>
    <row r="93" spans="2:6" ht="17.25">
      <c r="B93" t="s">
        <v>245</v>
      </c>
      <c r="C93" s="90">
        <v>0.40720221606648199</v>
      </c>
      <c r="D93" s="166">
        <v>0.37</v>
      </c>
      <c r="E93" s="166">
        <v>0.33</v>
      </c>
      <c r="F93" s="173"/>
    </row>
    <row r="94" spans="2:6">
      <c r="C94" s="90"/>
      <c r="D94" s="166"/>
      <c r="E94" s="166"/>
      <c r="F94" s="173"/>
    </row>
    <row r="95" spans="2:6">
      <c r="B95" t="s">
        <v>246</v>
      </c>
      <c r="C95" s="90">
        <v>0</v>
      </c>
      <c r="D95" s="166">
        <v>0</v>
      </c>
      <c r="E95" s="166">
        <v>0</v>
      </c>
      <c r="F95" s="179">
        <v>0</v>
      </c>
    </row>
    <row r="96" spans="2:6">
      <c r="B96" t="s">
        <v>247</v>
      </c>
      <c r="C96" s="90">
        <v>0.3</v>
      </c>
      <c r="D96" s="166">
        <v>0.27272727272727271</v>
      </c>
      <c r="E96" s="166">
        <v>0.25</v>
      </c>
      <c r="F96" s="179">
        <v>0.25</v>
      </c>
    </row>
    <row r="97" spans="2:6">
      <c r="B97" t="s">
        <v>248</v>
      </c>
      <c r="C97" s="90">
        <v>0.7</v>
      </c>
      <c r="D97" s="166">
        <v>0.72727272727272729</v>
      </c>
      <c r="E97" s="166">
        <v>0.75</v>
      </c>
      <c r="F97" s="179">
        <v>0.75</v>
      </c>
    </row>
    <row r="98" spans="2:6">
      <c r="C98" s="90"/>
      <c r="D98" s="166"/>
      <c r="E98" s="166"/>
      <c r="F98" s="179"/>
    </row>
    <row r="99" spans="2:6">
      <c r="B99" t="s">
        <v>249</v>
      </c>
      <c r="C99" s="90">
        <v>0.5</v>
      </c>
      <c r="D99" s="166">
        <v>0.45454545454545453</v>
      </c>
      <c r="E99" s="166">
        <v>0.5</v>
      </c>
      <c r="F99" s="179">
        <v>0.5</v>
      </c>
    </row>
    <row r="100" spans="2:6">
      <c r="B100" t="s">
        <v>250</v>
      </c>
      <c r="C100" s="90">
        <v>0.5</v>
      </c>
      <c r="D100" s="166">
        <v>0.54545454545454541</v>
      </c>
      <c r="E100" s="166">
        <v>0.5</v>
      </c>
      <c r="F100" s="179">
        <v>0.5</v>
      </c>
    </row>
    <row r="101" spans="2:6">
      <c r="C101" s="90"/>
      <c r="D101" s="166"/>
      <c r="E101" s="166"/>
      <c r="F101" s="179"/>
    </row>
    <row r="102" spans="2:6" ht="30">
      <c r="B102" s="302" t="s">
        <v>251</v>
      </c>
      <c r="C102" s="163">
        <v>0.78</v>
      </c>
      <c r="D102" s="179"/>
      <c r="E102" s="167"/>
      <c r="F102" s="167"/>
    </row>
    <row r="103" spans="2:6">
      <c r="B103" s="162"/>
      <c r="C103" s="163"/>
      <c r="D103" s="179"/>
      <c r="E103" s="167"/>
      <c r="F103" s="167"/>
    </row>
    <row r="104" spans="2:6" ht="18">
      <c r="B104" s="14"/>
      <c r="C104" s="169"/>
      <c r="D104" s="197"/>
      <c r="E104" s="197"/>
      <c r="F104" s="173"/>
    </row>
    <row r="105" spans="2:6" ht="18.75">
      <c r="B105" s="27" t="s">
        <v>252</v>
      </c>
      <c r="C105" s="168"/>
      <c r="D105" s="194"/>
      <c r="E105" s="194"/>
      <c r="F105" s="173"/>
    </row>
    <row r="106" spans="2:6" ht="18">
      <c r="B106" s="26"/>
      <c r="C106" s="92">
        <v>2025</v>
      </c>
      <c r="D106" s="188">
        <v>2024</v>
      </c>
      <c r="E106" s="188">
        <v>2023</v>
      </c>
      <c r="F106" s="188">
        <v>2022</v>
      </c>
    </row>
    <row r="107" spans="2:6" ht="17.25">
      <c r="B107" t="s">
        <v>253</v>
      </c>
      <c r="C107" s="77">
        <v>34.700000000000003</v>
      </c>
      <c r="D107" s="167">
        <v>7.9</v>
      </c>
      <c r="E107" s="167">
        <v>20.399999999999999</v>
      </c>
      <c r="F107" s="167">
        <v>18</v>
      </c>
    </row>
    <row r="108" spans="2:6" ht="17.25">
      <c r="B108" s="162" t="s">
        <v>254</v>
      </c>
      <c r="C108" s="77">
        <v>42.3</v>
      </c>
      <c r="D108" s="167">
        <v>8.3000000000000007</v>
      </c>
      <c r="E108" s="167">
        <v>21.2</v>
      </c>
      <c r="F108" s="167">
        <v>20.2</v>
      </c>
    </row>
    <row r="109" spans="2:6" ht="17.25">
      <c r="B109" s="162" t="s">
        <v>255</v>
      </c>
      <c r="C109" s="77">
        <v>26.1</v>
      </c>
      <c r="D109" s="167">
        <v>7.5</v>
      </c>
      <c r="E109" s="167">
        <v>19.399999999999999</v>
      </c>
      <c r="F109" s="167">
        <v>15.2</v>
      </c>
    </row>
    <row r="110" spans="2:6">
      <c r="B110" s="162"/>
      <c r="C110" s="77"/>
      <c r="D110" s="167"/>
      <c r="E110" s="167"/>
      <c r="F110" s="167"/>
    </row>
    <row r="111" spans="2:6" ht="17.25">
      <c r="B111" s="7" t="s">
        <v>256</v>
      </c>
      <c r="C111" s="163">
        <v>0.85</v>
      </c>
      <c r="D111" s="179">
        <v>0.83</v>
      </c>
      <c r="E111" s="167"/>
      <c r="F111" s="167"/>
    </row>
    <row r="112" spans="2:6">
      <c r="B112" s="162" t="s">
        <v>206</v>
      </c>
      <c r="C112" s="163">
        <v>0.85</v>
      </c>
      <c r="D112" s="179">
        <v>0.85</v>
      </c>
      <c r="E112" s="167"/>
      <c r="F112" s="167"/>
    </row>
    <row r="113" spans="2:6">
      <c r="B113" s="162" t="s">
        <v>207</v>
      </c>
      <c r="C113" s="163">
        <v>0.85</v>
      </c>
      <c r="D113" s="179">
        <v>0.81</v>
      </c>
      <c r="E113" s="167"/>
      <c r="F113" s="167"/>
    </row>
    <row r="114" spans="2:6">
      <c r="B114" s="162"/>
      <c r="C114" s="163"/>
      <c r="D114" s="179"/>
      <c r="E114" s="167"/>
      <c r="F114" s="167"/>
    </row>
    <row r="115" spans="2:6" ht="17.25">
      <c r="B115" s="162" t="s">
        <v>257</v>
      </c>
      <c r="C115" s="163">
        <v>0.60699999999999998</v>
      </c>
      <c r="D115" s="179"/>
      <c r="E115" s="167"/>
      <c r="F115" s="167"/>
    </row>
    <row r="116" spans="2:6">
      <c r="B116" s="162"/>
      <c r="C116" s="163"/>
      <c r="D116" s="179"/>
      <c r="E116" s="167"/>
      <c r="F116" s="167"/>
    </row>
    <row r="117" spans="2:6">
      <c r="B117" s="96" t="s">
        <v>258</v>
      </c>
      <c r="C117" s="324"/>
      <c r="D117" s="184"/>
      <c r="E117" s="184"/>
    </row>
    <row r="118" spans="2:6">
      <c r="B118" s="162" t="s">
        <v>259</v>
      </c>
      <c r="C118" s="163">
        <v>0.54400000000000004</v>
      </c>
      <c r="D118" s="184"/>
      <c r="E118" s="184"/>
    </row>
    <row r="119" spans="2:6">
      <c r="B119" s="162" t="s">
        <v>260</v>
      </c>
      <c r="C119" s="163">
        <v>0.45600000000000002</v>
      </c>
      <c r="D119" s="184"/>
      <c r="E119" s="184"/>
    </row>
    <row r="120" spans="2:6">
      <c r="B120" s="162"/>
      <c r="C120" s="163"/>
      <c r="D120" s="184"/>
      <c r="E120" s="184"/>
    </row>
    <row r="121" spans="2:6">
      <c r="C121" s="61"/>
    </row>
    <row r="122" spans="2:6" ht="18.75">
      <c r="B122" s="27" t="s">
        <v>261</v>
      </c>
      <c r="C122" s="168"/>
      <c r="D122" s="194"/>
      <c r="E122" s="194"/>
      <c r="F122" s="173"/>
    </row>
    <row r="123" spans="2:6" ht="18">
      <c r="B123" s="26"/>
      <c r="C123" s="92">
        <v>2025</v>
      </c>
      <c r="D123" s="188">
        <v>2024</v>
      </c>
      <c r="E123" s="188">
        <v>2023</v>
      </c>
      <c r="F123" s="188">
        <v>2022</v>
      </c>
    </row>
    <row r="124" spans="2:6" s="96" customFormat="1" ht="17.25">
      <c r="B124" s="96" t="s">
        <v>262</v>
      </c>
      <c r="C124" s="78">
        <v>1</v>
      </c>
      <c r="D124" s="190">
        <v>2</v>
      </c>
      <c r="E124" s="167"/>
      <c r="F124" s="173"/>
    </row>
    <row r="125" spans="2:6" s="96" customFormat="1" ht="32.25">
      <c r="B125" s="170" t="s">
        <v>263</v>
      </c>
      <c r="C125" s="171">
        <v>1</v>
      </c>
      <c r="D125" s="207">
        <v>2</v>
      </c>
      <c r="E125" s="167"/>
      <c r="F125" s="173"/>
    </row>
    <row r="126" spans="2:6" s="96" customFormat="1">
      <c r="B126" s="170"/>
      <c r="C126" s="171"/>
      <c r="D126" s="207"/>
      <c r="E126" s="167"/>
      <c r="F126" s="173"/>
    </row>
    <row r="127" spans="2:6" ht="17.25">
      <c r="B127" t="s">
        <v>264</v>
      </c>
      <c r="C127" s="165">
        <v>5.1999999999999998E-2</v>
      </c>
      <c r="D127" s="198">
        <v>5.8999999999999997E-2</v>
      </c>
      <c r="E127" s="198">
        <v>5.8999999999999997E-2</v>
      </c>
      <c r="F127" s="172" t="s">
        <v>265</v>
      </c>
    </row>
    <row r="128" spans="2:6">
      <c r="B128" t="s">
        <v>206</v>
      </c>
      <c r="C128" s="165">
        <v>8.1000000000000003E-2</v>
      </c>
      <c r="D128" s="198">
        <v>8.1000000000000003E-2</v>
      </c>
      <c r="E128" s="198">
        <v>6.2E-2</v>
      </c>
      <c r="F128" s="172" t="s">
        <v>266</v>
      </c>
    </row>
    <row r="129" spans="2:11">
      <c r="B129" t="s">
        <v>207</v>
      </c>
      <c r="C129" s="165">
        <v>2.1000000000000001E-2</v>
      </c>
      <c r="D129" s="198">
        <v>3.1E-2</v>
      </c>
      <c r="E129" s="198">
        <v>4.8000000000000001E-2</v>
      </c>
      <c r="F129" s="172" t="s">
        <v>267</v>
      </c>
    </row>
    <row r="130" spans="2:11">
      <c r="C130" s="165"/>
      <c r="D130" s="198"/>
      <c r="E130" s="198"/>
    </row>
    <row r="131" spans="2:11">
      <c r="C131" s="165"/>
      <c r="D131" s="198"/>
      <c r="E131" s="198"/>
    </row>
    <row r="132" spans="2:11" ht="21">
      <c r="B132" s="27" t="s">
        <v>268</v>
      </c>
      <c r="C132" s="168"/>
      <c r="D132" s="194"/>
      <c r="E132" s="194"/>
      <c r="F132" s="173"/>
    </row>
    <row r="133" spans="2:11" ht="18">
      <c r="B133" s="26"/>
      <c r="C133" s="92">
        <v>2025</v>
      </c>
      <c r="D133" s="188">
        <v>2024</v>
      </c>
      <c r="E133" s="188">
        <v>2023</v>
      </c>
      <c r="F133" s="188">
        <v>2022</v>
      </c>
    </row>
    <row r="134" spans="2:11" ht="17.25">
      <c r="B134" t="s">
        <v>269</v>
      </c>
      <c r="C134" s="91">
        <v>159</v>
      </c>
      <c r="D134" s="184">
        <v>147</v>
      </c>
      <c r="E134" s="184">
        <v>114</v>
      </c>
      <c r="F134" s="172">
        <v>88</v>
      </c>
    </row>
    <row r="135" spans="2:11">
      <c r="B135" t="s">
        <v>206</v>
      </c>
      <c r="C135" s="91">
        <v>92</v>
      </c>
      <c r="D135" s="184">
        <v>87</v>
      </c>
      <c r="E135" s="184">
        <v>71</v>
      </c>
      <c r="F135" s="172">
        <v>52</v>
      </c>
      <c r="H135" s="347"/>
      <c r="I135" s="347"/>
    </row>
    <row r="136" spans="2:11">
      <c r="B136" t="s">
        <v>207</v>
      </c>
      <c r="C136" s="91">
        <v>67</v>
      </c>
      <c r="D136" s="184">
        <v>60</v>
      </c>
      <c r="E136" s="184">
        <v>43</v>
      </c>
      <c r="F136" s="172">
        <v>36</v>
      </c>
      <c r="H136" s="347"/>
      <c r="I136" s="347"/>
    </row>
    <row r="137" spans="2:11">
      <c r="C137" s="91"/>
      <c r="D137" s="184"/>
      <c r="E137" s="184"/>
      <c r="F137" s="173"/>
      <c r="H137" s="347"/>
      <c r="I137" s="347"/>
    </row>
    <row r="138" spans="2:11" ht="17.25">
      <c r="B138" s="316" t="s">
        <v>270</v>
      </c>
      <c r="C138" s="159">
        <v>6.2E-2</v>
      </c>
      <c r="D138" s="185">
        <v>5.7000000000000002E-2</v>
      </c>
      <c r="E138" s="185">
        <f>E134/$E$13</f>
        <v>6.6627703097603741E-2</v>
      </c>
      <c r="F138" s="185">
        <f>F134/$E$13</f>
        <v>5.1431911163062539E-2</v>
      </c>
      <c r="H138" s="347"/>
      <c r="I138" s="347"/>
    </row>
    <row r="139" spans="2:11">
      <c r="B139" t="s">
        <v>206</v>
      </c>
      <c r="C139" s="159">
        <v>3.5999999999999997E-2</v>
      </c>
      <c r="D139" s="185">
        <v>3.4000000000000002E-2</v>
      </c>
      <c r="E139" s="185">
        <f t="shared" ref="E139:F140" si="1">E135/$E$13</f>
        <v>4.1496201052016367E-2</v>
      </c>
      <c r="F139" s="185">
        <f t="shared" si="1"/>
        <v>3.0391583869082407E-2</v>
      </c>
      <c r="G139" s="164"/>
      <c r="H139" s="156"/>
      <c r="I139" s="156"/>
      <c r="J139" s="174"/>
      <c r="K139" s="175"/>
    </row>
    <row r="140" spans="2:11">
      <c r="B140" t="s">
        <v>207</v>
      </c>
      <c r="C140" s="159">
        <v>2.5999999999999999E-2</v>
      </c>
      <c r="D140" s="185">
        <v>2.3E-2</v>
      </c>
      <c r="E140" s="185">
        <f t="shared" si="1"/>
        <v>2.5131502045587374E-2</v>
      </c>
      <c r="F140" s="185">
        <f t="shared" si="1"/>
        <v>2.1040327293980129E-2</v>
      </c>
      <c r="G140" s="164"/>
      <c r="H140" s="156"/>
      <c r="I140" s="156"/>
      <c r="J140" s="174"/>
      <c r="K140" s="175"/>
    </row>
    <row r="141" spans="2:11">
      <c r="C141" s="90"/>
      <c r="D141" s="166"/>
      <c r="E141" s="166"/>
      <c r="F141" s="199"/>
      <c r="G141" s="164"/>
      <c r="H141" s="156"/>
      <c r="I141" s="156"/>
      <c r="J141" s="174"/>
      <c r="K141" s="175"/>
    </row>
    <row r="142" spans="2:11" ht="17.25">
      <c r="B142" t="s">
        <v>271</v>
      </c>
      <c r="C142" s="91">
        <v>29</v>
      </c>
      <c r="D142" s="184">
        <v>15</v>
      </c>
      <c r="E142" s="184">
        <v>19</v>
      </c>
      <c r="F142" s="200">
        <v>17.600000000000001</v>
      </c>
      <c r="G142" s="164"/>
      <c r="H142" s="156"/>
      <c r="I142" s="156"/>
      <c r="J142" s="174"/>
      <c r="K142" s="175"/>
    </row>
    <row r="143" spans="2:11" ht="17.25">
      <c r="B143" t="s">
        <v>272</v>
      </c>
      <c r="C143" s="91">
        <v>15</v>
      </c>
      <c r="D143" s="184">
        <v>10</v>
      </c>
      <c r="E143" s="184">
        <v>13</v>
      </c>
      <c r="F143" s="200">
        <v>11.4</v>
      </c>
      <c r="G143" s="164"/>
      <c r="H143" s="156"/>
      <c r="I143" s="156"/>
      <c r="J143" s="174"/>
      <c r="K143" s="175"/>
    </row>
    <row r="144" spans="2:11">
      <c r="C144" s="90"/>
      <c r="D144" s="166"/>
      <c r="E144" s="166"/>
      <c r="F144" s="199"/>
      <c r="G144" s="164"/>
      <c r="H144" s="156"/>
      <c r="I144" s="156"/>
      <c r="J144" s="174"/>
      <c r="K144" s="175"/>
    </row>
    <row r="145" spans="2:11" ht="17.25">
      <c r="B145" t="s">
        <v>273</v>
      </c>
      <c r="C145" s="91">
        <v>2501</v>
      </c>
      <c r="D145" s="184">
        <v>2502</v>
      </c>
      <c r="E145" s="201">
        <v>1711</v>
      </c>
      <c r="F145" s="195">
        <v>1655</v>
      </c>
      <c r="G145" s="164"/>
      <c r="H145" s="156"/>
      <c r="I145" s="156"/>
      <c r="J145" s="174"/>
      <c r="K145" s="175"/>
    </row>
    <row r="146" spans="2:11">
      <c r="B146" t="s">
        <v>206</v>
      </c>
      <c r="C146" s="91">
        <v>1317</v>
      </c>
      <c r="D146" s="178">
        <v>1394</v>
      </c>
      <c r="E146" s="172">
        <v>953</v>
      </c>
      <c r="F146" s="195">
        <v>914</v>
      </c>
      <c r="G146" s="164"/>
      <c r="H146" s="156"/>
      <c r="I146" s="156"/>
      <c r="J146" s="174"/>
      <c r="K146" s="175"/>
    </row>
    <row r="147" spans="2:11">
      <c r="B147" t="s">
        <v>207</v>
      </c>
      <c r="C147" s="91">
        <v>1184</v>
      </c>
      <c r="D147" s="178">
        <v>1108</v>
      </c>
      <c r="E147" s="172">
        <v>758</v>
      </c>
      <c r="F147" s="195">
        <v>741</v>
      </c>
      <c r="G147" s="164"/>
      <c r="H147" s="156"/>
      <c r="I147" s="156"/>
      <c r="J147" s="174"/>
      <c r="K147" s="175"/>
    </row>
    <row r="148" spans="2:11">
      <c r="C148" s="61"/>
      <c r="F148" s="173"/>
      <c r="G148" s="164"/>
      <c r="H148" s="156"/>
      <c r="I148" s="156"/>
      <c r="J148" s="176"/>
      <c r="K148" s="177"/>
    </row>
    <row r="149" spans="2:11" s="96" customFormat="1">
      <c r="C149" s="77"/>
      <c r="D149" s="167"/>
      <c r="E149" s="167"/>
      <c r="F149" s="173"/>
    </row>
    <row r="150" spans="2:11" ht="18.75">
      <c r="B150" s="27" t="s">
        <v>274</v>
      </c>
      <c r="C150" s="168"/>
      <c r="D150" s="194"/>
      <c r="E150" s="194"/>
      <c r="F150" s="173"/>
    </row>
    <row r="151" spans="2:11" ht="18">
      <c r="B151" s="26"/>
      <c r="C151" s="92">
        <v>2025</v>
      </c>
      <c r="D151" s="188">
        <v>2024</v>
      </c>
      <c r="E151" s="188">
        <v>2023</v>
      </c>
      <c r="F151"/>
    </row>
    <row r="152" spans="2:11">
      <c r="B152" t="s">
        <v>275</v>
      </c>
      <c r="C152" s="78">
        <v>797275</v>
      </c>
      <c r="D152" s="190">
        <v>761604</v>
      </c>
      <c r="E152" s="184">
        <v>727141</v>
      </c>
      <c r="F152" s="155"/>
      <c r="G152" s="155"/>
    </row>
    <row r="153" spans="2:11">
      <c r="B153" t="s">
        <v>276</v>
      </c>
      <c r="C153" s="78">
        <v>995466</v>
      </c>
      <c r="D153" s="190">
        <v>952103</v>
      </c>
      <c r="E153" s="184">
        <v>844435</v>
      </c>
      <c r="F153" s="173"/>
    </row>
    <row r="154" spans="2:11">
      <c r="B154" t="s">
        <v>277</v>
      </c>
      <c r="C154" s="90">
        <v>0.8</v>
      </c>
      <c r="D154" s="166">
        <v>0.8</v>
      </c>
      <c r="E154" s="179">
        <v>0.86099999999999999</v>
      </c>
      <c r="F154" s="173"/>
    </row>
    <row r="155" spans="2:11">
      <c r="C155" s="90"/>
      <c r="D155" s="166"/>
      <c r="E155" s="179"/>
      <c r="F155" s="173"/>
    </row>
    <row r="156" spans="2:11" ht="17.25">
      <c r="B156" t="s">
        <v>278</v>
      </c>
      <c r="C156" s="90" t="s">
        <v>279</v>
      </c>
      <c r="D156" s="166" t="s">
        <v>279</v>
      </c>
      <c r="E156" s="172" t="s">
        <v>279</v>
      </c>
      <c r="F156" s="173"/>
    </row>
    <row r="157" spans="2:11" ht="17.25">
      <c r="B157" t="s">
        <v>280</v>
      </c>
      <c r="C157" s="90">
        <v>0.71</v>
      </c>
      <c r="D157" s="166">
        <v>0.75</v>
      </c>
      <c r="E157" s="166">
        <v>0.75</v>
      </c>
      <c r="F157" s="173"/>
    </row>
    <row r="158" spans="2:11" ht="17.25">
      <c r="B158" t="s">
        <v>281</v>
      </c>
      <c r="C158" s="90">
        <v>0.85</v>
      </c>
      <c r="D158" s="166">
        <v>0.92</v>
      </c>
      <c r="E158" s="166">
        <v>0.83</v>
      </c>
      <c r="F158" s="173"/>
    </row>
    <row r="159" spans="2:11" ht="17.25">
      <c r="B159" t="s">
        <v>282</v>
      </c>
      <c r="C159" s="90">
        <v>0.57999999999999996</v>
      </c>
      <c r="D159" s="166">
        <v>0.77</v>
      </c>
      <c r="E159" s="166">
        <v>0.99</v>
      </c>
      <c r="F159" s="173"/>
    </row>
    <row r="160" spans="2:11">
      <c r="C160" s="90"/>
      <c r="D160" s="166"/>
      <c r="E160" s="179"/>
      <c r="F160" s="173"/>
    </row>
    <row r="161" spans="2:6" ht="17.25">
      <c r="B161" t="s">
        <v>283</v>
      </c>
      <c r="C161" s="90">
        <v>0.83</v>
      </c>
      <c r="D161" s="166">
        <v>0.85</v>
      </c>
      <c r="E161" s="179">
        <v>0.9</v>
      </c>
      <c r="F161" s="173"/>
    </row>
    <row r="162" spans="2:6" ht="17.25">
      <c r="B162" t="s">
        <v>284</v>
      </c>
      <c r="C162" s="90">
        <v>0.82</v>
      </c>
      <c r="D162" s="166">
        <v>0.78</v>
      </c>
      <c r="E162" s="179">
        <v>0.88</v>
      </c>
      <c r="F162" s="173"/>
    </row>
    <row r="163" spans="2:6" ht="17.25">
      <c r="B163" t="s">
        <v>285</v>
      </c>
      <c r="C163" s="90">
        <v>0.87</v>
      </c>
      <c r="D163" s="166">
        <v>0.88</v>
      </c>
      <c r="E163" s="179">
        <v>0.91</v>
      </c>
      <c r="F163" s="173"/>
    </row>
    <row r="164" spans="2:6">
      <c r="C164" s="90"/>
      <c r="D164" s="166"/>
      <c r="E164" s="179"/>
      <c r="F164" s="173"/>
    </row>
    <row r="165" spans="2:6" ht="17.25">
      <c r="B165" t="s">
        <v>286</v>
      </c>
      <c r="C165" s="90">
        <v>0.12</v>
      </c>
      <c r="D165" s="166">
        <v>0.13</v>
      </c>
      <c r="E165" s="179"/>
      <c r="F165" s="173"/>
    </row>
    <row r="166" spans="2:6" ht="17.25">
      <c r="B166" t="s">
        <v>287</v>
      </c>
      <c r="C166" s="90">
        <v>0.14000000000000001</v>
      </c>
      <c r="D166" s="166">
        <v>0.15</v>
      </c>
      <c r="E166" s="202">
        <v>0.17</v>
      </c>
      <c r="F166" s="173"/>
    </row>
    <row r="167" spans="2:6">
      <c r="C167" s="121"/>
      <c r="D167" s="203"/>
      <c r="E167" s="203"/>
      <c r="F167" s="173"/>
    </row>
    <row r="168" spans="2:6" ht="18">
      <c r="B168" s="14"/>
      <c r="C168" s="121"/>
      <c r="D168" s="203"/>
      <c r="E168" s="203"/>
      <c r="F168" s="173"/>
    </row>
    <row r="169" spans="2:6" ht="18.75">
      <c r="B169" s="27" t="s">
        <v>288</v>
      </c>
      <c r="C169" s="121"/>
      <c r="D169" s="203"/>
      <c r="E169" s="203"/>
      <c r="F169" s="173"/>
    </row>
    <row r="170" spans="2:6">
      <c r="B170" s="11"/>
      <c r="C170" s="92">
        <v>2025</v>
      </c>
      <c r="D170" s="188">
        <v>2024</v>
      </c>
      <c r="E170"/>
      <c r="F170"/>
    </row>
    <row r="171" spans="2:6" ht="32.25">
      <c r="B171" s="7" t="s">
        <v>289</v>
      </c>
      <c r="C171" s="171">
        <v>2</v>
      </c>
      <c r="D171" s="207">
        <v>2</v>
      </c>
      <c r="E171" s="155"/>
      <c r="F171" s="155"/>
    </row>
    <row r="172" spans="2:6" ht="18">
      <c r="B172" s="14"/>
      <c r="C172" s="206"/>
      <c r="D172" s="204"/>
      <c r="E172" s="204"/>
      <c r="F172" s="205"/>
    </row>
    <row r="173" spans="2:6">
      <c r="B173" s="95"/>
      <c r="C173" s="8"/>
      <c r="D173" s="97"/>
      <c r="E173" s="97"/>
      <c r="F173" s="173"/>
    </row>
    <row r="174" spans="2:6">
      <c r="B174" s="95"/>
      <c r="C174" s="8"/>
      <c r="D174" s="97"/>
      <c r="E174" s="97"/>
      <c r="F174" s="173"/>
    </row>
    <row r="175" spans="2:6" ht="23.25">
      <c r="B175" s="312" t="s">
        <v>46</v>
      </c>
      <c r="C175" s="8"/>
      <c r="D175" s="97"/>
      <c r="E175" s="97"/>
      <c r="F175" s="173"/>
    </row>
    <row r="176" spans="2:6" ht="17.25" customHeight="1">
      <c r="B176" s="312"/>
      <c r="C176" s="8"/>
      <c r="D176" s="97"/>
      <c r="E176" s="97"/>
      <c r="F176" s="173"/>
    </row>
    <row r="177" spans="2:7" ht="18.75">
      <c r="B177" s="27" t="s">
        <v>290</v>
      </c>
      <c r="C177" s="8"/>
      <c r="D177" s="97"/>
      <c r="E177" s="97"/>
      <c r="F177" s="173"/>
    </row>
    <row r="179" spans="2:7">
      <c r="B179" s="11"/>
      <c r="C179" s="92">
        <v>2025</v>
      </c>
      <c r="D179" s="188">
        <v>2024</v>
      </c>
      <c r="E179" s="188">
        <v>2023</v>
      </c>
      <c r="F179"/>
    </row>
    <row r="180" spans="2:7">
      <c r="B180" s="95" t="s">
        <v>291</v>
      </c>
      <c r="C180" s="186">
        <v>0.51</v>
      </c>
      <c r="D180" s="187">
        <v>0.51</v>
      </c>
      <c r="E180" s="187">
        <v>0.5</v>
      </c>
      <c r="F180" s="155"/>
      <c r="G180" s="155"/>
    </row>
    <row r="181" spans="2:7">
      <c r="B181" s="95" t="s">
        <v>292</v>
      </c>
      <c r="C181" s="186">
        <v>0.49</v>
      </c>
      <c r="D181" s="187">
        <v>0.49</v>
      </c>
      <c r="E181" s="187">
        <v>0.5</v>
      </c>
      <c r="F181" s="205"/>
    </row>
    <row r="182" spans="2:7">
      <c r="B182" s="95"/>
      <c r="C182" s="171"/>
      <c r="D182" s="207"/>
      <c r="E182" s="204"/>
      <c r="F182" s="205"/>
    </row>
    <row r="183" spans="2:7">
      <c r="B183" s="95" t="s">
        <v>293</v>
      </c>
      <c r="C183" s="186">
        <v>0.36</v>
      </c>
      <c r="D183" s="207"/>
      <c r="E183" s="204"/>
      <c r="F183" s="205"/>
    </row>
    <row r="184" spans="2:7">
      <c r="B184" s="95"/>
      <c r="C184" s="171"/>
      <c r="D184" s="207"/>
      <c r="E184" s="204"/>
      <c r="F184" s="205"/>
    </row>
    <row r="185" spans="2:7">
      <c r="B185" s="95"/>
      <c r="C185" s="171"/>
      <c r="D185" s="207"/>
      <c r="E185" s="204"/>
      <c r="F185" s="205"/>
    </row>
    <row r="186" spans="2:7" ht="18.75">
      <c r="B186" s="27" t="s">
        <v>294</v>
      </c>
      <c r="C186" s="303"/>
      <c r="D186" s="97"/>
      <c r="E186" s="97"/>
      <c r="F186" s="173"/>
    </row>
    <row r="187" spans="2:7">
      <c r="B187" s="11"/>
      <c r="C187" s="92">
        <v>2025</v>
      </c>
      <c r="D187" s="188">
        <v>2024</v>
      </c>
      <c r="E187"/>
      <c r="F187"/>
    </row>
    <row r="188" spans="2:7">
      <c r="B188" s="95" t="s">
        <v>295</v>
      </c>
      <c r="C188" s="304">
        <v>6891</v>
      </c>
      <c r="D188" s="97"/>
      <c r="E188" s="155"/>
      <c r="F188" s="155"/>
    </row>
    <row r="189" spans="2:7" ht="18.75">
      <c r="B189" s="27"/>
      <c r="C189" s="303"/>
      <c r="D189" s="97"/>
      <c r="E189" s="97"/>
      <c r="F189" s="173"/>
    </row>
    <row r="190" spans="2:7" ht="18.75">
      <c r="B190" s="27"/>
      <c r="C190" s="303"/>
      <c r="D190" s="97"/>
      <c r="E190" s="97"/>
      <c r="F190" s="173"/>
    </row>
    <row r="191" spans="2:7" ht="18.75">
      <c r="B191" s="27" t="s">
        <v>296</v>
      </c>
      <c r="C191" s="61"/>
      <c r="E191"/>
      <c r="F191"/>
    </row>
    <row r="192" spans="2:7">
      <c r="B192" s="130"/>
      <c r="C192" s="154">
        <v>2025</v>
      </c>
      <c r="D192" s="155"/>
      <c r="E192" s="155"/>
      <c r="F192"/>
    </row>
    <row r="193" spans="2:6">
      <c r="B193" s="7" t="s">
        <v>297</v>
      </c>
      <c r="C193" s="211">
        <v>0.95189999999999997</v>
      </c>
      <c r="D193" s="237"/>
      <c r="E193" s="156"/>
      <c r="F193"/>
    </row>
    <row r="194" spans="2:6">
      <c r="C194" s="157"/>
      <c r="D194" s="237"/>
      <c r="E194" s="156"/>
      <c r="F194"/>
    </row>
    <row r="195" spans="2:6">
      <c r="C195" s="157"/>
      <c r="D195" s="237"/>
      <c r="E195" s="156"/>
      <c r="F195"/>
    </row>
    <row r="196" spans="2:6" ht="18.75">
      <c r="B196" s="27" t="s">
        <v>298</v>
      </c>
      <c r="E196"/>
      <c r="F196"/>
    </row>
    <row r="197" spans="2:6" ht="18.75">
      <c r="B197" s="27"/>
      <c r="E197"/>
      <c r="F197"/>
    </row>
    <row r="198" spans="2:6">
      <c r="B198" s="130" t="s">
        <v>299</v>
      </c>
      <c r="C198" s="154">
        <v>2025</v>
      </c>
      <c r="D198" s="188">
        <v>2024</v>
      </c>
      <c r="E198" s="320">
        <v>2023</v>
      </c>
      <c r="F198"/>
    </row>
    <row r="199" spans="2:6">
      <c r="B199" t="s">
        <v>300</v>
      </c>
      <c r="C199" s="157">
        <v>4048</v>
      </c>
      <c r="D199" s="237">
        <v>3937</v>
      </c>
      <c r="E199" s="156">
        <v>3311</v>
      </c>
      <c r="F199"/>
    </row>
    <row r="200" spans="2:6" ht="17.25">
      <c r="B200" t="s">
        <v>301</v>
      </c>
      <c r="C200" s="157">
        <v>106051882</v>
      </c>
      <c r="D200" s="237">
        <v>72330062</v>
      </c>
      <c r="E200" s="156">
        <v>79870830</v>
      </c>
      <c r="F200"/>
    </row>
    <row r="201" spans="2:6" ht="17.25">
      <c r="B201" t="s">
        <v>302</v>
      </c>
      <c r="C201" s="157">
        <v>46853408</v>
      </c>
      <c r="D201" s="237">
        <v>29768270</v>
      </c>
      <c r="E201" s="156">
        <v>41780165</v>
      </c>
      <c r="F201"/>
    </row>
    <row r="202" spans="2:6">
      <c r="B202" t="s">
        <v>303</v>
      </c>
      <c r="C202" s="157">
        <v>46948789</v>
      </c>
      <c r="D202" s="237">
        <v>19608286</v>
      </c>
      <c r="E202" s="156">
        <v>30047828</v>
      </c>
      <c r="F202"/>
    </row>
    <row r="203" spans="2:6">
      <c r="B203" t="s">
        <v>304</v>
      </c>
      <c r="C203" s="157">
        <v>5265875</v>
      </c>
      <c r="D203" s="237">
        <v>9817860</v>
      </c>
      <c r="E203" s="156">
        <v>3199135</v>
      </c>
      <c r="F203"/>
    </row>
    <row r="204" spans="2:6">
      <c r="E204"/>
      <c r="F204"/>
    </row>
    <row r="205" spans="2:6">
      <c r="E205"/>
      <c r="F205"/>
    </row>
    <row r="206" spans="2:6" ht="18.75">
      <c r="B206" s="27" t="s">
        <v>305</v>
      </c>
      <c r="E206"/>
      <c r="F206"/>
    </row>
    <row r="207" spans="2:6" ht="18.75">
      <c r="B207" s="27"/>
      <c r="E207"/>
      <c r="F207"/>
    </row>
    <row r="208" spans="2:6">
      <c r="B208" s="130" t="s">
        <v>299</v>
      </c>
      <c r="C208" s="154">
        <v>2025</v>
      </c>
      <c r="D208" s="188">
        <v>2024</v>
      </c>
      <c r="E208" s="320">
        <v>2023</v>
      </c>
      <c r="F208"/>
    </row>
    <row r="209" spans="2:7">
      <c r="B209" t="s">
        <v>306</v>
      </c>
      <c r="C209" s="157">
        <v>4880</v>
      </c>
      <c r="D209" s="237">
        <v>4316</v>
      </c>
      <c r="E209" s="156">
        <v>2608</v>
      </c>
      <c r="F209"/>
    </row>
    <row r="210" spans="2:7">
      <c r="B210" t="s">
        <v>307</v>
      </c>
      <c r="C210" s="157">
        <v>33558502</v>
      </c>
      <c r="D210" s="237">
        <v>30399647</v>
      </c>
      <c r="E210" s="156">
        <v>20226413</v>
      </c>
      <c r="F210"/>
    </row>
    <row r="211" spans="2:7">
      <c r="B211" t="s">
        <v>304</v>
      </c>
      <c r="C211" s="157">
        <v>17569643</v>
      </c>
      <c r="D211" s="237">
        <v>14698135</v>
      </c>
      <c r="E211" s="156">
        <v>4798702</v>
      </c>
      <c r="F211"/>
    </row>
    <row r="212" spans="2:7" ht="18.75">
      <c r="B212" s="27"/>
      <c r="C212" s="303"/>
      <c r="D212" s="97"/>
      <c r="E212" s="97"/>
      <c r="F212" s="173"/>
    </row>
    <row r="213" spans="2:7" ht="18.75">
      <c r="B213" s="27"/>
      <c r="C213" s="8"/>
      <c r="D213" s="97"/>
      <c r="E213" s="97"/>
      <c r="F213" s="173"/>
    </row>
    <row r="214" spans="2:7">
      <c r="B214" s="95"/>
      <c r="C214" s="207"/>
      <c r="D214" s="207"/>
      <c r="E214" s="204"/>
      <c r="F214" s="205"/>
    </row>
    <row r="215" spans="2:7">
      <c r="B215" s="345" t="s">
        <v>308</v>
      </c>
      <c r="C215" s="345"/>
      <c r="D215" s="345"/>
      <c r="E215" s="345"/>
      <c r="F215" s="345"/>
      <c r="G215" s="345"/>
    </row>
    <row r="216" spans="2:7">
      <c r="B216" s="345" t="s">
        <v>309</v>
      </c>
      <c r="C216" s="345"/>
      <c r="D216" s="345"/>
      <c r="E216" s="345"/>
      <c r="F216" s="345"/>
      <c r="G216" s="345"/>
    </row>
    <row r="217" spans="2:7">
      <c r="B217" s="345" t="s">
        <v>310</v>
      </c>
      <c r="C217" s="345"/>
      <c r="D217" s="345"/>
      <c r="E217" s="345"/>
      <c r="F217" s="345"/>
      <c r="G217" s="345"/>
    </row>
    <row r="218" spans="2:7">
      <c r="B218" s="345" t="s">
        <v>311</v>
      </c>
      <c r="C218" s="345"/>
      <c r="D218" s="345"/>
      <c r="E218" s="345"/>
      <c r="F218" s="345"/>
      <c r="G218" s="345"/>
    </row>
    <row r="219" spans="2:7">
      <c r="B219" s="345" t="s">
        <v>312</v>
      </c>
      <c r="C219" s="345"/>
      <c r="D219" s="345"/>
      <c r="E219" s="345"/>
      <c r="F219" s="345"/>
      <c r="G219" s="345"/>
    </row>
    <row r="220" spans="2:7">
      <c r="B220" s="345" t="s">
        <v>313</v>
      </c>
      <c r="C220" s="345"/>
      <c r="D220" s="345"/>
      <c r="E220" s="345"/>
      <c r="F220" s="345"/>
      <c r="G220" s="345"/>
    </row>
    <row r="221" spans="2:7">
      <c r="B221" s="345" t="s">
        <v>314</v>
      </c>
      <c r="C221" s="345"/>
      <c r="D221" s="345"/>
      <c r="E221" s="345"/>
      <c r="F221" s="345"/>
      <c r="G221" s="345"/>
    </row>
    <row r="222" spans="2:7" ht="16.5" customHeight="1">
      <c r="B222" s="345" t="s">
        <v>315</v>
      </c>
      <c r="C222" s="345"/>
      <c r="D222" s="345"/>
      <c r="E222" s="345"/>
      <c r="F222" s="345"/>
      <c r="G222" s="345"/>
    </row>
    <row r="223" spans="2:7" ht="15.75" customHeight="1">
      <c r="B223" s="345" t="s">
        <v>316</v>
      </c>
      <c r="C223" s="345"/>
      <c r="D223" s="345"/>
      <c r="E223" s="345"/>
      <c r="F223" s="345"/>
      <c r="G223" s="345"/>
    </row>
    <row r="224" spans="2:7" ht="25.5" customHeight="1">
      <c r="B224" s="346" t="s">
        <v>317</v>
      </c>
      <c r="C224" s="346"/>
      <c r="D224" s="346"/>
      <c r="E224" s="346"/>
      <c r="F224" s="346"/>
      <c r="G224" s="346"/>
    </row>
    <row r="225" spans="2:8">
      <c r="B225" s="345" t="s">
        <v>318</v>
      </c>
      <c r="C225" s="345"/>
      <c r="D225" s="345"/>
      <c r="E225" s="345"/>
      <c r="F225" s="345"/>
      <c r="G225" s="345"/>
    </row>
    <row r="226" spans="2:8">
      <c r="B226" s="345" t="s">
        <v>319</v>
      </c>
      <c r="C226" s="345"/>
      <c r="D226" s="345"/>
      <c r="E226" s="345"/>
      <c r="F226" s="345"/>
      <c r="G226" s="345"/>
    </row>
    <row r="227" spans="2:8">
      <c r="B227" s="345" t="s">
        <v>386</v>
      </c>
      <c r="C227" s="345"/>
      <c r="D227" s="345"/>
      <c r="E227" s="345"/>
      <c r="F227" s="345"/>
      <c r="G227" s="345"/>
    </row>
    <row r="228" spans="2:8" ht="16.5" customHeight="1">
      <c r="B228" s="346" t="s">
        <v>385</v>
      </c>
      <c r="C228" s="346"/>
      <c r="D228" s="346"/>
      <c r="E228" s="346"/>
      <c r="F228" s="346"/>
      <c r="G228" s="346"/>
    </row>
    <row r="229" spans="2:8">
      <c r="B229" s="345"/>
      <c r="C229" s="345"/>
      <c r="D229" s="345"/>
      <c r="E229" s="345"/>
      <c r="F229" s="345"/>
      <c r="G229" s="345"/>
      <c r="H229" s="345"/>
    </row>
    <row r="230" spans="2:8" ht="15" customHeight="1">
      <c r="B230" s="346"/>
      <c r="C230" s="346"/>
      <c r="D230" s="346"/>
      <c r="E230" s="346"/>
      <c r="F230" s="346"/>
      <c r="G230" s="346"/>
      <c r="H230" s="346"/>
    </row>
    <row r="231" spans="2:8">
      <c r="B231" s="301"/>
    </row>
    <row r="232" spans="2:8">
      <c r="B232" s="301"/>
    </row>
    <row r="233" spans="2:8">
      <c r="B233" s="301"/>
    </row>
    <row r="234" spans="2:8">
      <c r="B234" s="301"/>
    </row>
    <row r="235" spans="2:8">
      <c r="B235" s="301"/>
    </row>
    <row r="236" spans="2:8">
      <c r="B236" s="301"/>
    </row>
    <row r="237" spans="2:8">
      <c r="B237" s="301"/>
    </row>
    <row r="238" spans="2:8">
      <c r="B238" s="301"/>
    </row>
    <row r="239" spans="2:8">
      <c r="B239" s="301"/>
    </row>
    <row r="240" spans="2:8">
      <c r="B240" s="301"/>
    </row>
    <row r="241" spans="2:2">
      <c r="B241" s="301"/>
    </row>
    <row r="242" spans="2:2">
      <c r="B242" s="301"/>
    </row>
  </sheetData>
  <mergeCells count="19">
    <mergeCell ref="C7:F7"/>
    <mergeCell ref="B227:G227"/>
    <mergeCell ref="B228:G228"/>
    <mergeCell ref="B215:G215"/>
    <mergeCell ref="B216:G216"/>
    <mergeCell ref="B217:G217"/>
    <mergeCell ref="B218:G218"/>
    <mergeCell ref="B219:G219"/>
    <mergeCell ref="B220:G220"/>
    <mergeCell ref="B221:G221"/>
    <mergeCell ref="B222:G222"/>
    <mergeCell ref="B223:G223"/>
    <mergeCell ref="B224:G224"/>
    <mergeCell ref="B225:G225"/>
    <mergeCell ref="B226:G226"/>
    <mergeCell ref="B229:H229"/>
    <mergeCell ref="B230:H230"/>
    <mergeCell ref="I135:I138"/>
    <mergeCell ref="H135:H138"/>
  </mergeCells>
  <phoneticPr fontId="36"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CDA2D-1039-4535-BEAA-03064AABE016}">
  <dimension ref="B2:I76"/>
  <sheetViews>
    <sheetView showGridLines="0" zoomScale="85" zoomScaleNormal="100" workbookViewId="0">
      <selection activeCell="M31" sqref="M31"/>
    </sheetView>
  </sheetViews>
  <sheetFormatPr defaultColWidth="9.140625" defaultRowHeight="15"/>
  <cols>
    <col min="1" max="1" width="4.28515625" customWidth="1"/>
    <col min="2" max="2" width="90.28515625" customWidth="1"/>
    <col min="3" max="4" width="15" customWidth="1"/>
    <col min="5" max="5" width="12.28515625" customWidth="1"/>
    <col min="6" max="6" width="9.28515625" customWidth="1"/>
    <col min="7" max="7" width="10.28515625" bestFit="1" customWidth="1"/>
    <col min="8" max="8" width="10.5703125" customWidth="1"/>
    <col min="9" max="9" width="9.7109375" bestFit="1" customWidth="1"/>
    <col min="11" max="11" width="20.7109375" customWidth="1"/>
    <col min="12" max="12" width="12.5703125" customWidth="1"/>
    <col min="13" max="13" width="12.28515625" customWidth="1"/>
  </cols>
  <sheetData>
    <row r="2" spans="2:5" ht="23.25">
      <c r="B2" s="158" t="s">
        <v>320</v>
      </c>
    </row>
    <row r="3" spans="2:5">
      <c r="B3" s="62" t="s">
        <v>321</v>
      </c>
    </row>
    <row r="5" spans="2:5" ht="18.75">
      <c r="B5" s="27" t="s">
        <v>322</v>
      </c>
      <c r="D5" s="96"/>
    </row>
    <row r="6" spans="2:5" ht="18.75">
      <c r="B6" s="27"/>
      <c r="D6" s="96"/>
    </row>
    <row r="7" spans="2:5">
      <c r="B7" s="130" t="s">
        <v>299</v>
      </c>
      <c r="C7" s="154">
        <v>2025</v>
      </c>
      <c r="D7" s="239">
        <v>2024</v>
      </c>
      <c r="E7" s="155"/>
    </row>
    <row r="8" spans="2:5" ht="17.25">
      <c r="B8" t="s">
        <v>389</v>
      </c>
      <c r="C8" s="61">
        <v>0</v>
      </c>
      <c r="D8" s="96">
        <v>1</v>
      </c>
    </row>
    <row r="9" spans="2:5">
      <c r="B9" t="s">
        <v>323</v>
      </c>
      <c r="C9" s="61">
        <v>0</v>
      </c>
      <c r="D9" s="96">
        <v>0</v>
      </c>
    </row>
    <row r="10" spans="2:5">
      <c r="B10" t="s">
        <v>324</v>
      </c>
      <c r="C10" s="61">
        <v>0</v>
      </c>
      <c r="D10" s="96">
        <v>0</v>
      </c>
    </row>
    <row r="11" spans="2:5">
      <c r="B11" t="s">
        <v>325</v>
      </c>
      <c r="C11" s="61">
        <v>0</v>
      </c>
      <c r="D11" s="96">
        <v>0</v>
      </c>
    </row>
    <row r="12" spans="2:5" ht="29.25" customHeight="1">
      <c r="B12" s="7" t="s">
        <v>326</v>
      </c>
      <c r="C12" s="61">
        <v>0</v>
      </c>
      <c r="D12" s="96">
        <v>0</v>
      </c>
    </row>
    <row r="13" spans="2:5" ht="30">
      <c r="B13" s="7" t="s">
        <v>327</v>
      </c>
      <c r="C13" s="61">
        <v>0</v>
      </c>
      <c r="D13" s="96">
        <v>1</v>
      </c>
    </row>
    <row r="14" spans="2:5">
      <c r="D14" s="96"/>
    </row>
    <row r="15" spans="2:5">
      <c r="D15" s="96"/>
    </row>
    <row r="16" spans="2:5" ht="18.75">
      <c r="B16" s="27" t="s">
        <v>328</v>
      </c>
      <c r="D16" s="96"/>
    </row>
    <row r="17" spans="2:9" ht="18.75">
      <c r="B17" s="27"/>
      <c r="D17" s="96"/>
    </row>
    <row r="18" spans="2:9">
      <c r="B18" s="130" t="s">
        <v>299</v>
      </c>
      <c r="C18" s="154">
        <v>2025</v>
      </c>
      <c r="D18" s="239">
        <v>2024</v>
      </c>
      <c r="E18" s="134">
        <v>2023</v>
      </c>
    </row>
    <row r="19" spans="2:9" ht="30">
      <c r="B19" s="7" t="s">
        <v>329</v>
      </c>
      <c r="C19" s="322">
        <v>1124</v>
      </c>
      <c r="D19" s="95">
        <v>739</v>
      </c>
      <c r="E19" s="9">
        <v>469</v>
      </c>
    </row>
    <row r="20" spans="2:9">
      <c r="D20" s="96"/>
    </row>
    <row r="22" spans="2:9" ht="18.75">
      <c r="B22" s="27" t="s">
        <v>330</v>
      </c>
      <c r="D22" s="96"/>
    </row>
    <row r="23" spans="2:9" ht="18.75">
      <c r="B23" s="27"/>
      <c r="D23" s="96"/>
    </row>
    <row r="24" spans="2:9">
      <c r="B24" s="130" t="s">
        <v>299</v>
      </c>
      <c r="C24" s="154">
        <v>2025</v>
      </c>
      <c r="D24" s="305"/>
      <c r="E24" s="155"/>
    </row>
    <row r="25" spans="2:9">
      <c r="B25" t="s">
        <v>331</v>
      </c>
      <c r="C25" s="61">
        <v>0</v>
      </c>
      <c r="D25" s="96"/>
    </row>
    <row r="26" spans="2:9">
      <c r="D26" s="96"/>
    </row>
    <row r="27" spans="2:9">
      <c r="D27" s="96"/>
    </row>
    <row r="28" spans="2:9" ht="18.75">
      <c r="B28" s="27" t="s">
        <v>332</v>
      </c>
      <c r="C28" s="3"/>
      <c r="D28" s="3"/>
      <c r="E28" s="4"/>
    </row>
    <row r="29" spans="2:9">
      <c r="B29" s="209"/>
      <c r="C29" s="3"/>
      <c r="D29" s="3"/>
      <c r="E29" s="348"/>
      <c r="F29" s="348"/>
    </row>
    <row r="30" spans="2:9" ht="17.25">
      <c r="B30" s="208" t="s">
        <v>333</v>
      </c>
      <c r="C30" s="350" t="s">
        <v>398</v>
      </c>
      <c r="D30" s="350"/>
      <c r="E30" s="349">
        <v>2024</v>
      </c>
      <c r="F30" s="349"/>
      <c r="G30" s="329">
        <v>2023</v>
      </c>
      <c r="H30" s="329"/>
    </row>
    <row r="31" spans="2:9">
      <c r="B31" s="210"/>
      <c r="C31" s="212" t="s">
        <v>334</v>
      </c>
      <c r="D31" s="212" t="s">
        <v>335</v>
      </c>
      <c r="E31" s="236" t="s">
        <v>334</v>
      </c>
      <c r="F31" s="236" t="s">
        <v>335</v>
      </c>
      <c r="G31" s="213" t="s">
        <v>334</v>
      </c>
      <c r="H31" s="213" t="s">
        <v>335</v>
      </c>
      <c r="I31" s="60"/>
    </row>
    <row r="32" spans="2:9" ht="17.25">
      <c r="B32" s="215" t="s">
        <v>391</v>
      </c>
      <c r="C32" s="157">
        <v>1526</v>
      </c>
      <c r="D32" s="211">
        <v>1</v>
      </c>
      <c r="E32" s="237">
        <v>1354</v>
      </c>
      <c r="F32" s="238">
        <v>1</v>
      </c>
      <c r="G32" s="94">
        <v>1550</v>
      </c>
      <c r="H32" s="319">
        <v>1</v>
      </c>
      <c r="I32" s="60"/>
    </row>
    <row r="33" spans="2:8">
      <c r="B33" s="214" t="s">
        <v>336</v>
      </c>
      <c r="C33" s="157">
        <v>175</v>
      </c>
      <c r="D33" s="157"/>
      <c r="E33" s="237">
        <v>222</v>
      </c>
      <c r="F33" s="237"/>
      <c r="G33" s="94">
        <v>170</v>
      </c>
      <c r="H33" s="13"/>
    </row>
    <row r="34" spans="2:8">
      <c r="B34" s="215"/>
      <c r="C34" s="157"/>
      <c r="D34" s="211"/>
      <c r="E34" s="237"/>
      <c r="F34" s="238"/>
      <c r="G34" s="94"/>
      <c r="H34" s="13"/>
    </row>
    <row r="35" spans="2:8" ht="17.25">
      <c r="B35" s="215" t="s">
        <v>393</v>
      </c>
      <c r="C35" s="157">
        <v>1573</v>
      </c>
      <c r="D35" s="157"/>
      <c r="E35" s="237">
        <v>1650</v>
      </c>
      <c r="F35" s="237"/>
      <c r="G35" s="156">
        <v>1178</v>
      </c>
    </row>
    <row r="36" spans="2:8" ht="17.25">
      <c r="B36" s="215" t="s">
        <v>396</v>
      </c>
      <c r="C36" s="157">
        <v>410</v>
      </c>
      <c r="D36" s="157"/>
      <c r="E36" s="237">
        <v>385</v>
      </c>
      <c r="F36" s="237"/>
      <c r="G36" s="156">
        <v>306</v>
      </c>
    </row>
    <row r="37" spans="2:8" ht="17.25">
      <c r="B37" s="215" t="s">
        <v>397</v>
      </c>
      <c r="C37" s="358">
        <v>0</v>
      </c>
      <c r="D37" s="157"/>
      <c r="E37" s="237">
        <v>3</v>
      </c>
      <c r="F37" s="237"/>
      <c r="G37" s="156">
        <v>6</v>
      </c>
    </row>
    <row r="38" spans="2:8" s="96" customFormat="1">
      <c r="B38" s="306"/>
      <c r="C38" s="237"/>
      <c r="D38" s="237"/>
      <c r="E38" s="237"/>
      <c r="F38" s="237"/>
      <c r="G38" s="237"/>
    </row>
    <row r="39" spans="2:8" s="96" customFormat="1">
      <c r="B39" s="306"/>
      <c r="C39" s="237"/>
      <c r="D39" s="237"/>
      <c r="E39" s="237"/>
      <c r="F39" s="237"/>
      <c r="G39" s="237"/>
    </row>
    <row r="40" spans="2:8" s="96" customFormat="1" ht="18.75">
      <c r="B40" s="27" t="s">
        <v>337</v>
      </c>
      <c r="C40" s="237"/>
      <c r="D40" s="237"/>
      <c r="E40" s="237"/>
      <c r="F40" s="237"/>
      <c r="G40" s="237"/>
    </row>
    <row r="41" spans="2:8" s="96" customFormat="1">
      <c r="B41" s="306"/>
      <c r="C41" s="237"/>
      <c r="D41" s="237"/>
      <c r="E41" s="237"/>
      <c r="F41" s="237"/>
      <c r="G41" s="237"/>
    </row>
    <row r="42" spans="2:8" s="96" customFormat="1">
      <c r="B42" s="130" t="s">
        <v>299</v>
      </c>
      <c r="C42" s="154">
        <v>2025</v>
      </c>
      <c r="D42" s="239">
        <v>2024</v>
      </c>
      <c r="E42" s="237"/>
      <c r="F42" s="237"/>
      <c r="G42" s="237"/>
    </row>
    <row r="43" spans="2:8" s="96" customFormat="1">
      <c r="B43" s="96" t="s">
        <v>338</v>
      </c>
      <c r="C43" s="211">
        <v>0.83</v>
      </c>
      <c r="D43" s="238">
        <v>0.87</v>
      </c>
      <c r="E43" s="237"/>
      <c r="F43" s="237"/>
      <c r="G43" s="237"/>
    </row>
    <row r="44" spans="2:8" s="96" customFormat="1">
      <c r="C44" s="307"/>
      <c r="D44" s="238"/>
      <c r="E44" s="237"/>
      <c r="F44" s="237"/>
      <c r="G44" s="237"/>
    </row>
    <row r="45" spans="2:8" s="96" customFormat="1">
      <c r="C45" s="307"/>
      <c r="D45" s="238"/>
      <c r="E45" s="237"/>
      <c r="F45" s="237"/>
      <c r="G45" s="237"/>
    </row>
    <row r="46" spans="2:8" s="96" customFormat="1" ht="18.75">
      <c r="B46" s="27" t="s">
        <v>339</v>
      </c>
      <c r="C46" s="237"/>
      <c r="D46" s="237"/>
      <c r="E46" s="237"/>
      <c r="F46" s="237"/>
      <c r="G46" s="237"/>
    </row>
    <row r="47" spans="2:8" s="96" customFormat="1">
      <c r="B47" s="306"/>
      <c r="C47" s="237"/>
      <c r="D47" s="237"/>
      <c r="E47" s="237"/>
      <c r="F47" s="237"/>
      <c r="G47" s="237"/>
    </row>
    <row r="48" spans="2:8" s="96" customFormat="1">
      <c r="B48" s="130" t="s">
        <v>299</v>
      </c>
      <c r="C48" s="154">
        <v>2025</v>
      </c>
      <c r="D48" s="239">
        <v>2024</v>
      </c>
      <c r="E48" s="237"/>
      <c r="F48" s="237"/>
      <c r="G48" s="237"/>
    </row>
    <row r="49" spans="2:8" s="96" customFormat="1">
      <c r="B49" s="96" t="s">
        <v>340</v>
      </c>
      <c r="C49" s="308">
        <v>0.99809999999999999</v>
      </c>
      <c r="D49" s="238">
        <v>1</v>
      </c>
      <c r="E49" s="237"/>
      <c r="F49" s="237"/>
      <c r="G49" s="237"/>
    </row>
    <row r="50" spans="2:8" s="96" customFormat="1">
      <c r="B50" s="96" t="s">
        <v>341</v>
      </c>
      <c r="C50" s="308">
        <v>0.99729999999999996</v>
      </c>
      <c r="D50" s="307">
        <v>0.99809999999999999</v>
      </c>
      <c r="E50" s="237"/>
      <c r="F50" s="237"/>
      <c r="G50" s="237"/>
    </row>
    <row r="51" spans="2:8" s="96" customFormat="1">
      <c r="B51" s="306"/>
      <c r="C51" s="308"/>
      <c r="D51" s="307"/>
      <c r="E51" s="237"/>
      <c r="F51" s="237"/>
      <c r="G51" s="237"/>
    </row>
    <row r="52" spans="2:8" s="96" customFormat="1">
      <c r="B52" s="96" t="s">
        <v>342</v>
      </c>
      <c r="C52" s="308">
        <v>0.99790000000000001</v>
      </c>
      <c r="D52" s="307">
        <v>0.99870000000000003</v>
      </c>
      <c r="E52" s="237"/>
      <c r="F52" s="237"/>
      <c r="G52" s="237"/>
    </row>
    <row r="53" spans="2:8" s="96" customFormat="1">
      <c r="B53" s="96" t="s">
        <v>343</v>
      </c>
      <c r="C53" s="308">
        <v>0.99739999999999995</v>
      </c>
      <c r="D53" s="307">
        <v>0.99829999999999997</v>
      </c>
      <c r="E53" s="237"/>
      <c r="F53" s="237"/>
      <c r="G53" s="237"/>
    </row>
    <row r="54" spans="2:8">
      <c r="B54" s="209"/>
      <c r="C54" s="3"/>
      <c r="D54" s="3"/>
      <c r="E54" s="237"/>
      <c r="F54" s="96"/>
    </row>
    <row r="55" spans="2:8">
      <c r="B55" s="209"/>
      <c r="C55" s="3"/>
      <c r="D55" s="3"/>
      <c r="E55" s="1"/>
    </row>
    <row r="56" spans="2:8" s="96" customFormat="1" ht="18.75">
      <c r="B56" s="27" t="s">
        <v>344</v>
      </c>
      <c r="C56" s="237"/>
      <c r="D56" s="237"/>
      <c r="E56" s="237"/>
      <c r="F56" s="237"/>
      <c r="G56" s="237"/>
    </row>
    <row r="57" spans="2:8" s="96" customFormat="1">
      <c r="B57" s="306"/>
      <c r="C57" s="237"/>
      <c r="D57" s="237"/>
      <c r="E57" s="237"/>
      <c r="F57" s="237"/>
      <c r="G57" s="237"/>
    </row>
    <row r="58" spans="2:8" s="96" customFormat="1">
      <c r="B58" s="130" t="s">
        <v>299</v>
      </c>
      <c r="C58" s="154">
        <v>2025</v>
      </c>
      <c r="D58" s="305"/>
      <c r="E58" s="237"/>
      <c r="F58" s="237"/>
      <c r="G58" s="237"/>
    </row>
    <row r="59" spans="2:8" s="96" customFormat="1" ht="30">
      <c r="B59" s="309" t="s">
        <v>345</v>
      </c>
      <c r="C59" s="321">
        <v>0.99129999999999996</v>
      </c>
      <c r="D59" s="310"/>
      <c r="E59" s="237"/>
      <c r="F59" s="237"/>
      <c r="G59" s="237"/>
    </row>
    <row r="60" spans="2:8" s="96" customFormat="1" ht="30">
      <c r="B60" s="309" t="s">
        <v>346</v>
      </c>
      <c r="C60" s="321">
        <v>0.96509999999999996</v>
      </c>
      <c r="D60" s="311"/>
      <c r="E60" s="237"/>
      <c r="F60" s="237"/>
      <c r="G60" s="237"/>
    </row>
    <row r="61" spans="2:8" s="96" customFormat="1">
      <c r="C61" s="307"/>
      <c r="D61" s="307"/>
      <c r="E61" s="237"/>
      <c r="F61" s="237"/>
      <c r="G61" s="237"/>
    </row>
    <row r="62" spans="2:8" s="96" customFormat="1">
      <c r="C62" s="307"/>
      <c r="D62" s="307"/>
      <c r="E62" s="237"/>
      <c r="F62" s="237"/>
      <c r="G62" s="237"/>
    </row>
    <row r="63" spans="2:8" ht="42" customHeight="1">
      <c r="B63" s="346" t="s">
        <v>390</v>
      </c>
      <c r="C63" s="346"/>
      <c r="D63" s="346"/>
      <c r="E63" s="346"/>
      <c r="F63" s="346"/>
      <c r="G63" s="346"/>
      <c r="H63" s="346"/>
    </row>
    <row r="64" spans="2:8">
      <c r="B64" s="345" t="s">
        <v>392</v>
      </c>
      <c r="C64" s="345"/>
      <c r="D64" s="345"/>
      <c r="E64" s="345"/>
      <c r="F64" s="345"/>
      <c r="G64" s="345"/>
      <c r="H64" s="345"/>
    </row>
    <row r="65" spans="2:9">
      <c r="B65" s="345" t="s">
        <v>394</v>
      </c>
      <c r="C65" s="345"/>
      <c r="D65" s="345"/>
      <c r="E65" s="345"/>
      <c r="F65" s="345"/>
      <c r="G65" s="345"/>
      <c r="H65" s="345"/>
    </row>
    <row r="66" spans="2:9" ht="41.25" customHeight="1">
      <c r="B66" s="346" t="s">
        <v>395</v>
      </c>
      <c r="C66" s="346"/>
      <c r="D66" s="346"/>
      <c r="E66" s="346"/>
      <c r="F66" s="346"/>
      <c r="G66" s="346"/>
      <c r="H66" s="346"/>
    </row>
    <row r="67" spans="2:9" ht="29.25" customHeight="1">
      <c r="B67" s="346" t="s">
        <v>399</v>
      </c>
      <c r="C67" s="346"/>
      <c r="D67" s="346"/>
      <c r="E67" s="346"/>
      <c r="F67" s="346"/>
      <c r="G67" s="346"/>
      <c r="H67" s="346"/>
    </row>
    <row r="68" spans="2:9" ht="29.25" customHeight="1">
      <c r="B68" s="346" t="s">
        <v>400</v>
      </c>
      <c r="C68" s="346"/>
      <c r="D68" s="346"/>
      <c r="E68" s="346"/>
      <c r="F68" s="346"/>
      <c r="G68" s="346"/>
      <c r="H68" s="346"/>
    </row>
    <row r="69" spans="2:9">
      <c r="B69" s="346" t="s">
        <v>401</v>
      </c>
      <c r="C69" s="346"/>
      <c r="D69" s="346"/>
      <c r="E69" s="346"/>
      <c r="F69" s="346"/>
      <c r="G69" s="346"/>
      <c r="H69" s="346"/>
    </row>
    <row r="70" spans="2:9">
      <c r="B70" s="2"/>
      <c r="C70" s="2"/>
      <c r="D70" s="2"/>
      <c r="E70" s="2"/>
      <c r="F70" s="2"/>
      <c r="G70" s="2"/>
      <c r="H70" s="2"/>
      <c r="I70" s="2"/>
    </row>
    <row r="71" spans="2:9">
      <c r="B71" s="2"/>
      <c r="C71" s="2"/>
      <c r="D71" s="2"/>
      <c r="E71" s="2"/>
      <c r="F71" s="2"/>
      <c r="G71" s="2"/>
      <c r="H71" s="2"/>
      <c r="I71" s="2"/>
    </row>
    <row r="72" spans="2:9">
      <c r="B72" s="2"/>
      <c r="C72" s="2"/>
      <c r="D72" s="2"/>
      <c r="E72" s="2"/>
      <c r="F72" s="2"/>
      <c r="G72" s="2"/>
      <c r="H72" s="2"/>
      <c r="I72" s="2"/>
    </row>
    <row r="73" spans="2:9">
      <c r="B73" s="2"/>
      <c r="C73" s="2"/>
      <c r="D73" s="2"/>
      <c r="E73" s="2"/>
      <c r="F73" s="2"/>
      <c r="G73" s="2"/>
      <c r="H73" s="2"/>
      <c r="I73" s="2"/>
    </row>
    <row r="74" spans="2:9">
      <c r="B74" s="2"/>
      <c r="C74" s="2"/>
      <c r="D74" s="2"/>
      <c r="E74" s="2"/>
      <c r="F74" s="2"/>
      <c r="G74" s="2"/>
      <c r="H74" s="2"/>
      <c r="I74" s="2"/>
    </row>
    <row r="75" spans="2:9">
      <c r="B75" s="2"/>
      <c r="C75" s="2"/>
      <c r="D75" s="2"/>
      <c r="E75" s="2"/>
      <c r="F75" s="2"/>
      <c r="G75" s="2"/>
      <c r="H75" s="2"/>
      <c r="I75" s="2"/>
    </row>
    <row r="76" spans="2:9">
      <c r="B76" s="2"/>
      <c r="C76" s="3"/>
      <c r="D76" s="3"/>
      <c r="E76" s="6"/>
      <c r="F76" s="5"/>
      <c r="G76" s="5"/>
    </row>
  </sheetData>
  <mergeCells count="11">
    <mergeCell ref="B63:H63"/>
    <mergeCell ref="E29:F29"/>
    <mergeCell ref="E30:F30"/>
    <mergeCell ref="G30:H30"/>
    <mergeCell ref="C30:D30"/>
    <mergeCell ref="B69:H69"/>
    <mergeCell ref="B66:H66"/>
    <mergeCell ref="B67:H67"/>
    <mergeCell ref="B68:H68"/>
    <mergeCell ref="B64:H64"/>
    <mergeCell ref="B65:H65"/>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4173E-B322-427F-AD15-76947C833B3B}">
  <dimension ref="B2:K33"/>
  <sheetViews>
    <sheetView showGridLines="0" workbookViewId="0">
      <selection activeCell="H23" sqref="H23"/>
    </sheetView>
  </sheetViews>
  <sheetFormatPr defaultColWidth="9.140625" defaultRowHeight="15"/>
  <cols>
    <col min="1" max="1" width="4.28515625" customWidth="1"/>
    <col min="2" max="2" width="33.85546875" customWidth="1"/>
    <col min="3" max="3" width="65" customWidth="1"/>
    <col min="4" max="4" width="19" customWidth="1"/>
    <col min="5" max="5" width="20.140625" customWidth="1"/>
    <col min="6" max="6" width="15.5703125" customWidth="1"/>
    <col min="7" max="7" width="22.140625" bestFit="1" customWidth="1"/>
  </cols>
  <sheetData>
    <row r="2" spans="2:11" ht="18.75">
      <c r="B2" s="27" t="s">
        <v>347</v>
      </c>
    </row>
    <row r="4" spans="2:11">
      <c r="B4" s="30" t="s">
        <v>348</v>
      </c>
      <c r="C4" s="30" t="s">
        <v>349</v>
      </c>
      <c r="D4" s="154">
        <v>2025</v>
      </c>
      <c r="E4" s="239">
        <v>2024</v>
      </c>
      <c r="F4" s="239">
        <v>2023</v>
      </c>
    </row>
    <row r="5" spans="2:11">
      <c r="B5" s="351" t="s">
        <v>350</v>
      </c>
      <c r="C5" s="50" t="s">
        <v>351</v>
      </c>
      <c r="D5" s="102">
        <v>37</v>
      </c>
      <c r="E5" s="103">
        <v>28</v>
      </c>
      <c r="F5" s="103">
        <v>28</v>
      </c>
    </row>
    <row r="6" spans="2:11" ht="18" customHeight="1">
      <c r="B6" s="352"/>
      <c r="C6" s="8" t="s">
        <v>352</v>
      </c>
      <c r="D6" s="104">
        <v>164</v>
      </c>
      <c r="E6" s="105">
        <v>119</v>
      </c>
      <c r="F6" s="105">
        <v>129</v>
      </c>
    </row>
    <row r="7" spans="2:11" ht="18" customHeight="1">
      <c r="B7" s="352"/>
      <c r="C7" s="8" t="s">
        <v>353</v>
      </c>
      <c r="D7" s="104">
        <v>2594</v>
      </c>
      <c r="E7" s="105">
        <v>1439</v>
      </c>
      <c r="F7" s="105">
        <v>1299</v>
      </c>
    </row>
    <row r="8" spans="2:11" ht="17.25">
      <c r="B8" s="352"/>
      <c r="C8" s="8" t="s">
        <v>354</v>
      </c>
      <c r="D8" s="106">
        <v>865673.83639905544</v>
      </c>
      <c r="E8" s="107">
        <v>916264.96567586565</v>
      </c>
      <c r="F8" s="107">
        <v>1320495</v>
      </c>
    </row>
    <row r="9" spans="2:11" ht="18.75" customHeight="1">
      <c r="B9" s="352"/>
      <c r="C9" s="8" t="s">
        <v>355</v>
      </c>
      <c r="D9" s="315">
        <v>2902</v>
      </c>
      <c r="E9" s="240">
        <v>3577.6</v>
      </c>
      <c r="F9" s="126">
        <v>3378.2</v>
      </c>
    </row>
    <row r="10" spans="2:11" ht="15.75" customHeight="1">
      <c r="B10" s="352"/>
      <c r="C10" s="8" t="s">
        <v>356</v>
      </c>
      <c r="D10" s="317">
        <v>0.45900000000000002</v>
      </c>
      <c r="E10" s="125">
        <v>0.36599999999999999</v>
      </c>
      <c r="F10" s="125">
        <v>0.32800000000000001</v>
      </c>
      <c r="H10" s="122"/>
      <c r="K10" s="123"/>
    </row>
    <row r="11" spans="2:11" ht="20.25" customHeight="1">
      <c r="B11" s="353"/>
      <c r="C11" s="52" t="s">
        <v>357</v>
      </c>
      <c r="D11" s="108">
        <v>0</v>
      </c>
      <c r="E11" s="117">
        <v>0</v>
      </c>
      <c r="F11" s="117">
        <v>0</v>
      </c>
      <c r="H11" s="124"/>
      <c r="I11" s="124"/>
      <c r="J11" s="124"/>
      <c r="K11" s="123"/>
    </row>
    <row r="12" spans="2:11" ht="30">
      <c r="B12" s="49" t="s">
        <v>358</v>
      </c>
      <c r="C12" s="48" t="s">
        <v>359</v>
      </c>
      <c r="D12" s="111">
        <v>0</v>
      </c>
      <c r="E12" s="112">
        <v>0</v>
      </c>
      <c r="F12" s="112">
        <v>0</v>
      </c>
      <c r="K12" s="10"/>
    </row>
    <row r="13" spans="2:11" ht="30">
      <c r="B13" s="43" t="s">
        <v>360</v>
      </c>
      <c r="C13" s="48" t="s">
        <v>361</v>
      </c>
      <c r="D13" s="113" t="s">
        <v>279</v>
      </c>
      <c r="E13" s="114" t="s">
        <v>279</v>
      </c>
      <c r="F13" s="114" t="s">
        <v>279</v>
      </c>
    </row>
    <row r="14" spans="2:11">
      <c r="B14" s="43" t="s">
        <v>362</v>
      </c>
      <c r="C14" s="48" t="s">
        <v>363</v>
      </c>
      <c r="D14" s="115">
        <v>0</v>
      </c>
      <c r="E14" s="116">
        <v>0</v>
      </c>
      <c r="F14" s="116">
        <v>0</v>
      </c>
    </row>
    <row r="15" spans="2:11">
      <c r="B15" s="1"/>
      <c r="C15" s="7"/>
      <c r="D15" s="46"/>
      <c r="E15" s="241"/>
    </row>
    <row r="16" spans="2:11">
      <c r="B16" s="1"/>
      <c r="C16" s="7"/>
      <c r="D16" s="46"/>
      <c r="E16" s="241"/>
    </row>
    <row r="17" spans="2:8">
      <c r="D17" s="28"/>
      <c r="E17" s="242"/>
    </row>
    <row r="18" spans="2:8">
      <c r="B18" s="30" t="s">
        <v>364</v>
      </c>
      <c r="C18" s="30"/>
      <c r="D18" s="154">
        <v>2025</v>
      </c>
      <c r="E18" s="239">
        <v>2024</v>
      </c>
      <c r="F18" s="239">
        <v>2023</v>
      </c>
    </row>
    <row r="19" spans="2:8">
      <c r="B19" s="181" t="s">
        <v>365</v>
      </c>
      <c r="C19" s="182" t="s">
        <v>366</v>
      </c>
      <c r="D19" s="313">
        <v>0.17</v>
      </c>
      <c r="E19" s="183">
        <v>0.17000000000000004</v>
      </c>
      <c r="F19" s="183">
        <v>0.13900000000000001</v>
      </c>
    </row>
    <row r="20" spans="2:8">
      <c r="B20" s="51" t="s">
        <v>367</v>
      </c>
      <c r="C20" s="29" t="s">
        <v>368</v>
      </c>
      <c r="D20" s="108">
        <v>0.5</v>
      </c>
      <c r="E20" s="117">
        <v>0.45</v>
      </c>
      <c r="F20" s="109">
        <v>0.5</v>
      </c>
    </row>
    <row r="21" spans="2:8" ht="30">
      <c r="B21" s="51" t="s">
        <v>369</v>
      </c>
      <c r="C21" s="48" t="s">
        <v>370</v>
      </c>
      <c r="D21" s="110" t="s">
        <v>279</v>
      </c>
      <c r="E21" s="243" t="s">
        <v>279</v>
      </c>
      <c r="F21" s="64" t="s">
        <v>279</v>
      </c>
    </row>
    <row r="22" spans="2:8">
      <c r="B22" s="45"/>
      <c r="C22" s="118"/>
      <c r="D22" s="119"/>
      <c r="E22" s="64"/>
    </row>
    <row r="23" spans="2:8" ht="88.5" customHeight="1">
      <c r="B23" s="45" t="s">
        <v>371</v>
      </c>
      <c r="C23" s="11"/>
      <c r="D23" s="354" t="s">
        <v>372</v>
      </c>
      <c r="E23" s="355"/>
    </row>
    <row r="24" spans="2:8" ht="92.25" customHeight="1">
      <c r="B24" s="51" t="s">
        <v>373</v>
      </c>
      <c r="C24" s="29"/>
      <c r="D24" s="354" t="s">
        <v>372</v>
      </c>
      <c r="E24" s="355"/>
    </row>
    <row r="25" spans="2:8">
      <c r="B25" s="47"/>
    </row>
    <row r="26" spans="2:8">
      <c r="B26" s="345"/>
      <c r="C26" s="345"/>
      <c r="D26" s="345"/>
      <c r="E26" s="345"/>
      <c r="F26" s="345"/>
    </row>
    <row r="27" spans="2:8" ht="36" customHeight="1">
      <c r="B27" s="356" t="s">
        <v>374</v>
      </c>
      <c r="C27" s="356"/>
      <c r="D27" s="356"/>
      <c r="E27" s="356"/>
      <c r="F27" s="356"/>
      <c r="G27" s="323"/>
      <c r="H27" s="323"/>
    </row>
    <row r="28" spans="2:8">
      <c r="B28" s="47"/>
    </row>
    <row r="30" spans="2:8">
      <c r="B30" s="47"/>
    </row>
    <row r="31" spans="2:8">
      <c r="B31" s="47"/>
    </row>
    <row r="32" spans="2:8">
      <c r="B32" s="47"/>
    </row>
    <row r="33" spans="2:2">
      <c r="B33" s="47"/>
    </row>
  </sheetData>
  <mergeCells count="5">
    <mergeCell ref="B5:B11"/>
    <mergeCell ref="D23:E23"/>
    <mergeCell ref="D24:E24"/>
    <mergeCell ref="B26:F26"/>
    <mergeCell ref="B27:F27"/>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BFEC8-F8D6-4710-B203-FBE24F052BDD}">
  <dimension ref="B2:J29"/>
  <sheetViews>
    <sheetView showGridLines="0" workbookViewId="0">
      <selection activeCell="E41" sqref="E41"/>
    </sheetView>
  </sheetViews>
  <sheetFormatPr defaultColWidth="9.140625" defaultRowHeight="15"/>
  <cols>
    <col min="1" max="1" width="4.5703125" customWidth="1"/>
    <col min="2" max="2" width="48.85546875" customWidth="1"/>
    <col min="3" max="10" width="18.28515625" customWidth="1"/>
  </cols>
  <sheetData>
    <row r="2" spans="2:10" ht="18.75">
      <c r="B2" s="27" t="s">
        <v>375</v>
      </c>
    </row>
    <row r="3" spans="2:10" ht="33.75" customHeight="1">
      <c r="B3" s="357" t="s">
        <v>376</v>
      </c>
      <c r="C3" s="357"/>
      <c r="D3" s="357"/>
      <c r="E3" s="357"/>
      <c r="F3" s="357"/>
      <c r="G3" s="357"/>
      <c r="H3" s="357"/>
      <c r="I3" s="357"/>
      <c r="J3" s="357"/>
    </row>
    <row r="5" spans="2:10" ht="18.75">
      <c r="B5" s="27" t="s">
        <v>377</v>
      </c>
    </row>
    <row r="6" spans="2:10">
      <c r="B6" s="62" t="s">
        <v>78</v>
      </c>
    </row>
    <row r="7" spans="2:10">
      <c r="B7" s="62"/>
    </row>
    <row r="8" spans="2:10">
      <c r="B8" s="62"/>
      <c r="C8" s="343" t="s">
        <v>378</v>
      </c>
      <c r="D8" s="343"/>
      <c r="E8" s="343"/>
      <c r="F8" s="343"/>
      <c r="G8" s="343"/>
      <c r="H8" s="343"/>
      <c r="I8" s="343"/>
      <c r="J8" s="343"/>
    </row>
    <row r="9" spans="2:10">
      <c r="C9" s="12"/>
      <c r="D9" s="343" t="s">
        <v>81</v>
      </c>
      <c r="E9" s="343"/>
      <c r="F9" s="343"/>
      <c r="G9" s="343"/>
      <c r="H9" s="343" t="s">
        <v>82</v>
      </c>
      <c r="I9" s="343"/>
      <c r="J9" s="343"/>
    </row>
    <row r="10" spans="2:10" ht="60">
      <c r="B10" s="12" t="s">
        <v>83</v>
      </c>
      <c r="C10" s="119" t="s">
        <v>379</v>
      </c>
      <c r="D10" s="119" t="s">
        <v>85</v>
      </c>
      <c r="E10" s="119" t="s">
        <v>86</v>
      </c>
      <c r="F10" s="119" t="s">
        <v>380</v>
      </c>
      <c r="G10" s="119" t="s">
        <v>88</v>
      </c>
      <c r="H10" s="119" t="s">
        <v>85</v>
      </c>
      <c r="I10" s="119" t="s">
        <v>86</v>
      </c>
      <c r="J10" s="119" t="s">
        <v>88</v>
      </c>
    </row>
    <row r="11" spans="2:10">
      <c r="B11" t="s">
        <v>90</v>
      </c>
      <c r="C11" s="290">
        <v>5408</v>
      </c>
      <c r="D11" s="291">
        <v>42</v>
      </c>
      <c r="E11" s="292">
        <v>4.7E-2</v>
      </c>
      <c r="F11" s="293">
        <v>4</v>
      </c>
      <c r="G11" s="293">
        <v>7.7</v>
      </c>
      <c r="H11" s="291">
        <v>39</v>
      </c>
      <c r="I11" s="292">
        <v>0.03</v>
      </c>
      <c r="J11" s="293">
        <v>7.1</v>
      </c>
    </row>
    <row r="12" spans="2:10">
      <c r="B12" t="s">
        <v>91</v>
      </c>
      <c r="C12" s="294">
        <v>5092</v>
      </c>
      <c r="D12" s="291">
        <v>26</v>
      </c>
      <c r="E12" s="292">
        <v>2.9000000000000001E-2</v>
      </c>
      <c r="F12" s="293">
        <v>3.9</v>
      </c>
      <c r="G12" s="293">
        <v>5.0999999999999996</v>
      </c>
      <c r="H12" s="291">
        <v>173</v>
      </c>
      <c r="I12" s="292">
        <v>0.13300000000000001</v>
      </c>
      <c r="J12" s="293">
        <v>34</v>
      </c>
    </row>
    <row r="13" spans="2:10">
      <c r="B13" t="s">
        <v>92</v>
      </c>
      <c r="C13" s="294">
        <v>8727</v>
      </c>
      <c r="D13" s="291">
        <v>276</v>
      </c>
      <c r="E13" s="292">
        <v>0.31</v>
      </c>
      <c r="F13" s="293">
        <v>3</v>
      </c>
      <c r="G13" s="293">
        <v>31.6</v>
      </c>
      <c r="H13" s="291">
        <v>140</v>
      </c>
      <c r="I13" s="292">
        <v>0.108</v>
      </c>
      <c r="J13" s="293">
        <v>16</v>
      </c>
    </row>
    <row r="14" spans="2:10">
      <c r="B14" t="s">
        <v>93</v>
      </c>
      <c r="C14" s="294">
        <v>9311</v>
      </c>
      <c r="D14" s="291">
        <v>2</v>
      </c>
      <c r="E14" s="292">
        <v>2E-3</v>
      </c>
      <c r="F14" s="293">
        <v>4.3</v>
      </c>
      <c r="G14" s="293">
        <v>0.2</v>
      </c>
      <c r="H14" s="291">
        <v>13</v>
      </c>
      <c r="I14" s="292">
        <v>0.01</v>
      </c>
      <c r="J14" s="293">
        <v>1.4</v>
      </c>
    </row>
    <row r="15" spans="2:10">
      <c r="B15" s="7" t="s">
        <v>94</v>
      </c>
      <c r="C15" s="294">
        <v>5121</v>
      </c>
      <c r="D15" s="291">
        <v>5</v>
      </c>
      <c r="E15" s="292">
        <v>6.0000000000000001E-3</v>
      </c>
      <c r="F15" s="293">
        <v>4.3</v>
      </c>
      <c r="G15" s="293">
        <v>1</v>
      </c>
      <c r="H15" s="291">
        <v>37</v>
      </c>
      <c r="I15" s="292">
        <v>2.8000000000000001E-2</v>
      </c>
      <c r="J15" s="293">
        <v>7.2</v>
      </c>
    </row>
    <row r="16" spans="2:10">
      <c r="B16" s="7" t="s">
        <v>95</v>
      </c>
      <c r="C16" s="294">
        <v>11967</v>
      </c>
      <c r="D16" s="291">
        <v>5</v>
      </c>
      <c r="E16" s="292">
        <v>6.0000000000000001E-3</v>
      </c>
      <c r="F16" s="293">
        <v>4.5999999999999996</v>
      </c>
      <c r="G16" s="293">
        <v>0.4</v>
      </c>
      <c r="H16" s="291">
        <v>75</v>
      </c>
      <c r="I16" s="292">
        <v>5.7000000000000002E-2</v>
      </c>
      <c r="J16" s="293">
        <v>6.2</v>
      </c>
    </row>
    <row r="17" spans="2:10">
      <c r="B17" s="7" t="s">
        <v>96</v>
      </c>
      <c r="C17" s="294">
        <v>4455</v>
      </c>
      <c r="D17" s="291">
        <v>10</v>
      </c>
      <c r="E17" s="292">
        <v>1.0999999999999999E-2</v>
      </c>
      <c r="F17" s="293">
        <v>4.2</v>
      </c>
      <c r="G17" s="293">
        <v>2.2000000000000002</v>
      </c>
      <c r="H17" s="291">
        <v>89</v>
      </c>
      <c r="I17" s="292">
        <v>6.9000000000000006E-2</v>
      </c>
      <c r="J17" s="293">
        <v>20</v>
      </c>
    </row>
    <row r="18" spans="2:10">
      <c r="B18" t="s">
        <v>97</v>
      </c>
      <c r="C18" s="294">
        <v>574</v>
      </c>
      <c r="D18" s="291">
        <v>3</v>
      </c>
      <c r="E18" s="292">
        <v>3.0000000000000001E-3</v>
      </c>
      <c r="F18" s="293">
        <v>3.4</v>
      </c>
      <c r="G18" s="293">
        <v>5</v>
      </c>
      <c r="H18" s="291">
        <v>128</v>
      </c>
      <c r="I18" s="292">
        <v>9.9000000000000005E-2</v>
      </c>
      <c r="J18" s="293">
        <v>225.4</v>
      </c>
    </row>
    <row r="19" spans="2:10">
      <c r="B19" t="s">
        <v>98</v>
      </c>
      <c r="C19" s="294">
        <v>4777</v>
      </c>
      <c r="D19" s="291">
        <v>85</v>
      </c>
      <c r="E19" s="292">
        <v>9.5000000000000001E-2</v>
      </c>
      <c r="F19" s="293">
        <v>2.4</v>
      </c>
      <c r="G19" s="293">
        <v>17.8</v>
      </c>
      <c r="H19" s="291">
        <v>50</v>
      </c>
      <c r="I19" s="292">
        <v>3.9E-2</v>
      </c>
      <c r="J19" s="293">
        <v>10.5</v>
      </c>
    </row>
    <row r="20" spans="2:10">
      <c r="B20" t="s">
        <v>100</v>
      </c>
      <c r="C20" s="294">
        <v>1476</v>
      </c>
      <c r="D20" s="291">
        <v>25</v>
      </c>
      <c r="E20" s="292">
        <v>2.8000000000000001E-2</v>
      </c>
      <c r="F20" s="293">
        <v>3.4</v>
      </c>
      <c r="G20" s="293">
        <v>17</v>
      </c>
      <c r="H20" s="291">
        <v>39</v>
      </c>
      <c r="I20" s="292">
        <v>0.03</v>
      </c>
      <c r="J20" s="293">
        <v>26.5</v>
      </c>
    </row>
    <row r="21" spans="2:10">
      <c r="B21" t="s">
        <v>101</v>
      </c>
      <c r="C21" s="294">
        <v>13855</v>
      </c>
      <c r="D21" s="291">
        <v>21</v>
      </c>
      <c r="E21" s="292">
        <v>2.3E-2</v>
      </c>
      <c r="F21" s="293">
        <v>4.3</v>
      </c>
      <c r="G21" s="293">
        <v>1.5</v>
      </c>
      <c r="H21" s="291">
        <v>185</v>
      </c>
      <c r="I21" s="292">
        <v>0.14299999999999999</v>
      </c>
      <c r="J21" s="293">
        <v>13.4</v>
      </c>
    </row>
    <row r="22" spans="2:10">
      <c r="B22" t="s">
        <v>102</v>
      </c>
      <c r="C22" s="294">
        <v>6379</v>
      </c>
      <c r="D22" s="291">
        <v>71</v>
      </c>
      <c r="E22" s="292">
        <v>7.9000000000000001E-2</v>
      </c>
      <c r="F22" s="293">
        <v>3.5</v>
      </c>
      <c r="G22" s="293">
        <v>11.1</v>
      </c>
      <c r="H22" s="291">
        <v>47</v>
      </c>
      <c r="I22" s="292">
        <v>3.5999999999999997E-2</v>
      </c>
      <c r="J22" s="293">
        <v>7.3</v>
      </c>
    </row>
    <row r="23" spans="2:10">
      <c r="B23" t="s">
        <v>103</v>
      </c>
      <c r="C23" s="294">
        <v>52555</v>
      </c>
      <c r="D23" s="291">
        <v>7</v>
      </c>
      <c r="E23" s="292">
        <v>8.0000000000000002E-3</v>
      </c>
      <c r="F23" s="293">
        <v>3.5</v>
      </c>
      <c r="G23" s="293">
        <v>0.1</v>
      </c>
      <c r="H23" s="291">
        <v>157</v>
      </c>
      <c r="I23" s="292">
        <v>0.121</v>
      </c>
      <c r="J23" s="293">
        <v>3</v>
      </c>
    </row>
    <row r="24" spans="2:10">
      <c r="B24" t="s">
        <v>104</v>
      </c>
      <c r="C24" s="294">
        <v>7164</v>
      </c>
      <c r="D24" s="291">
        <v>287</v>
      </c>
      <c r="E24" s="292">
        <v>0.32300000000000001</v>
      </c>
      <c r="F24" s="293">
        <v>2</v>
      </c>
      <c r="G24" s="293">
        <v>40.1</v>
      </c>
      <c r="H24" s="291">
        <v>71</v>
      </c>
      <c r="I24" s="292">
        <v>5.5E-2</v>
      </c>
      <c r="J24" s="293">
        <v>9.9</v>
      </c>
    </row>
    <row r="25" spans="2:10">
      <c r="B25" t="s">
        <v>105</v>
      </c>
      <c r="C25" s="294">
        <v>3212</v>
      </c>
      <c r="D25" s="291">
        <v>26</v>
      </c>
      <c r="E25" s="292">
        <v>2.9000000000000001E-2</v>
      </c>
      <c r="F25" s="293">
        <v>3.9</v>
      </c>
      <c r="G25" s="293">
        <v>8</v>
      </c>
      <c r="H25" s="291">
        <v>55</v>
      </c>
      <c r="I25" s="292">
        <v>4.2999999999999997E-2</v>
      </c>
      <c r="J25" s="293">
        <v>17.2</v>
      </c>
    </row>
    <row r="26" spans="2:10">
      <c r="B26" s="44" t="s">
        <v>106</v>
      </c>
      <c r="C26" s="71">
        <v>140072</v>
      </c>
      <c r="D26" s="71">
        <v>891</v>
      </c>
      <c r="E26" s="295">
        <v>1</v>
      </c>
      <c r="F26" s="288">
        <v>3.7</v>
      </c>
      <c r="G26" s="288">
        <v>6.4</v>
      </c>
      <c r="H26" s="71">
        <v>1297</v>
      </c>
      <c r="I26" s="295">
        <v>1</v>
      </c>
      <c r="J26" s="288">
        <v>9.3000000000000007</v>
      </c>
    </row>
    <row r="27" spans="2:10">
      <c r="B27" s="276" t="s">
        <v>107</v>
      </c>
      <c r="C27" s="296">
        <v>232714</v>
      </c>
      <c r="D27" s="296">
        <v>22</v>
      </c>
      <c r="E27" s="297"/>
      <c r="F27" s="298"/>
      <c r="G27" s="297"/>
      <c r="H27" s="297"/>
      <c r="I27" s="297"/>
      <c r="J27" s="297"/>
    </row>
    <row r="28" spans="2:10">
      <c r="B28" t="s">
        <v>108</v>
      </c>
      <c r="C28" s="289">
        <v>2892</v>
      </c>
      <c r="D28" s="289">
        <v>30</v>
      </c>
    </row>
    <row r="29" spans="2:10" ht="21.75" customHeight="1"/>
  </sheetData>
  <mergeCells count="4">
    <mergeCell ref="C8:J8"/>
    <mergeCell ref="D9:G9"/>
    <mergeCell ref="H9:J9"/>
    <mergeCell ref="B3:J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80b9dab-8784-4425-837a-43ab7ae02697" xsi:nil="true"/>
    <lcf76f155ced4ddcb4097134ff3c332f xmlns="573e7c7f-c1b4-44a6-82e0-15f49a18114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89EFDD1E5BBE04C9A75222EF1B6279D" ma:contentTypeVersion="14" ma:contentTypeDescription="Create a new document." ma:contentTypeScope="" ma:versionID="c3048b5ee550fc6a75c7974ca8b876dc">
  <xsd:schema xmlns:xsd="http://www.w3.org/2001/XMLSchema" xmlns:xs="http://www.w3.org/2001/XMLSchema" xmlns:p="http://schemas.microsoft.com/office/2006/metadata/properties" xmlns:ns2="573e7c7f-c1b4-44a6-82e0-15f49a18114b" xmlns:ns3="f80b9dab-8784-4425-837a-43ab7ae02697" targetNamespace="http://schemas.microsoft.com/office/2006/metadata/properties" ma:root="true" ma:fieldsID="d73800ff0d684c2cb65a0fdad6a76b00" ns2:_="" ns3:_="">
    <xsd:import namespace="573e7c7f-c1b4-44a6-82e0-15f49a18114b"/>
    <xsd:import namespace="f80b9dab-8784-4425-837a-43ab7ae0269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3e7c7f-c1b4-44a6-82e0-15f49a1811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b6ee056-5492-4072-b02b-c560ea5efc9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0b9dab-8784-4425-837a-43ab7ae0269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db47a60-ac0a-473c-b03f-7e9ae58b8982}" ma:internalName="TaxCatchAll" ma:showField="CatchAllData" ma:web="f80b9dab-8784-4425-837a-43ab7ae026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B30531-1A06-484A-AF4B-978F24AF9899}">
  <ds:schemaRefs>
    <ds:schemaRef ds:uri="http://schemas.microsoft.com/office/2006/metadata/properties"/>
    <ds:schemaRef ds:uri="http://schemas.microsoft.com/office/infopath/2007/PartnerControls"/>
    <ds:schemaRef ds:uri="f80b9dab-8784-4425-837a-43ab7ae02697"/>
    <ds:schemaRef ds:uri="573e7c7f-c1b4-44a6-82e0-15f49a18114b"/>
  </ds:schemaRefs>
</ds:datastoreItem>
</file>

<file path=customXml/itemProps2.xml><?xml version="1.0" encoding="utf-8"?>
<ds:datastoreItem xmlns:ds="http://schemas.openxmlformats.org/officeDocument/2006/customXml" ds:itemID="{9E894A91-7809-4D5E-B769-2399A8E0B2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3e7c7f-c1b4-44a6-82e0-15f49a18114b"/>
    <ds:schemaRef ds:uri="f80b9dab-8784-4425-837a-43ab7ae026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54751B-9D24-4AAE-86F6-9C059E22C6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Front page</vt:lpstr>
      <vt:lpstr>Contact info</vt:lpstr>
      <vt:lpstr>Contents</vt:lpstr>
      <vt:lpstr>1.Environment</vt:lpstr>
      <vt:lpstr>2.Social</vt:lpstr>
      <vt:lpstr>3.Governance</vt:lpstr>
      <vt:lpstr>4.PAIs</vt:lpstr>
      <vt:lpstr>5. Pro forma</vt:lpstr>
      <vt:lpstr>Contents!Print_Area</vt:lpstr>
      <vt:lpstr>'Front page'!Print_Area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Amalie Øgård Sirevaag</dc:creator>
  <cp:keywords/>
  <dc:description/>
  <cp:lastModifiedBy>Jorunn Lindholm</cp:lastModifiedBy>
  <cp:revision/>
  <dcterms:created xsi:type="dcterms:W3CDTF">2022-12-09T11:52:38Z</dcterms:created>
  <dcterms:modified xsi:type="dcterms:W3CDTF">2026-03-26T08:06:04Z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0x010100F89EFDD1E5BBE04C9A75222EF1B6279D</vt:lpwstr>
  </property>
  <property fmtid="{D5CDD505-2E9C-101B-9397-08002B2CF9AE}" pid="3" name="MediaServiceImageTags">
    <vt:lpwstr/>
  </property>
</Properties>
</file>