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okfin\Finanstilsynet\Pilar 3\2019\"/>
    </mc:Choice>
  </mc:AlternateContent>
  <bookViews>
    <workbookView xWindow="0" yWindow="0" windowWidth="14940" windowHeight="7755" tabRatio="627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1" hidden="1">Contents!$B$3:$G$57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B_Addin5" hidden="1">"AAB_Description for addin 5,Description for addin 5,Description for addin 5,Description for addin 5,Description for addin 5,Description for addin 5"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57" l="1"/>
  <c r="E76" i="57" s="1"/>
  <c r="E64" i="57"/>
  <c r="E65" i="57" s="1"/>
  <c r="E61" i="57"/>
  <c r="E56" i="57"/>
  <c r="E49" i="57"/>
  <c r="E43" i="57"/>
  <c r="E50" i="57" s="1"/>
  <c r="E36" i="57"/>
  <c r="E15" i="57"/>
  <c r="E37" i="57" s="1"/>
  <c r="G22" i="9"/>
  <c r="F22" i="9"/>
  <c r="E51" i="57" l="1"/>
  <c r="E66" i="57" s="1"/>
  <c r="E71" i="57" s="1"/>
  <c r="F17" i="3"/>
  <c r="F12" i="3"/>
  <c r="E13" i="30" l="1"/>
  <c r="D13" i="30"/>
  <c r="E12" i="3" l="1"/>
  <c r="E45" i="80" l="1"/>
  <c r="D45" i="80"/>
  <c r="D8" i="92" l="1"/>
  <c r="O10" i="93" l="1"/>
  <c r="N10" i="93"/>
  <c r="J10" i="93"/>
  <c r="D10" i="93"/>
  <c r="M9" i="93"/>
  <c r="M10" i="93" s="1"/>
  <c r="E11" i="34" l="1"/>
  <c r="F37" i="50" l="1"/>
  <c r="F34" i="50" s="1"/>
  <c r="E37" i="50"/>
  <c r="E34" i="50" s="1"/>
  <c r="F21" i="50"/>
  <c r="E21" i="50"/>
  <c r="F16" i="50"/>
  <c r="E16" i="50"/>
  <c r="D35" i="80" l="1"/>
  <c r="G16" i="3"/>
  <c r="G15" i="3"/>
  <c r="G14" i="3"/>
  <c r="G13" i="3"/>
  <c r="G12" i="3"/>
  <c r="G11" i="3"/>
  <c r="E17" i="3" l="1"/>
  <c r="G17" i="3" s="1"/>
  <c r="E14" i="22" l="1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D14" i="22"/>
  <c r="S9" i="22"/>
  <c r="S10" i="22"/>
  <c r="S11" i="22"/>
  <c r="S12" i="22"/>
  <c r="S13" i="22"/>
  <c r="S8" i="22"/>
  <c r="S14" i="22" l="1"/>
  <c r="D21" i="11"/>
  <c r="D22" i="11" s="1"/>
  <c r="E22" i="13"/>
  <c r="E23" i="13" s="1"/>
  <c r="F22" i="13"/>
  <c r="F23" i="13" s="1"/>
  <c r="G22" i="13"/>
  <c r="G23" i="13" s="1"/>
  <c r="H22" i="13"/>
  <c r="H23" i="13" s="1"/>
  <c r="I22" i="13"/>
  <c r="I23" i="13" s="1"/>
  <c r="J22" i="13"/>
  <c r="J23" i="13" s="1"/>
  <c r="K22" i="13"/>
  <c r="K23" i="13" s="1"/>
  <c r="L22" i="13"/>
  <c r="L23" i="13" s="1"/>
  <c r="M22" i="13"/>
  <c r="M23" i="13" s="1"/>
  <c r="N22" i="13"/>
  <c r="N23" i="13" s="1"/>
  <c r="O22" i="13"/>
  <c r="O23" i="13" s="1"/>
  <c r="P22" i="13"/>
  <c r="P23" i="13" s="1"/>
  <c r="Q22" i="13"/>
  <c r="Q23" i="13" s="1"/>
  <c r="R22" i="13"/>
  <c r="R23" i="13" s="1"/>
  <c r="S22" i="13"/>
  <c r="S23" i="13" s="1"/>
  <c r="T22" i="13"/>
  <c r="T23" i="13" s="1"/>
  <c r="U22" i="13"/>
  <c r="U23" i="13" s="1"/>
  <c r="V22" i="13"/>
  <c r="V23" i="13" s="1"/>
  <c r="W22" i="13"/>
  <c r="W23" i="13" s="1"/>
  <c r="X22" i="13"/>
  <c r="X23" i="13" s="1"/>
  <c r="D22" i="13"/>
  <c r="D23" i="13" s="1"/>
  <c r="Y21" i="13"/>
  <c r="Y15" i="13"/>
  <c r="Y17" i="13"/>
  <c r="Y18" i="13"/>
  <c r="Y19" i="13"/>
  <c r="Y20" i="13"/>
  <c r="Y14" i="13"/>
  <c r="E22" i="94"/>
  <c r="E23" i="94" s="1"/>
  <c r="D22" i="94"/>
  <c r="D23" i="94" s="1"/>
  <c r="Y22" i="13" l="1"/>
  <c r="Y23" i="13" s="1"/>
  <c r="G9" i="9"/>
  <c r="F9" i="9"/>
  <c r="G23" i="9"/>
  <c r="F23" i="9"/>
</calcChain>
</file>

<file path=xl/sharedStrings.xml><?xml version="1.0" encoding="utf-8"?>
<sst xmlns="http://schemas.openxmlformats.org/spreadsheetml/2006/main" count="1112" uniqueCount="688">
  <si>
    <t>Overview of RWAs</t>
  </si>
  <si>
    <t>Differences between accounting and regulatory scopes of consolidation and the mapping of financial statement categories with risk categories</t>
  </si>
  <si>
    <t>Main sources of differences between regulatory exposure amounts and carrying values in financial statements</t>
  </si>
  <si>
    <t>Total and average net amount of exposures</t>
  </si>
  <si>
    <t>Geographical breakdown of exposures</t>
  </si>
  <si>
    <t>Concentration of exposures by industry or counterparty types</t>
  </si>
  <si>
    <t>Maturity of exposures</t>
  </si>
  <si>
    <t>Credit quality of exposures by exposure class and instrument</t>
  </si>
  <si>
    <t>Credit quality of exposures by industry or counterparty types</t>
  </si>
  <si>
    <t>Credit quality of exposures by geography</t>
  </si>
  <si>
    <t>Ageing of past-due exposures</t>
  </si>
  <si>
    <t>Non-performing and forborne exposures</t>
  </si>
  <si>
    <t>Changes in the stock of general and specific credit risk adjustments</t>
  </si>
  <si>
    <t>Changes in the stock of defaulted and impaired loans and debt securities</t>
  </si>
  <si>
    <t>CRM techniques – Overview</t>
  </si>
  <si>
    <t>Standardised approach – Credit risk exposure and CRM effects</t>
  </si>
  <si>
    <t>Standardised approach</t>
  </si>
  <si>
    <t>Credit risk exposures by exposure class and PD range</t>
  </si>
  <si>
    <t>IRB approach – Effect on the RWAs of credit derivatives used as CRM techniques</t>
  </si>
  <si>
    <t>RWA flow statements of credit risk exposures under the IRB approach</t>
  </si>
  <si>
    <t>IRB approach – Backtesting of PD per exposure class</t>
  </si>
  <si>
    <t>IRB (specialised lending and equities)</t>
  </si>
  <si>
    <t>Analysis of CCR exposure by approach</t>
  </si>
  <si>
    <t>CVA capital charge</t>
  </si>
  <si>
    <t>Standardised approach – CCR exposures by regulatory portfolio and risk</t>
  </si>
  <si>
    <t>Impact of netting and collateral held on exposure values</t>
  </si>
  <si>
    <t>Composition of collateral for exposures to CCR</t>
  </si>
  <si>
    <t>Credit derivatives exposures</t>
  </si>
  <si>
    <t>RWA flow statements of CCR exposures under the IMM</t>
  </si>
  <si>
    <t>Exposures to CCPs</t>
  </si>
  <si>
    <t>Securitisation exposures in the banking book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</si>
  <si>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</si>
  <si>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</si>
  <si>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</si>
  <si>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</si>
  <si>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Market risk under the IMA</t>
  </si>
  <si>
    <t>RWA flow statements of market risk exposures under the IMA</t>
  </si>
  <si>
    <t>IMA values for trading portfolios</t>
  </si>
  <si>
    <t>Comparison of VaR estimates with gains/losses</t>
  </si>
  <si>
    <t>LCR</t>
  </si>
  <si>
    <t>Other</t>
  </si>
  <si>
    <t>Non-deducted participations in insurance undertakings</t>
  </si>
  <si>
    <t>Own funds</t>
  </si>
  <si>
    <t>a</t>
  </si>
  <si>
    <t>b</t>
  </si>
  <si>
    <t>c</t>
  </si>
  <si>
    <t>RWAs</t>
  </si>
  <si>
    <t>Total</t>
  </si>
  <si>
    <t>d</t>
  </si>
  <si>
    <t>e</t>
  </si>
  <si>
    <t>f</t>
  </si>
  <si>
    <t>g</t>
  </si>
  <si>
    <t>Other assets</t>
  </si>
  <si>
    <t>r</t>
  </si>
  <si>
    <t>Central governments or central banks</t>
  </si>
  <si>
    <t>Institutions</t>
  </si>
  <si>
    <t>Corporates</t>
  </si>
  <si>
    <t>Retail</t>
  </si>
  <si>
    <t>Equity</t>
  </si>
  <si>
    <t>Total IRB approach</t>
  </si>
  <si>
    <t>Exposures in default</t>
  </si>
  <si>
    <t>Covered bonds</t>
  </si>
  <si>
    <t>Total standardised approach</t>
  </si>
  <si>
    <t>h</t>
  </si>
  <si>
    <t>i</t>
  </si>
  <si>
    <t>j</t>
  </si>
  <si>
    <t>l</t>
  </si>
  <si>
    <t>m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</si>
  <si>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</si>
  <si>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</si>
  <si>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</si>
  <si>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</si>
  <si>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</si>
  <si>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</si>
  <si>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n</t>
  </si>
  <si>
    <t>o</t>
  </si>
  <si>
    <t>p</t>
  </si>
  <si>
    <t>q</t>
  </si>
  <si>
    <t>s</t>
  </si>
  <si>
    <t>u</t>
  </si>
  <si>
    <t>Debt securities</t>
  </si>
  <si>
    <t>Exposure classes</t>
  </si>
  <si>
    <t xml:space="preserve"> </t>
  </si>
  <si>
    <t>Risk weight</t>
  </si>
  <si>
    <t>Others</t>
  </si>
  <si>
    <t>Of which unrated</t>
  </si>
  <si>
    <t>-</t>
  </si>
  <si>
    <t>Exposure value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</si>
  <si>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</si>
  <si>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</si>
  <si>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</si>
  <si>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</si>
  <si>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</si>
  <si>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</si>
  <si>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</si>
  <si>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</si>
  <si>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</si>
  <si>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</si>
  <si>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</si>
  <si>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</si>
  <si>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</si>
  <si>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RWA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</si>
  <si>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</si>
  <si>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</si>
  <si>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</si>
  <si>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</si>
  <si>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</si>
  <si>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</si>
  <si>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</si>
  <si>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</si>
  <si>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</si>
  <si>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</si>
  <si>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</si>
  <si>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</si>
  <si>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</si>
  <si>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</si>
  <si>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</si>
  <si>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</si>
  <si>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</si>
  <si>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</si>
  <si>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</si>
  <si>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</si>
  <si>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</si>
  <si>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</si>
  <si>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</si>
  <si>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</si>
  <si>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</si>
  <si>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</si>
  <si>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</si>
  <si>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</si>
  <si>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20a</t>
  </si>
  <si>
    <t>Fully exempt inflows</t>
  </si>
  <si>
    <t>20b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</si>
  <si>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</si>
  <si>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</si>
  <si>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</si>
  <si>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</si>
  <si>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</si>
  <si>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</si>
  <si>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 xml:space="preserve"> Total</t>
  </si>
  <si>
    <t>Name</t>
  </si>
  <si>
    <t>Comment</t>
  </si>
  <si>
    <t>Frequency</t>
  </si>
  <si>
    <t>Quarterly</t>
  </si>
  <si>
    <t>Summary reconciliation of accounting assets and leverage ratio exposures</t>
  </si>
  <si>
    <t>Leverage ratio common disclosure</t>
  </si>
  <si>
    <t>Encumbered and unencumbered assets</t>
  </si>
  <si>
    <t>Collateral received</t>
  </si>
  <si>
    <t>Sources of encumberance</t>
  </si>
  <si>
    <t>CRR leverage ratio exposures</t>
  </si>
  <si>
    <t>Split-up of on balance sheet exposures</t>
  </si>
  <si>
    <t>Total on-balance sheet exposures (excluding derivatives, SFTs, and exempted exposures), of which:</t>
  </si>
  <si>
    <t>EU-1</t>
  </si>
  <si>
    <t>EU-2</t>
  </si>
  <si>
    <t>EU-3</t>
  </si>
  <si>
    <t>EU-4</t>
  </si>
  <si>
    <t>EU-5</t>
  </si>
  <si>
    <t>EU-6</t>
  </si>
  <si>
    <t>EU-7</t>
  </si>
  <si>
    <t>EU-8</t>
  </si>
  <si>
    <t>EU-9</t>
  </si>
  <si>
    <t>EU-10</t>
  </si>
  <si>
    <t>EU-11</t>
  </si>
  <si>
    <t>EU-12</t>
  </si>
  <si>
    <t>Trading book exposures</t>
  </si>
  <si>
    <t>Banking book exposures, of which:</t>
  </si>
  <si>
    <t>Exposures treated as sovereigns</t>
  </si>
  <si>
    <t>Exposures to regional governments, MDB, international organisations and PSE not treated as sovereigns</t>
  </si>
  <si>
    <t>Secured by mortgages of immovable properties</t>
  </si>
  <si>
    <t>Retail exposures</t>
  </si>
  <si>
    <t>Corporate</t>
  </si>
  <si>
    <t>Other exposures (eg equity, securitisations, and other non-credit obligation assets)</t>
  </si>
  <si>
    <t>5a</t>
  </si>
  <si>
    <t>25a</t>
  </si>
  <si>
    <t>25b</t>
  </si>
  <si>
    <t>Capital instruments’ main features template</t>
  </si>
  <si>
    <t>9a</t>
  </si>
  <si>
    <t>9b</t>
  </si>
  <si>
    <t>NOK</t>
  </si>
  <si>
    <t>No.</t>
  </si>
  <si>
    <t>Differences between accounting and regulatory scopes of consolidation and the mapping of financial statement categories with regulatory risk categories</t>
  </si>
  <si>
    <t>Own funds disclosure template</t>
  </si>
  <si>
    <t>IRB approach – CCR exposures by portfolio and PD scale</t>
  </si>
  <si>
    <t>Chpt. 4.5</t>
  </si>
  <si>
    <t>Chpt. 4.15</t>
  </si>
  <si>
    <t>Chpt. 2.2.12</t>
  </si>
  <si>
    <t>Chpt. 4.3</t>
  </si>
  <si>
    <t>Chpt. 4.12</t>
  </si>
  <si>
    <t>Scope of consolidation (consolidated)</t>
  </si>
  <si>
    <t>Total unweighted value</t>
  </si>
  <si>
    <t>Total weighted value</t>
  </si>
  <si>
    <t>Currency and units (NOK million)</t>
  </si>
  <si>
    <t/>
  </si>
  <si>
    <t>Contents (linked)</t>
  </si>
  <si>
    <t>Template 1 - EU LI1</t>
  </si>
  <si>
    <t>Template 2 - EU LI2</t>
  </si>
  <si>
    <t>Template 3 - EU LI3</t>
  </si>
  <si>
    <t>Template 4 - EU OV1</t>
  </si>
  <si>
    <t>Template 6 - EU INS1</t>
  </si>
  <si>
    <t>Template 7 - EU CRB-B</t>
  </si>
  <si>
    <t>Template 8 - EU CRB-C</t>
  </si>
  <si>
    <t>Template 9 - EU CRB-D</t>
  </si>
  <si>
    <t>Split-up of on balance sheet exposures (excluding derivatives, SFTs and exempted exposures)</t>
  </si>
  <si>
    <t>Template 10 - EU CRB-E</t>
  </si>
  <si>
    <t>Template 11 - EU CR1-A</t>
  </si>
  <si>
    <t>Template 13 - EU CR1-C</t>
  </si>
  <si>
    <t>Template 12 - EU CR1-B</t>
  </si>
  <si>
    <t>Template 14 - EU CR1-D</t>
  </si>
  <si>
    <t>Template 15 - EU CR1-E</t>
  </si>
  <si>
    <t>Template 16 - EU CR2-A</t>
  </si>
  <si>
    <t>Template 17 - EU CR2-B</t>
  </si>
  <si>
    <t>Template 18 - EU CR3</t>
  </si>
  <si>
    <t>Template 19 - EU CR4</t>
  </si>
  <si>
    <t>Template 20 - EU CR5</t>
  </si>
  <si>
    <t>Template 21 - EU CR6</t>
  </si>
  <si>
    <t>Template 22 - EU CR7</t>
  </si>
  <si>
    <t>Template 23 - EU CR8</t>
  </si>
  <si>
    <t>Template 24 - EU CR9</t>
  </si>
  <si>
    <t>Template 5 - EU CR10</t>
  </si>
  <si>
    <t>Template 25 - EU CRR1</t>
  </si>
  <si>
    <t>Template 26 - EU CRR2</t>
  </si>
  <si>
    <t>Template 28 - EU CRR8</t>
  </si>
  <si>
    <t>Template 29 - EU CRR4</t>
  </si>
  <si>
    <t>Template 31 - EU CRR5-A</t>
  </si>
  <si>
    <t>Template 32 - EU CRR5-B</t>
  </si>
  <si>
    <t>Template 33 - EU CRR6</t>
  </si>
  <si>
    <t>Template 30 - EU CRR7</t>
  </si>
  <si>
    <t>Template 27 - EU CRR8</t>
  </si>
  <si>
    <t>Template 34 - EU MR1</t>
  </si>
  <si>
    <t>Template 35 - EU MR2-A</t>
  </si>
  <si>
    <t>Template 36 - EU MR2-B</t>
  </si>
  <si>
    <t>Template 37 - EU MR3</t>
  </si>
  <si>
    <t>Template 38 - EU MR4</t>
  </si>
  <si>
    <t>* European Banking Authority - Final report on the guidelines on disclosure requirements under part eight of regulation 575 2013 (EBA-GL-2016-11)</t>
  </si>
  <si>
    <t>Data not available</t>
  </si>
  <si>
    <t>Not applicable</t>
  </si>
  <si>
    <t>Geographical distribution of credit exposures used in the countercyclical capital buffer</t>
  </si>
  <si>
    <t>Amount of institution-specific countercyclical capital buffer</t>
  </si>
  <si>
    <t>Reference EBA*</t>
  </si>
  <si>
    <t>Annually</t>
  </si>
  <si>
    <t>Semi-annually</t>
  </si>
  <si>
    <t>Outlines of the differences in the scopes of consolidation</t>
  </si>
  <si>
    <t>Outline of the differences in the scopes of consolidation</t>
  </si>
  <si>
    <t>SpareBank 1 Boligkreditt AS</t>
  </si>
  <si>
    <t>SpareBank 1 Næringskreditt AS</t>
  </si>
  <si>
    <t>SpareBank 1 Kredittkort AS</t>
  </si>
  <si>
    <t>54a</t>
  </si>
  <si>
    <t>54b</t>
  </si>
  <si>
    <t>Chpt. 2.1.1</t>
  </si>
  <si>
    <t>Equity instruments</t>
  </si>
  <si>
    <t>Assets of the reporting institution</t>
  </si>
  <si>
    <t>Of which EHQLA and HQLA</t>
  </si>
  <si>
    <t>Of which notionally elligble EHQLA and HQLA</t>
  </si>
  <si>
    <t>Fair value of unencumbered assets</t>
  </si>
  <si>
    <t>Carrying amount of unencumbered assets</t>
  </si>
  <si>
    <t>Fair value of encumbered assets</t>
  </si>
  <si>
    <t>Carrying amount of encumbered assets</t>
  </si>
  <si>
    <t>Frequency: Semi-annually</t>
  </si>
  <si>
    <t>Geographical distribution of credit exposures relevant for the calculation of the countercyclical capital buffer</t>
  </si>
  <si>
    <t>Norway</t>
  </si>
  <si>
    <t>Net value</t>
  </si>
  <si>
    <t>With regards to the templates specified by EBA in GL-2016-11, some of the templates are not included. This is due to one of the following reasons:</t>
  </si>
  <si>
    <t>Last update</t>
  </si>
  <si>
    <t>Q4 2018</t>
  </si>
  <si>
    <t>a) template is not applicable to SpareBank 1 BV or b) data is not available at the time of the reporting.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</si>
  <si>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</si>
  <si>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</si>
  <si>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</si>
  <si>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</si>
  <si>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</si>
  <si>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</si>
  <si>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</si>
  <si>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</si>
  <si>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Forfalte engasjementer</t>
  </si>
  <si>
    <t>Engasjementer med pantesikkerhet i eiendom</t>
  </si>
  <si>
    <t>Massemarked</t>
  </si>
  <si>
    <t>Foretak</t>
  </si>
  <si>
    <t>Stater og sentralbanker</t>
  </si>
  <si>
    <t>Lokale og regionale myndigheter</t>
  </si>
  <si>
    <t>NACE_HOVEDGRUPPE</t>
  </si>
  <si>
    <t>NACE_HOVED_NAVN</t>
  </si>
  <si>
    <t>N</t>
  </si>
  <si>
    <t>forretning_tjenesteyting</t>
  </si>
  <si>
    <t>B</t>
  </si>
  <si>
    <t>bergverksdrift</t>
  </si>
  <si>
    <t>Q</t>
  </si>
  <si>
    <t>helse_sosialetjenester</t>
  </si>
  <si>
    <t>K</t>
  </si>
  <si>
    <t>finanseringsvirksomhet</t>
  </si>
  <si>
    <t>C</t>
  </si>
  <si>
    <t>industri</t>
  </si>
  <si>
    <t>A</t>
  </si>
  <si>
    <t>jordbruk</t>
  </si>
  <si>
    <t>Z</t>
  </si>
  <si>
    <t>udefinert</t>
  </si>
  <si>
    <t>P</t>
  </si>
  <si>
    <t>undervisning</t>
  </si>
  <si>
    <t>E</t>
  </si>
  <si>
    <t>vannforsyningsvirksomhet</t>
  </si>
  <si>
    <t>T</t>
  </si>
  <si>
    <t>lønnet_arbeid</t>
  </si>
  <si>
    <t>I</t>
  </si>
  <si>
    <t>overnattingsvirksomhet</t>
  </si>
  <si>
    <t>R</t>
  </si>
  <si>
    <t>kulturellvirksomhet</t>
  </si>
  <si>
    <t>M</t>
  </si>
  <si>
    <t>faglig_tjenesteyting</t>
  </si>
  <si>
    <t>H</t>
  </si>
  <si>
    <t>transport</t>
  </si>
  <si>
    <t>F</t>
  </si>
  <si>
    <t>bygge_anleggsvirksomhet</t>
  </si>
  <si>
    <t>L</t>
  </si>
  <si>
    <t>omsetning</t>
  </si>
  <si>
    <t>S</t>
  </si>
  <si>
    <t>annen_tjenesteyting</t>
  </si>
  <si>
    <t>O</t>
  </si>
  <si>
    <t>offentlig_administrasjon</t>
  </si>
  <si>
    <t>J</t>
  </si>
  <si>
    <t>informasjon</t>
  </si>
  <si>
    <t>D</t>
  </si>
  <si>
    <t>elektrisitet</t>
  </si>
  <si>
    <t>G</t>
  </si>
  <si>
    <t>varehandel</t>
  </si>
  <si>
    <t>LANDKODE</t>
  </si>
  <si>
    <t>EKSPONERING_MISL</t>
  </si>
  <si>
    <t>SE</t>
  </si>
  <si>
    <t>DE</t>
  </si>
  <si>
    <t>NO</t>
  </si>
  <si>
    <t>ES</t>
  </si>
  <si>
    <t>PH</t>
  </si>
  <si>
    <t>US</t>
  </si>
  <si>
    <t>LT</t>
  </si>
  <si>
    <t>GB</t>
  </si>
  <si>
    <t>DK</t>
  </si>
  <si>
    <t>AE</t>
  </si>
  <si>
    <t>IS</t>
  </si>
  <si>
    <t>CA</t>
  </si>
  <si>
    <t>Netto eksponering ved slutten av perioden</t>
  </si>
  <si>
    <t>Total standard metoden</t>
  </si>
  <si>
    <t>Netto eksponering snitt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</si>
  <si>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</si>
  <si>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</si>
  <si>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</si>
  <si>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</si>
  <si>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</si>
  <si>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</si>
  <si>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</si>
  <si>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</si>
  <si>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</si>
  <si>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</si>
  <si>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</si>
  <si>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</si>
  <si>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</si>
  <si>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Offentlig administrasjon</t>
  </si>
  <si>
    <t>helse og sosialtjenester</t>
  </si>
  <si>
    <t>Kulturvirksomhet</t>
  </si>
  <si>
    <t>Annen tjenesteyting</t>
  </si>
  <si>
    <t>Lønnet arbeid</t>
  </si>
  <si>
    <t>Udefinert</t>
  </si>
  <si>
    <t>Forretning tjenesteyting</t>
  </si>
  <si>
    <t>Aannually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</si>
  <si>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</si>
  <si>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</si>
  <si>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</si>
  <si>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</si>
  <si>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</si>
  <si>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</si>
  <si>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</si>
  <si>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</si>
  <si>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</si>
  <si>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</si>
  <si>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</si>
  <si>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</si>
  <si>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</si>
  <si>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</si>
  <si>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Netto engasjement balanse</t>
  </si>
  <si>
    <t>Netto engasjement u/balanse</t>
  </si>
  <si>
    <t>eksp m/konv.  balanse</t>
  </si>
  <si>
    <t>eksp m/konv. uten balanse</t>
  </si>
  <si>
    <t>RWA total</t>
  </si>
  <si>
    <t>Gjensnitt risikovekt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</si>
  <si>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</si>
  <si>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</si>
  <si>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</si>
  <si>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Gjeldende lovgivning for instrumentet</t>
  </si>
  <si>
    <t>Norsk rett</t>
  </si>
  <si>
    <t>Behandling etter kapitalregelverket</t>
  </si>
  <si>
    <t>Regler som gjelder i overgangsperioden</t>
  </si>
  <si>
    <t>Annen godkjent 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</si>
  <si>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</si>
  <si>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</si>
  <si>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</si>
  <si>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</si>
  <si>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Instrumenttype (typer skal spesifiseres for hver jurisdiksjon)</t>
  </si>
  <si>
    <t>Egenkapitalbevis</t>
  </si>
  <si>
    <t>Fondsobligasjon</t>
  </si>
  <si>
    <t>Ansvarlig lån</t>
  </si>
  <si>
    <t>Beløp som inngår i ansvarlig kapital (i millioner NOK fra seneste rapporteringsdato)</t>
  </si>
  <si>
    <t>Instrumentets nominelle verdi</t>
  </si>
  <si>
    <t>Emisjonskurs</t>
  </si>
  <si>
    <t>Innløsningskurs</t>
  </si>
  <si>
    <t>N/A</t>
  </si>
  <si>
    <t>Regnskapsmessig klassifisering</t>
  </si>
  <si>
    <t>Egenkapital</t>
  </si>
  <si>
    <t>Gjeld-amortisert kost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</si>
  <si>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</si>
  <si>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</si>
  <si>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</si>
  <si>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</si>
  <si>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</si>
  <si>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</si>
  <si>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</si>
  <si>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</si>
  <si>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</si>
  <si>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</si>
  <si>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Renter/utbytte</t>
  </si>
  <si>
    <t>Fast eller flytende rente/utbytte</t>
  </si>
  <si>
    <t>Flytende</t>
  </si>
  <si>
    <t>Rentesats og eventuell tilknyttet referanserente</t>
  </si>
  <si>
    <t>Vilkår om at det ikke kan betales utbytte hvis det ikke er betalt rente på instrumentet («dividend stopper»)</t>
  </si>
  <si>
    <t>Nei</t>
  </si>
  <si>
    <t>Full fleksibilitet, delvis fleksibilitet eller pliktig (med hensyn til tidspunkt)</t>
  </si>
  <si>
    <t>Full fleksibilitet, delvis fleksibilitet eller pliktig (med hensyn til beløp)</t>
  </si>
  <si>
    <t>Vilkår om renteøkning eller annet incitament til innfrielse</t>
  </si>
  <si>
    <t>Ikke-kumulativ eller kumulativ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</si>
  <si>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</si>
  <si>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</si>
  <si>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</si>
  <si>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</si>
  <si>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</si>
  <si>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</si>
  <si>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</si>
  <si>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</si>
  <si>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</si>
  <si>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</si>
  <si>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</si>
  <si>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</si>
  <si>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</si>
  <si>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</si>
  <si>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</si>
  <si>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</si>
  <si>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Prioritetsrekkefølge ved avvikling (oppgi instrumenttypen som har nærmeste bedre prioritet</t>
  </si>
  <si>
    <t>Vilkår som gjør at instrumentet ikke kan medregnes etter overgangsperioden</t>
  </si>
  <si>
    <t>Hvis ja, spesifiser hvilke vilkår som ikke oppfyller nye krav</t>
  </si>
  <si>
    <t>Selskapets navn</t>
  </si>
  <si>
    <t>Regnskapsmessig konsolidering</t>
  </si>
  <si>
    <t>Regulatorisk konsolidering</t>
  </si>
  <si>
    <t>Beskrivelse av enhet</t>
  </si>
  <si>
    <t>Full konsolidering</t>
  </si>
  <si>
    <t>Morbank</t>
  </si>
  <si>
    <t>Samarbeidende Sparebanker AS</t>
  </si>
  <si>
    <t>SpareBank 1 Finans Midt-Norge</t>
  </si>
  <si>
    <t>Frequency: Årlig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</si>
  <si>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</si>
  <si>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</si>
  <si>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</si>
  <si>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</si>
  <si>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</si>
  <si>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</si>
  <si>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</si>
  <si>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</si>
  <si>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</si>
  <si>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</si>
  <si>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</si>
  <si>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</si>
  <si>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</si>
  <si>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</si>
  <si>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</si>
  <si>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</si>
  <si>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</si>
  <si>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</si>
  <si>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</si>
  <si>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</si>
  <si>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</si>
  <si>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</si>
  <si>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</si>
  <si>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</si>
  <si>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</si>
  <si>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</si>
  <si>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</si>
  <si>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</si>
  <si>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Akkumulert underskudd i inneværende regnskapsår (negativt beløp)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</si>
  <si>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</si>
  <si>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</si>
  <si>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</si>
  <si>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</si>
  <si>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</si>
  <si>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</si>
  <si>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</si>
  <si>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</si>
  <si>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</si>
  <si>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</si>
  <si>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</si>
  <si>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</si>
  <si>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</si>
  <si>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</si>
  <si>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</si>
  <si>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</si>
  <si>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</si>
  <si>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</si>
  <si>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</si>
  <si>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</si>
  <si>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</si>
  <si>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</si>
  <si>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</si>
  <si>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</si>
  <si>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herav: nye beholdninger som ikke omfattes av overgangsbestemmelser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</si>
  <si>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</si>
  <si>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</si>
  <si>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</si>
  <si>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</si>
  <si>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</si>
  <si>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</si>
  <si>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</si>
  <si>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</si>
  <si>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</si>
  <si>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</si>
  <si>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</si>
  <si>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</si>
  <si>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</si>
  <si>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</si>
  <si>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</si>
  <si>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</si>
  <si>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</si>
  <si>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</si>
  <si>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</si>
  <si>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</si>
  <si>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</si>
  <si>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</si>
  <si>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</si>
  <si>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</si>
  <si>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</si>
  <si>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</si>
  <si>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</si>
  <si>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</si>
  <si>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</si>
  <si>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Forholdsmessig konsolidering Eierforetak i samarbeidende gruppe</t>
  </si>
  <si>
    <t>Netto beregningsgrunnlag</t>
  </si>
  <si>
    <t>Minimum kapitalkrav (8 %)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</si>
  <si>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</si>
  <si>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</si>
  <si>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</si>
  <si>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</si>
  <si>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</si>
  <si>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Andel risikovektede eiendeler samarbeidende gruppe</t>
  </si>
  <si>
    <t>Totalt</t>
  </si>
  <si>
    <t>Beregning av Leverage Ratio morbank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</si>
  <si>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</si>
  <si>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</si>
  <si>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</si>
  <si>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</si>
  <si>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</si>
  <si>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</si>
  <si>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</si>
  <si>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</si>
  <si>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</si>
  <si>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</si>
  <si>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</si>
  <si>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</si>
  <si>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</si>
  <si>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</si>
  <si>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</si>
  <si>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</si>
  <si>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</si>
  <si>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</si>
  <si>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</si>
  <si>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</si>
  <si>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</si>
  <si>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</si>
  <si>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</si>
  <si>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</si>
  <si>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</si>
  <si>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</si>
  <si>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</si>
  <si>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</si>
  <si>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</si>
  <si>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</si>
  <si>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</si>
  <si>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</si>
  <si>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</si>
  <si>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</si>
  <si>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</si>
  <si>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</si>
  <si>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</si>
  <si>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</si>
  <si>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</si>
  <si>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</si>
  <si>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</si>
  <si>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</si>
  <si>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</si>
  <si>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</si>
  <si>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</si>
  <si>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</si>
  <si>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</si>
  <si>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</si>
  <si>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</si>
  <si>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</si>
  <si>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</si>
  <si>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</si>
  <si>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</si>
  <si>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</si>
  <si>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</si>
  <si>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</si>
  <si>
    <t>Konsernbalanse fra årsregnskapet</t>
  </si>
  <si>
    <t>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</si>
  <si>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</si>
  <si>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</si>
  <si>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</si>
  <si>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</si>
  <si>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</si>
  <si>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</si>
  <si>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</si>
  <si>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Gjeld</t>
  </si>
  <si>
    <t>Sum gjeld</t>
  </si>
  <si>
    <t>Overkursfond</t>
  </si>
  <si>
    <t>Hybridkapital</t>
  </si>
  <si>
    <t>Sum egenkapital</t>
  </si>
  <si>
    <t>Frequency: Halvårlig</t>
  </si>
  <si>
    <t>Frequency: Semi annualy</t>
  </si>
  <si>
    <t>Q2 2019</t>
  </si>
  <si>
    <t>Frequency: semi annualy</t>
  </si>
  <si>
    <t>SpareBank 1 Søre Sunnmøre</t>
  </si>
  <si>
    <t>Eiksundregionen Eigedom AS</t>
  </si>
  <si>
    <t>Eigedomsselskap 100 % eigd dotter</t>
  </si>
  <si>
    <t>Ikkje konsolidert</t>
  </si>
  <si>
    <t>Eigenkapitalmetoden</t>
  </si>
  <si>
    <t>Mellomliggande selskap med eigaraskap i SpareBank 1 Gruppen AS</t>
  </si>
  <si>
    <t>Utferdar av obligasjonar med fortrinnsrett</t>
  </si>
  <si>
    <t>Konsolidering Eigarføretak i samarbeidande gruppe</t>
  </si>
  <si>
    <t>Finansføretak</t>
  </si>
  <si>
    <t>Institusjoner</t>
  </si>
  <si>
    <t>k</t>
  </si>
  <si>
    <t>t</t>
  </si>
  <si>
    <t>Offentlig foretak</t>
  </si>
  <si>
    <t>herav SMB</t>
  </si>
  <si>
    <t>MY</t>
  </si>
  <si>
    <t>BA</t>
  </si>
  <si>
    <t>FI</t>
  </si>
  <si>
    <t>FO</t>
  </si>
  <si>
    <t>LV</t>
  </si>
  <si>
    <t>BG</t>
  </si>
  <si>
    <t>LK</t>
  </si>
  <si>
    <t>Herav Mislighold</t>
  </si>
  <si>
    <t>Quarter ending on 31. December 2019</t>
  </si>
  <si>
    <t>Loans on demand</t>
  </si>
  <si>
    <t>Loans and advances other than loans on demand</t>
  </si>
  <si>
    <t>Kontantar og fordringar på sentralbanken</t>
  </si>
  <si>
    <t>Utlån til og fordringar på kredittinstitusjonar</t>
  </si>
  <si>
    <t>Utlån til og fordringar på kundar</t>
  </si>
  <si>
    <t>Overtekne eigedomar</t>
  </si>
  <si>
    <t xml:space="preserve">Sertifikat og obligasjonar med fast avkasting  </t>
  </si>
  <si>
    <t>Aksjar, andelar og andre eigenkapitalinteresser</t>
  </si>
  <si>
    <t>Investeringar i felleskontrollerte verksemder</t>
  </si>
  <si>
    <t>Investering i konsernselskap</t>
  </si>
  <si>
    <t>Utsett skattefordel</t>
  </si>
  <si>
    <t>Varige driftsmidlar</t>
  </si>
  <si>
    <t>Andre eignelutar</t>
  </si>
  <si>
    <t>Forskotsbetalte kostnadar og opptente inntekter</t>
  </si>
  <si>
    <t>Sum eignelutar</t>
  </si>
  <si>
    <t>Innskot frå kredittinstitusjonar</t>
  </si>
  <si>
    <t>Innskot frå og gjeld til kundar</t>
  </si>
  <si>
    <t>Gjeld stifta ved utferding av verdipapir</t>
  </si>
  <si>
    <t>Anna gjeld</t>
  </si>
  <si>
    <t>Påkomne kostnader og forskotsbetalte inntekter</t>
  </si>
  <si>
    <t>Avsetjing til forpliktingar</t>
  </si>
  <si>
    <t>Ansvarleg lånekapital</t>
  </si>
  <si>
    <t>Eigardelskapital</t>
  </si>
  <si>
    <t>Utjamningsfond</t>
  </si>
  <si>
    <t>Sparebankfondet</t>
  </si>
  <si>
    <t>Gåvefond</t>
  </si>
  <si>
    <t xml:space="preserve">Kompensasjonsfond </t>
  </si>
  <si>
    <t>Fond for vurderingsskilnader FKV/TS</t>
  </si>
  <si>
    <t>Annan eigenkapital</t>
  </si>
  <si>
    <t>NO0010747702</t>
  </si>
  <si>
    <t>Selskaps- og konsolidert nivå</t>
  </si>
  <si>
    <t>Kvartalsvis</t>
  </si>
  <si>
    <t>3 mnd. NIBOR + 430 bp</t>
  </si>
  <si>
    <t>Delvis</t>
  </si>
  <si>
    <t>Midlertidig</t>
  </si>
  <si>
    <t>Årsoverskudd</t>
  </si>
  <si>
    <t>NO0010866023</t>
  </si>
  <si>
    <t>3 mnd. NIBOR + 170 bp</t>
  </si>
  <si>
    <t>Senior usikret</t>
  </si>
  <si>
    <t>NO0010804107</t>
  </si>
  <si>
    <t>Full fleksibilitet</t>
  </si>
  <si>
    <t>Pliktig</t>
  </si>
  <si>
    <t>Dersom utsteders kapitaldekning faller under de til enhver tid gjeldende minstekrav</t>
  </si>
  <si>
    <t>Sum gjeld og egenkapital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</si>
</sst>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  <numFmt numFmtId="168" formatCode="_(* #,##0_);_(* \(#,##0\);_(* &quot; - &quot;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b/>
      <i/>
      <sz val="6.5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i/>
      <sz val="6.5"/>
      <name val="Arial"/>
      <family val="2"/>
    </font>
    <font>
      <i/>
      <sz val="10"/>
      <name val="Arial"/>
      <family val="2"/>
    </font>
    <font>
      <b/>
      <u val="singleAccounting"/>
      <sz val="9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52" fillId="0" borderId="0">
      <alignment horizontal="center" wrapText="1"/>
    </xf>
    <xf numFmtId="0" fontId="53" fillId="0" borderId="0" applyFill="0" applyBorder="0">
      <alignment horizontal="left" vertical="top"/>
    </xf>
    <xf numFmtId="168" fontId="53" fillId="0" borderId="0" applyFill="0" applyBorder="0">
      <alignment horizontal="right" vertical="top"/>
    </xf>
  </cellStyleXfs>
  <cellXfs count="680">
    <xf numFmtId="0" fontId="0" fillId="0" borderId="0" xfId="0"/>
    <xf numFmtId="0" fontId="5" fillId="0" borderId="1" xfId="0" applyFont="1" applyBorder="1"/>
    <xf numFmtId="0" fontId="6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49" fontId="5" fillId="0" borderId="0" xfId="0" applyNumberFormat="1" applyFont="1"/>
    <xf numFmtId="0" fontId="11" fillId="0" borderId="0" xfId="0" applyFont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horizontal="left" vertical="top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3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7" fillId="2" borderId="0" xfId="3" applyFont="1" applyFill="1" applyBorder="1"/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2" fillId="2" borderId="40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2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2" fillId="2" borderId="0" xfId="3" applyFont="1" applyFill="1" applyBorder="1"/>
    <xf numFmtId="165" fontId="21" fillId="2" borderId="16" xfId="1" applyNumberFormat="1" applyFont="1" applyFill="1" applyBorder="1"/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0" fontId="12" fillId="2" borderId="59" xfId="3" applyFont="1" applyFill="1" applyBorder="1" applyAlignment="1">
      <alignment horizontal="left" vertical="center"/>
    </xf>
    <xf numFmtId="0" fontId="21" fillId="2" borderId="59" xfId="3" applyFont="1" applyFill="1" applyBorder="1" applyAlignment="1">
      <alignment horizontal="left" vertical="center"/>
    </xf>
    <xf numFmtId="165" fontId="21" fillId="2" borderId="53" xfId="1" applyNumberFormat="1" applyFont="1" applyFill="1" applyBorder="1"/>
    <xf numFmtId="0" fontId="21" fillId="2" borderId="61" xfId="3" applyFont="1" applyFill="1" applyBorder="1" applyAlignment="1">
      <alignment horizontal="left" vertical="center"/>
    </xf>
    <xf numFmtId="165" fontId="21" fillId="2" borderId="44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25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left" vertical="center"/>
    </xf>
    <xf numFmtId="0" fontId="20" fillId="2" borderId="5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12" fillId="2" borderId="42" xfId="3" applyFont="1" applyFill="1" applyBorder="1" applyAlignment="1">
      <alignment horizontal="center" vertical="center" wrapText="1"/>
    </xf>
    <xf numFmtId="0" fontId="24" fillId="2" borderId="0" xfId="3" applyFont="1" applyFill="1" applyAlignment="1">
      <alignment vertical="center" wrapText="1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14" xfId="1" applyNumberFormat="1" applyFont="1" applyFill="1" applyBorder="1"/>
    <xf numFmtId="165" fontId="21" fillId="2" borderId="51" xfId="1" applyNumberFormat="1" applyFont="1" applyFill="1" applyBorder="1"/>
    <xf numFmtId="0" fontId="12" fillId="2" borderId="59" xfId="3" applyFont="1" applyFill="1" applyBorder="1" applyAlignment="1">
      <alignment horizontal="left"/>
    </xf>
    <xf numFmtId="0" fontId="12" fillId="2" borderId="59" xfId="3" applyFont="1" applyFill="1" applyBorder="1"/>
    <xf numFmtId="0" fontId="12" fillId="2" borderId="62" xfId="3" applyFont="1" applyFill="1" applyBorder="1"/>
    <xf numFmtId="0" fontId="12" fillId="2" borderId="62" xfId="3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7" fillId="2" borderId="43" xfId="1" applyNumberFormat="1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165" fontId="21" fillId="2" borderId="43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left"/>
    </xf>
    <xf numFmtId="165" fontId="17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9" fillId="2" borderId="46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6" fillId="2" borderId="31" xfId="3" applyFont="1" applyFill="1" applyBorder="1" applyAlignment="1">
      <alignment horizontal="left" vertical="center"/>
    </xf>
    <xf numFmtId="0" fontId="26" fillId="2" borderId="50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9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30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165" fontId="23" fillId="2" borderId="62" xfId="1" applyNumberFormat="1" applyFont="1" applyFill="1" applyBorder="1"/>
    <xf numFmtId="0" fontId="12" fillId="2" borderId="0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8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2" xfId="1" applyNumberFormat="1" applyFont="1" applyFill="1" applyBorder="1" applyAlignment="1">
      <alignment vertical="center"/>
    </xf>
    <xf numFmtId="165" fontId="21" fillId="2" borderId="39" xfId="1" applyNumberFormat="1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6" fontId="20" fillId="2" borderId="39" xfId="2" applyNumberFormat="1" applyFont="1" applyFill="1" applyBorder="1"/>
    <xf numFmtId="165" fontId="20" fillId="2" borderId="44" xfId="1" applyNumberFormat="1" applyFont="1" applyFill="1" applyBorder="1"/>
    <xf numFmtId="165" fontId="17" fillId="2" borderId="14" xfId="1" applyNumberFormat="1" applyFont="1" applyFill="1" applyBorder="1"/>
    <xf numFmtId="0" fontId="8" fillId="3" borderId="0" xfId="5" applyFill="1"/>
    <xf numFmtId="0" fontId="8" fillId="0" borderId="0" xfId="0" applyFont="1" applyAlignment="1"/>
    <xf numFmtId="0" fontId="8" fillId="3" borderId="0" xfId="5" applyFill="1" applyAlignment="1">
      <alignment horizontal="center"/>
    </xf>
    <xf numFmtId="165" fontId="12" fillId="3" borderId="23" xfId="1" applyNumberFormat="1" applyFont="1" applyFill="1" applyBorder="1"/>
    <xf numFmtId="165" fontId="17" fillId="3" borderId="42" xfId="1" applyNumberFormat="1" applyFont="1" applyFill="1" applyBorder="1" applyAlignment="1">
      <alignment horizontal="center"/>
    </xf>
    <xf numFmtId="165" fontId="17" fillId="3" borderId="40" xfId="1" applyNumberFormat="1" applyFont="1" applyFill="1" applyBorder="1" applyAlignment="1">
      <alignment horizontal="center"/>
    </xf>
    <xf numFmtId="165" fontId="17" fillId="3" borderId="57" xfId="1" applyNumberFormat="1" applyFont="1" applyFill="1" applyBorder="1" applyAlignment="1">
      <alignment horizontal="left"/>
    </xf>
    <xf numFmtId="165" fontId="12" fillId="3" borderId="12" xfId="1" applyNumberFormat="1" applyFont="1" applyFill="1" applyBorder="1" applyAlignment="1">
      <alignment horizontal="center"/>
    </xf>
    <xf numFmtId="165" fontId="12" fillId="3" borderId="54" xfId="1" applyNumberFormat="1" applyFont="1" applyFill="1" applyBorder="1" applyAlignment="1">
      <alignment horizontal="center"/>
    </xf>
    <xf numFmtId="165" fontId="21" fillId="3" borderId="12" xfId="1" applyNumberFormat="1" applyFont="1" applyFill="1" applyBorder="1" applyAlignment="1">
      <alignment horizontal="center"/>
    </xf>
    <xf numFmtId="165" fontId="12" fillId="3" borderId="22" xfId="1" applyNumberFormat="1" applyFont="1" applyFill="1" applyBorder="1"/>
    <xf numFmtId="165" fontId="17" fillId="3" borderId="43" xfId="1" applyNumberFormat="1" applyFont="1" applyFill="1" applyBorder="1" applyAlignment="1">
      <alignment vertical="center"/>
    </xf>
    <xf numFmtId="165" fontId="12" fillId="3" borderId="9" xfId="1" applyNumberFormat="1" applyFont="1" applyFill="1" applyBorder="1"/>
    <xf numFmtId="165" fontId="12" fillId="3" borderId="10" xfId="1" applyNumberFormat="1" applyFont="1" applyFill="1" applyBorder="1"/>
    <xf numFmtId="0" fontId="12" fillId="2" borderId="22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1" fillId="0" borderId="0" xfId="0" applyFont="1" applyFill="1" applyAlignment="1">
      <alignment horizontal="left"/>
    </xf>
    <xf numFmtId="49" fontId="8" fillId="0" borderId="0" xfId="0" applyNumberFormat="1" applyFont="1"/>
    <xf numFmtId="0" fontId="12" fillId="3" borderId="59" xfId="3" applyFont="1" applyFill="1" applyBorder="1" applyAlignment="1">
      <alignment horizontal="left" vertical="center"/>
    </xf>
    <xf numFmtId="0" fontId="12" fillId="3" borderId="58" xfId="3" applyFont="1" applyFill="1" applyBorder="1" applyAlignment="1">
      <alignment horizontal="left" vertical="center"/>
    </xf>
    <xf numFmtId="165" fontId="12" fillId="3" borderId="56" xfId="1" applyNumberFormat="1" applyFont="1" applyFill="1" applyBorder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0" fontId="21" fillId="2" borderId="62" xfId="3" applyFont="1" applyFill="1" applyBorder="1" applyAlignment="1">
      <alignment horizontal="left" vertical="center"/>
    </xf>
    <xf numFmtId="165" fontId="12" fillId="2" borderId="56" xfId="1" applyNumberFormat="1" applyFont="1" applyFill="1" applyBorder="1" applyAlignment="1">
      <alignment horizontal="left" vertical="center"/>
    </xf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3" fillId="2" borderId="30" xfId="3" applyFont="1" applyFill="1" applyBorder="1" applyAlignment="1">
      <alignment vertical="center"/>
    </xf>
    <xf numFmtId="165" fontId="12" fillId="3" borderId="30" xfId="1" applyNumberFormat="1" applyFont="1" applyFill="1" applyBorder="1" applyAlignment="1">
      <alignment vertical="center"/>
    </xf>
    <xf numFmtId="165" fontId="12" fillId="3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165" fontId="23" fillId="2" borderId="67" xfId="1" applyNumberFormat="1" applyFont="1" applyFill="1" applyBorder="1"/>
    <xf numFmtId="0" fontId="23" fillId="2" borderId="50" xfId="3" applyFont="1" applyFill="1" applyBorder="1" applyAlignment="1">
      <alignment vertical="center"/>
    </xf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3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3" borderId="41" xfId="10" applyFont="1" applyFill="1" applyBorder="1" applyAlignment="1">
      <alignment horizontal="left" vertical="center"/>
    </xf>
    <xf numFmtId="0" fontId="21" fillId="3" borderId="34" xfId="10" applyFont="1" applyFill="1" applyBorder="1" applyAlignment="1">
      <alignment horizontal="left" vertical="center"/>
    </xf>
    <xf numFmtId="0" fontId="21" fillId="3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3" borderId="10" xfId="1" applyNumberFormat="1" applyFont="1" applyFill="1" applyBorder="1" applyAlignment="1">
      <alignment vertical="center"/>
    </xf>
    <xf numFmtId="165" fontId="21" fillId="3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3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3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3" borderId="16" xfId="1" applyNumberFormat="1" applyFont="1" applyFill="1" applyBorder="1" applyAlignment="1">
      <alignment vertical="center"/>
    </xf>
    <xf numFmtId="165" fontId="12" fillId="3" borderId="47" xfId="1" applyNumberFormat="1" applyFont="1" applyFill="1" applyBorder="1" applyAlignment="1">
      <alignment vertical="center"/>
    </xf>
    <xf numFmtId="165" fontId="12" fillId="3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3" fillId="2" borderId="0" xfId="10" applyFont="1" applyFill="1" applyAlignment="1">
      <alignment vertical="center"/>
    </xf>
    <xf numFmtId="165" fontId="20" fillId="2" borderId="25" xfId="1" applyNumberFormat="1" applyFont="1" applyFill="1" applyBorder="1" applyAlignment="1">
      <alignment vertical="center"/>
    </xf>
    <xf numFmtId="0" fontId="20" fillId="2" borderId="47" xfId="7" applyFont="1" applyFill="1" applyBorder="1" applyAlignment="1">
      <alignment vertical="center"/>
    </xf>
    <xf numFmtId="0" fontId="20" fillId="2" borderId="44" xfId="7" applyFont="1" applyFill="1" applyBorder="1" applyAlignment="1">
      <alignment horizontal="center" vertical="center"/>
    </xf>
    <xf numFmtId="165" fontId="20" fillId="2" borderId="43" xfId="1" applyNumberFormat="1" applyFont="1" applyFill="1" applyBorder="1" applyAlignment="1">
      <alignment vertical="center"/>
    </xf>
    <xf numFmtId="0" fontId="20" fillId="2" borderId="30" xfId="7" applyFont="1" applyFill="1" applyBorder="1" applyAlignment="1">
      <alignment vertical="center"/>
    </xf>
    <xf numFmtId="0" fontId="20" fillId="2" borderId="43" xfId="7" applyFont="1" applyFill="1" applyBorder="1" applyAlignment="1">
      <alignment horizontal="center" vertical="center"/>
    </xf>
    <xf numFmtId="0" fontId="12" fillId="2" borderId="30" xfId="7" applyFont="1" applyFill="1" applyBorder="1" applyAlignment="1">
      <alignment vertical="center"/>
    </xf>
    <xf numFmtId="0" fontId="12" fillId="2" borderId="43" xfId="7" applyFont="1" applyFill="1" applyBorder="1" applyAlignment="1">
      <alignment horizontal="center" vertical="center"/>
    </xf>
    <xf numFmtId="0" fontId="12" fillId="2" borderId="6" xfId="7" applyFont="1" applyFill="1" applyBorder="1" applyAlignment="1">
      <alignment vertical="center"/>
    </xf>
    <xf numFmtId="0" fontId="12" fillId="2" borderId="9" xfId="7" applyFont="1" applyFill="1" applyBorder="1" applyAlignment="1">
      <alignment horizontal="center" vertical="center"/>
    </xf>
    <xf numFmtId="0" fontId="17" fillId="2" borderId="25" xfId="10" applyFont="1" applyFill="1" applyBorder="1" applyAlignment="1">
      <alignment horizontal="center" vertical="center"/>
    </xf>
    <xf numFmtId="0" fontId="12" fillId="2" borderId="24" xfId="10" applyFont="1" applyFill="1" applyBorder="1" applyAlignment="1">
      <alignment vertical="center"/>
    </xf>
    <xf numFmtId="0" fontId="17" fillId="2" borderId="24" xfId="10" applyFont="1" applyFill="1" applyBorder="1" applyAlignment="1">
      <alignment vertical="center"/>
    </xf>
    <xf numFmtId="0" fontId="24" fillId="2" borderId="0" xfId="10" applyFont="1" applyFill="1" applyAlignment="1">
      <alignment vertical="center" wrapText="1"/>
    </xf>
    <xf numFmtId="0" fontId="12" fillId="2" borderId="56" xfId="10" applyFont="1" applyFill="1" applyBorder="1" applyAlignment="1">
      <alignment horizontal="center" vertical="center" wrapText="1"/>
    </xf>
    <xf numFmtId="0" fontId="12" fillId="2" borderId="42" xfId="10" applyFont="1" applyFill="1" applyBorder="1" applyAlignment="1">
      <alignment horizontal="center" vertical="center" wrapText="1"/>
    </xf>
    <xf numFmtId="0" fontId="13" fillId="2" borderId="0" xfId="10" applyFont="1" applyFill="1" applyAlignment="1">
      <alignment vertical="top" wrapText="1"/>
    </xf>
    <xf numFmtId="0" fontId="16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0" fontId="23" fillId="2" borderId="46" xfId="3" applyFont="1" applyFill="1" applyBorder="1" applyAlignment="1">
      <alignment horizontal="left" vertical="center"/>
    </xf>
    <xf numFmtId="165" fontId="27" fillId="2" borderId="44" xfId="1" applyNumberFormat="1" applyFont="1" applyFill="1" applyBorder="1"/>
    <xf numFmtId="165" fontId="27" fillId="2" borderId="25" xfId="1" applyNumberFormat="1" applyFont="1" applyFill="1" applyBorder="1"/>
    <xf numFmtId="164" fontId="13" fillId="2" borderId="0" xfId="3" applyNumberFormat="1" applyFont="1" applyFill="1"/>
    <xf numFmtId="0" fontId="13" fillId="2" borderId="14" xfId="3" applyFont="1" applyFill="1" applyBorder="1" applyAlignment="1">
      <alignment vertical="center"/>
    </xf>
    <xf numFmtId="0" fontId="20" fillId="2" borderId="14" xfId="3" applyFont="1" applyFill="1" applyBorder="1" applyAlignment="1">
      <alignment vertical="center"/>
    </xf>
    <xf numFmtId="0" fontId="8" fillId="2" borderId="21" xfId="3" applyFont="1" applyFill="1" applyBorder="1" applyAlignment="1"/>
    <xf numFmtId="0" fontId="28" fillId="2" borderId="46" xfId="3" applyFont="1" applyFill="1" applyBorder="1" applyAlignment="1"/>
    <xf numFmtId="0" fontId="28" fillId="2" borderId="66" xfId="3" applyFont="1" applyFill="1" applyBorder="1" applyAlignment="1"/>
    <xf numFmtId="0" fontId="28" fillId="2" borderId="55" xfId="3" applyFont="1" applyFill="1" applyBorder="1" applyAlignment="1"/>
    <xf numFmtId="0" fontId="28" fillId="2" borderId="31" xfId="3" applyFont="1" applyFill="1" applyBorder="1" applyAlignment="1">
      <alignment vertical="center"/>
    </xf>
    <xf numFmtId="0" fontId="28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167" fontId="32" fillId="0" borderId="14" xfId="1" applyNumberFormat="1" applyFont="1" applyBorder="1"/>
    <xf numFmtId="167" fontId="12" fillId="0" borderId="30" xfId="1" applyNumberFormat="1" applyFont="1" applyBorder="1"/>
    <xf numFmtId="165" fontId="20" fillId="2" borderId="28" xfId="1" applyNumberFormat="1" applyFont="1" applyFill="1" applyBorder="1" applyAlignment="1">
      <alignment vertical="center"/>
    </xf>
    <xf numFmtId="165" fontId="21" fillId="2" borderId="60" xfId="1" applyNumberFormat="1" applyFont="1" applyFill="1" applyBorder="1" applyAlignment="1">
      <alignment vertical="center"/>
    </xf>
    <xf numFmtId="167" fontId="32" fillId="0" borderId="9" xfId="1" applyNumberFormat="1" applyFont="1" applyBorder="1"/>
    <xf numFmtId="167" fontId="32" fillId="0" borderId="56" xfId="1" applyNumberFormat="1" applyFont="1" applyBorder="1"/>
    <xf numFmtId="167" fontId="32" fillId="0" borderId="43" xfId="1" applyNumberFormat="1" applyFont="1" applyBorder="1"/>
    <xf numFmtId="167" fontId="32" fillId="0" borderId="51" xfId="1" applyNumberFormat="1" applyFont="1" applyBorder="1"/>
    <xf numFmtId="167" fontId="32" fillId="0" borderId="44" xfId="1" applyNumberFormat="1" applyFont="1" applyBorder="1"/>
    <xf numFmtId="167" fontId="32" fillId="0" borderId="25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17" fillId="2" borderId="23" xfId="3" applyFont="1" applyFill="1" applyBorder="1" applyAlignment="1">
      <alignment vertical="center"/>
    </xf>
    <xf numFmtId="0" fontId="32" fillId="0" borderId="42" xfId="0" applyFont="1" applyBorder="1"/>
    <xf numFmtId="0" fontId="32" fillId="0" borderId="12" xfId="0" applyFont="1" applyBorder="1"/>
    <xf numFmtId="0" fontId="32" fillId="0" borderId="40" xfId="0" applyFont="1" applyBorder="1"/>
    <xf numFmtId="167" fontId="17" fillId="2" borderId="14" xfId="3" applyNumberFormat="1" applyFont="1" applyFill="1" applyBorder="1" applyAlignment="1">
      <alignment vertical="center"/>
    </xf>
    <xf numFmtId="167" fontId="32" fillId="0" borderId="13" xfId="1" applyNumberFormat="1" applyFont="1" applyBorder="1"/>
    <xf numFmtId="167" fontId="32" fillId="0" borderId="16" xfId="1" applyNumberFormat="1" applyFont="1" applyBorder="1"/>
    <xf numFmtId="0" fontId="12" fillId="2" borderId="41" xfId="3" applyFont="1" applyFill="1" applyBorder="1"/>
    <xf numFmtId="167" fontId="32" fillId="0" borderId="10" xfId="1" applyNumberFormat="1" applyFont="1" applyBorder="1"/>
    <xf numFmtId="0" fontId="12" fillId="2" borderId="20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35" fillId="0" borderId="0" xfId="5" applyFont="1"/>
    <xf numFmtId="0" fontId="35" fillId="3" borderId="0" xfId="5" applyFont="1" applyFill="1"/>
    <xf numFmtId="0" fontId="35" fillId="2" borderId="0" xfId="5" applyFont="1" applyFill="1"/>
    <xf numFmtId="0" fontId="35" fillId="0" borderId="7" xfId="5" applyFont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36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0" xfId="0" applyFont="1" applyFill="1"/>
    <xf numFmtId="0" fontId="0" fillId="2" borderId="0" xfId="0" applyFont="1" applyFill="1" applyBorder="1" applyAlignment="1"/>
    <xf numFmtId="0" fontId="37" fillId="2" borderId="75" xfId="0" applyFont="1" applyFill="1" applyBorder="1" applyAlignment="1">
      <alignment horizontal="left" vertical="top"/>
    </xf>
    <xf numFmtId="0" fontId="38" fillId="2" borderId="75" xfId="0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37" fillId="2" borderId="0" xfId="0" applyFont="1" applyFill="1" applyAlignment="1">
      <alignment horizontal="left" vertical="top"/>
    </xf>
    <xf numFmtId="0" fontId="39" fillId="2" borderId="0" xfId="0" applyFont="1" applyFill="1" applyBorder="1" applyAlignment="1">
      <alignment vertical="center"/>
    </xf>
    <xf numFmtId="0" fontId="37" fillId="2" borderId="0" xfId="0" applyFont="1" applyFill="1" applyAlignment="1">
      <alignment horizontal="center"/>
    </xf>
    <xf numFmtId="0" fontId="38" fillId="2" borderId="75" xfId="0" applyFont="1" applyFill="1" applyBorder="1" applyAlignment="1"/>
    <xf numFmtId="0" fontId="37" fillId="2" borderId="24" xfId="0" applyFont="1" applyFill="1" applyBorder="1" applyAlignment="1">
      <alignment horizontal="center"/>
    </xf>
    <xf numFmtId="0" fontId="37" fillId="2" borderId="0" xfId="0" applyFont="1" applyFill="1" applyBorder="1"/>
    <xf numFmtId="3" fontId="37" fillId="2" borderId="0" xfId="0" applyNumberFormat="1" applyFont="1" applyFill="1" applyAlignment="1">
      <alignment horizontal="center"/>
    </xf>
    <xf numFmtId="14" fontId="37" fillId="2" borderId="0" xfId="0" applyNumberFormat="1" applyFont="1" applyFill="1" applyAlignment="1">
      <alignment horizontal="center"/>
    </xf>
    <xf numFmtId="14" fontId="37" fillId="2" borderId="0" xfId="0" applyNumberFormat="1" applyFont="1" applyFill="1" applyAlignment="1">
      <alignment horizontal="center" wrapText="1"/>
    </xf>
    <xf numFmtId="0" fontId="37" fillId="2" borderId="0" xfId="0" applyFont="1" applyFill="1" applyAlignment="1">
      <alignment horizontal="center" wrapText="1"/>
    </xf>
    <xf numFmtId="0" fontId="38" fillId="2" borderId="24" xfId="0" applyFont="1" applyFill="1" applyBorder="1" applyAlignment="1">
      <alignment vertical="center"/>
    </xf>
    <xf numFmtId="0" fontId="40" fillId="2" borderId="24" xfId="0" applyFont="1" applyFill="1" applyBorder="1" applyAlignment="1">
      <alignment horizontal="center"/>
    </xf>
    <xf numFmtId="0" fontId="37" fillId="2" borderId="0" xfId="0" applyFont="1" applyFill="1" applyAlignment="1">
      <alignment horizontal="left"/>
    </xf>
    <xf numFmtId="10" fontId="37" fillId="2" borderId="0" xfId="0" applyNumberFormat="1" applyFont="1" applyFill="1" applyAlignment="1">
      <alignment horizontal="center"/>
    </xf>
    <xf numFmtId="0" fontId="17" fillId="2" borderId="0" xfId="8" applyFont="1" applyFill="1" applyBorder="1"/>
    <xf numFmtId="49" fontId="12" fillId="2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0" fontId="13" fillId="2" borderId="0" xfId="3" applyFont="1" applyFill="1" applyBorder="1"/>
    <xf numFmtId="0" fontId="17" fillId="2" borderId="0" xfId="3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left" vertical="center"/>
    </xf>
    <xf numFmtId="0" fontId="21" fillId="2" borderId="0" xfId="3" applyFont="1" applyFill="1" applyBorder="1" applyAlignment="1">
      <alignment horizontal="center" vertical="center"/>
    </xf>
    <xf numFmtId="0" fontId="21" fillId="2" borderId="0" xfId="3" applyFont="1" applyFill="1" applyBorder="1" applyAlignment="1">
      <alignment vertical="center"/>
    </xf>
    <xf numFmtId="0" fontId="21" fillId="2" borderId="0" xfId="3" applyFont="1" applyFill="1" applyBorder="1" applyAlignment="1">
      <alignment horizontal="left" vertical="center"/>
    </xf>
    <xf numFmtId="0" fontId="41" fillId="2" borderId="0" xfId="8" applyFont="1" applyFill="1" applyAlignment="1">
      <alignment vertical="top" wrapText="1"/>
    </xf>
    <xf numFmtId="0" fontId="42" fillId="2" borderId="0" xfId="8" applyFont="1" applyFill="1" applyAlignment="1">
      <alignment vertical="top" wrapText="1"/>
    </xf>
    <xf numFmtId="0" fontId="43" fillId="3" borderId="42" xfId="3" applyFont="1" applyFill="1" applyBorder="1" applyAlignment="1">
      <alignment vertical="center"/>
    </xf>
    <xf numFmtId="0" fontId="43" fillId="3" borderId="34" xfId="3" applyFont="1" applyFill="1" applyBorder="1" applyAlignment="1">
      <alignment vertical="center"/>
    </xf>
    <xf numFmtId="0" fontId="43" fillId="3" borderId="45" xfId="3" applyFont="1" applyFill="1" applyBorder="1" applyAlignment="1">
      <alignment horizontal="center" vertical="center"/>
    </xf>
    <xf numFmtId="0" fontId="41" fillId="2" borderId="12" xfId="3" applyFont="1" applyFill="1" applyBorder="1" applyAlignment="1">
      <alignment horizontal="center" vertical="center"/>
    </xf>
    <xf numFmtId="0" fontId="41" fillId="2" borderId="30" xfId="3" applyFont="1" applyFill="1" applyBorder="1" applyAlignment="1">
      <alignment vertical="center"/>
    </xf>
    <xf numFmtId="165" fontId="41" fillId="2" borderId="62" xfId="1" applyNumberFormat="1" applyFont="1" applyFill="1" applyBorder="1" applyAlignment="1">
      <alignment vertical="center"/>
    </xf>
    <xf numFmtId="0" fontId="41" fillId="2" borderId="43" xfId="3" applyFont="1" applyFill="1" applyBorder="1" applyAlignment="1">
      <alignment horizontal="center" vertical="center"/>
    </xf>
    <xf numFmtId="0" fontId="44" fillId="2" borderId="31" xfId="3" applyFont="1" applyFill="1" applyBorder="1" applyAlignment="1">
      <alignment vertical="center"/>
    </xf>
    <xf numFmtId="165" fontId="44" fillId="2" borderId="62" xfId="1" applyNumberFormat="1" applyFont="1" applyFill="1" applyBorder="1" applyAlignment="1">
      <alignment vertical="center"/>
    </xf>
    <xf numFmtId="0" fontId="43" fillId="2" borderId="12" xfId="3" applyFont="1" applyFill="1" applyBorder="1" applyAlignment="1">
      <alignment horizontal="center" vertical="center"/>
    </xf>
    <xf numFmtId="0" fontId="43" fillId="2" borderId="30" xfId="3" applyFont="1" applyFill="1" applyBorder="1" applyAlignment="1">
      <alignment vertical="center"/>
    </xf>
    <xf numFmtId="165" fontId="43" fillId="2" borderId="62" xfId="1" applyNumberFormat="1" applyFont="1" applyFill="1" applyBorder="1" applyAlignment="1">
      <alignment vertical="center"/>
    </xf>
    <xf numFmtId="0" fontId="43" fillId="3" borderId="54" xfId="3" applyFont="1" applyFill="1" applyBorder="1" applyAlignment="1">
      <alignment vertical="center"/>
    </xf>
    <xf numFmtId="0" fontId="43" fillId="3" borderId="7" xfId="3" applyFont="1" applyFill="1" applyBorder="1" applyAlignment="1">
      <alignment vertical="center"/>
    </xf>
    <xf numFmtId="0" fontId="43" fillId="3" borderId="21" xfId="3" applyFont="1" applyFill="1" applyBorder="1" applyAlignment="1">
      <alignment vertical="center"/>
    </xf>
    <xf numFmtId="166" fontId="41" fillId="2" borderId="62" xfId="2" applyNumberFormat="1" applyFont="1" applyFill="1" applyBorder="1" applyAlignment="1">
      <alignment vertical="center"/>
    </xf>
    <xf numFmtId="0" fontId="41" fillId="2" borderId="40" xfId="3" applyFont="1" applyFill="1" applyBorder="1" applyAlignment="1">
      <alignment horizontal="center" vertical="center"/>
    </xf>
    <xf numFmtId="0" fontId="41" fillId="2" borderId="47" xfId="3" applyFont="1" applyFill="1" applyBorder="1" applyAlignment="1">
      <alignment vertical="center"/>
    </xf>
    <xf numFmtId="0" fontId="10" fillId="3" borderId="29" xfId="3" applyFont="1" applyFill="1" applyBorder="1" applyAlignment="1">
      <alignment vertical="top"/>
    </xf>
    <xf numFmtId="0" fontId="16" fillId="3" borderId="29" xfId="8" applyFont="1" applyFill="1" applyBorder="1" applyAlignment="1">
      <alignment vertical="top" wrapText="1"/>
    </xf>
    <xf numFmtId="0" fontId="16" fillId="3" borderId="14" xfId="8" applyFont="1" applyFill="1" applyBorder="1" applyAlignment="1">
      <alignment vertical="top" wrapText="1"/>
    </xf>
    <xf numFmtId="0" fontId="13" fillId="3" borderId="14" xfId="8" applyFont="1" applyFill="1" applyBorder="1" applyAlignment="1">
      <alignment vertical="top" wrapText="1"/>
    </xf>
    <xf numFmtId="0" fontId="10" fillId="2" borderId="30" xfId="3" applyFont="1" applyFill="1" applyBorder="1" applyAlignment="1">
      <alignment vertical="top"/>
    </xf>
    <xf numFmtId="0" fontId="16" fillId="2" borderId="13" xfId="8" applyFont="1" applyFill="1" applyBorder="1" applyAlignment="1">
      <alignment vertical="top" wrapText="1"/>
    </xf>
    <xf numFmtId="0" fontId="41" fillId="2" borderId="13" xfId="8" applyFont="1" applyFill="1" applyBorder="1" applyAlignment="1">
      <alignment vertical="top" wrapText="1"/>
    </xf>
    <xf numFmtId="165" fontId="42" fillId="2" borderId="14" xfId="1" applyNumberFormat="1" applyFont="1" applyFill="1" applyBorder="1" applyAlignment="1">
      <alignment vertical="top" wrapText="1"/>
    </xf>
    <xf numFmtId="10" fontId="42" fillId="2" borderId="14" xfId="2" applyNumberFormat="1" applyFont="1" applyFill="1" applyBorder="1" applyAlignment="1">
      <alignment vertical="top" wrapText="1"/>
    </xf>
    <xf numFmtId="0" fontId="10" fillId="2" borderId="6" xfId="3" applyFont="1" applyFill="1" applyBorder="1" applyAlignment="1">
      <alignment vertical="top"/>
    </xf>
    <xf numFmtId="0" fontId="16" fillId="2" borderId="8" xfId="8" applyFont="1" applyFill="1" applyBorder="1" applyAlignment="1">
      <alignment vertical="top" wrapText="1"/>
    </xf>
    <xf numFmtId="0" fontId="15" fillId="2" borderId="0" xfId="3" applyFont="1" applyFill="1" applyBorder="1" applyAlignment="1">
      <alignment vertical="top" wrapText="1"/>
    </xf>
    <xf numFmtId="0" fontId="13" fillId="2" borderId="0" xfId="3" applyFont="1" applyFill="1" applyBorder="1" applyAlignment="1">
      <alignment vertical="top" wrapText="1"/>
    </xf>
    <xf numFmtId="0" fontId="20" fillId="2" borderId="0" xfId="3" applyFont="1" applyFill="1" applyBorder="1" applyAlignment="1">
      <alignment horizontal="center" vertical="center"/>
    </xf>
    <xf numFmtId="165" fontId="21" fillId="2" borderId="0" xfId="1" applyNumberFormat="1" applyFont="1" applyFill="1" applyBorder="1"/>
    <xf numFmtId="0" fontId="20" fillId="2" borderId="0" xfId="3" applyFont="1" applyFill="1" applyBorder="1" applyAlignment="1">
      <alignment vertical="center"/>
    </xf>
    <xf numFmtId="0" fontId="42" fillId="2" borderId="0" xfId="3" applyFont="1" applyFill="1"/>
    <xf numFmtId="0" fontId="42" fillId="2" borderId="9" xfId="3" applyFont="1" applyFill="1" applyBorder="1" applyAlignment="1">
      <alignment horizontal="center" vertical="center" wrapText="1"/>
    </xf>
    <xf numFmtId="0" fontId="42" fillId="2" borderId="10" xfId="3" applyFont="1" applyFill="1" applyBorder="1" applyAlignment="1">
      <alignment horizontal="center" vertical="center" wrapText="1"/>
    </xf>
    <xf numFmtId="0" fontId="42" fillId="2" borderId="0" xfId="3" applyFont="1" applyFill="1" applyBorder="1"/>
    <xf numFmtId="0" fontId="42" fillId="2" borderId="11" xfId="3" applyFont="1" applyFill="1" applyBorder="1"/>
    <xf numFmtId="14" fontId="41" fillId="2" borderId="15" xfId="3" applyNumberFormat="1" applyFont="1" applyFill="1" applyBorder="1" applyAlignment="1">
      <alignment horizontal="center" vertical="center" wrapText="1"/>
    </xf>
    <xf numFmtId="0" fontId="42" fillId="2" borderId="9" xfId="3" applyFont="1" applyFill="1" applyBorder="1" applyAlignment="1">
      <alignment horizontal="center" vertical="center"/>
    </xf>
    <xf numFmtId="0" fontId="41" fillId="2" borderId="10" xfId="3" applyFont="1" applyFill="1" applyBorder="1" applyAlignment="1">
      <alignment horizontal="left" vertical="center"/>
    </xf>
    <xf numFmtId="0" fontId="41" fillId="2" borderId="10" xfId="3" applyFont="1" applyFill="1" applyBorder="1" applyAlignment="1">
      <alignment vertical="center"/>
    </xf>
    <xf numFmtId="165" fontId="41" fillId="2" borderId="10" xfId="1" applyNumberFormat="1" applyFont="1" applyFill="1" applyBorder="1"/>
    <xf numFmtId="0" fontId="42" fillId="2" borderId="22" xfId="3" applyFont="1" applyFill="1" applyBorder="1" applyAlignment="1">
      <alignment horizontal="center" vertical="center"/>
    </xf>
    <xf numFmtId="0" fontId="41" fillId="2" borderId="13" xfId="3" applyFont="1" applyFill="1" applyBorder="1" applyAlignment="1">
      <alignment vertical="center"/>
    </xf>
    <xf numFmtId="0" fontId="42" fillId="2" borderId="14" xfId="3" applyFont="1" applyFill="1" applyBorder="1"/>
    <xf numFmtId="165" fontId="41" fillId="2" borderId="8" xfId="1" applyNumberFormat="1" applyFont="1" applyFill="1" applyBorder="1"/>
    <xf numFmtId="0" fontId="42" fillId="2" borderId="43" xfId="3" applyFont="1" applyFill="1" applyBorder="1" applyAlignment="1">
      <alignment horizontal="center" vertical="center"/>
    </xf>
    <xf numFmtId="0" fontId="41" fillId="2" borderId="14" xfId="3" applyFont="1" applyFill="1" applyBorder="1" applyAlignment="1">
      <alignment horizontal="left" vertical="center"/>
    </xf>
    <xf numFmtId="0" fontId="41" fillId="2" borderId="23" xfId="3" applyFont="1" applyFill="1" applyBorder="1" applyAlignment="1">
      <alignment vertical="center"/>
    </xf>
    <xf numFmtId="165" fontId="41" fillId="2" borderId="14" xfId="1" applyNumberFormat="1" applyFont="1" applyFill="1" applyBorder="1"/>
    <xf numFmtId="0" fontId="41" fillId="2" borderId="14" xfId="3" applyFont="1" applyFill="1" applyBorder="1" applyAlignment="1">
      <alignment vertical="center"/>
    </xf>
    <xf numFmtId="0" fontId="42" fillId="2" borderId="28" xfId="3" applyFont="1" applyFill="1" applyBorder="1" applyAlignment="1">
      <alignment horizontal="center" vertical="center"/>
    </xf>
    <xf numFmtId="0" fontId="41" fillId="2" borderId="29" xfId="3" applyFont="1" applyFill="1" applyBorder="1" applyAlignment="1">
      <alignment horizontal="left" vertical="center"/>
    </xf>
    <xf numFmtId="0" fontId="41" fillId="2" borderId="29" xfId="3" applyFont="1" applyFill="1" applyBorder="1" applyAlignment="1">
      <alignment vertical="center"/>
    </xf>
    <xf numFmtId="0" fontId="42" fillId="2" borderId="44" xfId="3" applyFont="1" applyFill="1" applyBorder="1" applyAlignment="1">
      <alignment horizontal="center" vertical="center"/>
    </xf>
    <xf numFmtId="0" fontId="41" fillId="2" borderId="16" xfId="3" applyFont="1" applyFill="1" applyBorder="1" applyAlignment="1">
      <alignment horizontal="left" vertical="center"/>
    </xf>
    <xf numFmtId="0" fontId="41" fillId="2" borderId="16" xfId="3" applyFont="1" applyFill="1" applyBorder="1" applyAlignment="1">
      <alignment vertical="center"/>
    </xf>
    <xf numFmtId="165" fontId="41" fillId="2" borderId="16" xfId="1" applyNumberFormat="1" applyFont="1" applyFill="1" applyBorder="1"/>
    <xf numFmtId="0" fontId="10" fillId="2" borderId="0" xfId="3" applyFont="1" applyFill="1" applyBorder="1" applyAlignment="1">
      <alignment vertical="top"/>
    </xf>
    <xf numFmtId="0" fontId="43" fillId="3" borderId="30" xfId="3" applyFont="1" applyFill="1" applyBorder="1" applyAlignment="1">
      <alignment vertical="top"/>
    </xf>
    <xf numFmtId="0" fontId="41" fillId="3" borderId="31" xfId="0" applyFont="1" applyFill="1" applyBorder="1"/>
    <xf numFmtId="0" fontId="41" fillId="2" borderId="74" xfId="0" applyFont="1" applyFill="1" applyBorder="1"/>
    <xf numFmtId="0" fontId="41" fillId="2" borderId="0" xfId="0" applyFont="1" applyFill="1" applyBorder="1"/>
    <xf numFmtId="3" fontId="41" fillId="2" borderId="29" xfId="0" applyNumberFormat="1" applyFont="1" applyFill="1" applyBorder="1"/>
    <xf numFmtId="3" fontId="41" fillId="2" borderId="5" xfId="0" applyNumberFormat="1" applyFont="1" applyFill="1" applyBorder="1"/>
    <xf numFmtId="3" fontId="41" fillId="2" borderId="17" xfId="0" applyNumberFormat="1" applyFont="1" applyFill="1" applyBorder="1"/>
    <xf numFmtId="0" fontId="45" fillId="3" borderId="30" xfId="0" applyFont="1" applyFill="1" applyBorder="1"/>
    <xf numFmtId="3" fontId="45" fillId="3" borderId="14" xfId="0" applyNumberFormat="1" applyFont="1" applyFill="1" applyBorder="1" applyAlignment="1">
      <alignment horizontal="right" wrapText="1"/>
    </xf>
    <xf numFmtId="3" fontId="45" fillId="3" borderId="13" xfId="0" applyNumberFormat="1" applyFont="1" applyFill="1" applyBorder="1" applyAlignment="1">
      <alignment horizontal="right" wrapText="1"/>
    </xf>
    <xf numFmtId="10" fontId="43" fillId="2" borderId="17" xfId="0" applyNumberFormat="1" applyFont="1" applyFill="1" applyBorder="1"/>
    <xf numFmtId="0" fontId="41" fillId="2" borderId="6" xfId="0" applyFont="1" applyFill="1" applyBorder="1"/>
    <xf numFmtId="0" fontId="41" fillId="2" borderId="7" xfId="0" applyFont="1" applyFill="1" applyBorder="1"/>
    <xf numFmtId="10" fontId="43" fillId="2" borderId="23" xfId="0" applyNumberFormat="1" applyFont="1" applyFill="1" applyBorder="1"/>
    <xf numFmtId="10" fontId="46" fillId="2" borderId="0" xfId="0" applyNumberFormat="1" applyFont="1" applyFill="1" applyBorder="1"/>
    <xf numFmtId="10" fontId="37" fillId="2" borderId="0" xfId="0" applyNumberFormat="1" applyFont="1" applyFill="1" applyBorder="1"/>
    <xf numFmtId="0" fontId="45" fillId="3" borderId="3" xfId="0" applyFont="1" applyFill="1" applyBorder="1"/>
    <xf numFmtId="0" fontId="41" fillId="3" borderId="4" xfId="0" applyFont="1" applyFill="1" applyBorder="1"/>
    <xf numFmtId="0" fontId="41" fillId="0" borderId="3" xfId="0" applyFont="1" applyFill="1" applyBorder="1"/>
    <xf numFmtId="0" fontId="41" fillId="0" borderId="76" xfId="0" applyFont="1" applyFill="1" applyBorder="1"/>
    <xf numFmtId="0" fontId="41" fillId="2" borderId="5" xfId="0" applyFont="1" applyFill="1" applyBorder="1"/>
    <xf numFmtId="0" fontId="41" fillId="2" borderId="8" xfId="0" applyFont="1" applyFill="1" applyBorder="1"/>
    <xf numFmtId="10" fontId="41" fillId="2" borderId="23" xfId="0" applyNumberFormat="1" applyFont="1" applyFill="1" applyBorder="1"/>
    <xf numFmtId="0" fontId="47" fillId="2" borderId="0" xfId="7" applyFont="1" applyFill="1" applyAlignment="1">
      <alignment horizontal="left" vertical="center"/>
    </xf>
    <xf numFmtId="0" fontId="12" fillId="2" borderId="0" xfId="3" applyFont="1" applyFill="1" applyBorder="1" applyAlignment="1">
      <alignment horizontal="left"/>
    </xf>
    <xf numFmtId="165" fontId="21" fillId="0" borderId="51" xfId="1" applyNumberFormat="1" applyFont="1" applyFill="1" applyBorder="1"/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23" fillId="0" borderId="43" xfId="1" applyNumberFormat="1" applyFont="1" applyFill="1" applyBorder="1"/>
    <xf numFmtId="165" fontId="23" fillId="0" borderId="51" xfId="1" applyNumberFormat="1" applyFont="1" applyFill="1" applyBorder="1"/>
    <xf numFmtId="165" fontId="12" fillId="0" borderId="12" xfId="1" applyNumberFormat="1" applyFont="1" applyFill="1" applyBorder="1" applyAlignment="1">
      <alignment horizontal="center"/>
    </xf>
    <xf numFmtId="9" fontId="13" fillId="2" borderId="0" xfId="2" applyFont="1" applyFill="1"/>
    <xf numFmtId="0" fontId="48" fillId="2" borderId="0" xfId="0" applyFont="1" applyFill="1"/>
    <xf numFmtId="0" fontId="49" fillId="2" borderId="0" xfId="0" applyFont="1" applyFill="1"/>
    <xf numFmtId="0" fontId="45" fillId="2" borderId="0" xfId="0" applyFont="1" applyFill="1"/>
    <xf numFmtId="165" fontId="12" fillId="2" borderId="16" xfId="1" applyNumberFormat="1" applyFont="1" applyFill="1" applyBorder="1" applyAlignment="1">
      <alignment horizontal="left" vertical="center"/>
    </xf>
    <xf numFmtId="165" fontId="12" fillId="2" borderId="25" xfId="1" applyNumberFormat="1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top"/>
    </xf>
    <xf numFmtId="0" fontId="12" fillId="2" borderId="7" xfId="0" applyFont="1" applyFill="1" applyBorder="1" applyAlignment="1">
      <alignment vertical="center"/>
    </xf>
    <xf numFmtId="0" fontId="12" fillId="2" borderId="31" xfId="0" applyFont="1" applyFill="1" applyBorder="1" applyAlignment="1">
      <alignment vertical="center"/>
    </xf>
    <xf numFmtId="0" fontId="20" fillId="2" borderId="50" xfId="0" applyFont="1" applyFill="1" applyBorder="1" applyAlignment="1">
      <alignment vertical="center"/>
    </xf>
    <xf numFmtId="0" fontId="32" fillId="0" borderId="45" xfId="0" applyFont="1" applyBorder="1"/>
    <xf numFmtId="0" fontId="32" fillId="0" borderId="46" xfId="0" applyFont="1" applyBorder="1"/>
    <xf numFmtId="0" fontId="32" fillId="0" borderId="55" xfId="0" applyFont="1" applyBorder="1"/>
    <xf numFmtId="0" fontId="21" fillId="2" borderId="31" xfId="0" applyFont="1" applyFill="1" applyBorder="1" applyAlignment="1">
      <alignment vertical="center"/>
    </xf>
    <xf numFmtId="0" fontId="17" fillId="2" borderId="0" xfId="3" applyFont="1" applyFill="1" applyBorder="1" applyAlignment="1">
      <alignment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21" fillId="2" borderId="62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17" fillId="2" borderId="32" xfId="3" applyFont="1" applyFill="1" applyBorder="1" applyAlignment="1">
      <alignment horizontal="center" vertical="center"/>
    </xf>
    <xf numFmtId="0" fontId="12" fillId="2" borderId="48" xfId="3" applyFont="1" applyFill="1" applyBorder="1"/>
    <xf numFmtId="0" fontId="32" fillId="0" borderId="19" xfId="0" applyFont="1" applyBorder="1"/>
    <xf numFmtId="0" fontId="32" fillId="0" borderId="11" xfId="0" applyFont="1" applyBorder="1"/>
    <xf numFmtId="0" fontId="32" fillId="0" borderId="26" xfId="0" applyFont="1" applyBorder="1"/>
    <xf numFmtId="0" fontId="17" fillId="2" borderId="42" xfId="3" applyFont="1" applyFill="1" applyBorder="1" applyAlignment="1">
      <alignment horizontal="center" vertical="center"/>
    </xf>
    <xf numFmtId="0" fontId="17" fillId="2" borderId="54" xfId="3" applyFont="1" applyFill="1" applyBorder="1" applyAlignment="1">
      <alignment horizontal="center" vertical="center"/>
    </xf>
    <xf numFmtId="0" fontId="17" fillId="2" borderId="12" xfId="3" applyFont="1" applyFill="1" applyBorder="1" applyAlignment="1">
      <alignment horizontal="center" vertical="center"/>
    </xf>
    <xf numFmtId="0" fontId="20" fillId="2" borderId="27" xfId="3" applyFont="1" applyFill="1" applyBorder="1" applyAlignment="1">
      <alignment horizontal="center" vertical="center"/>
    </xf>
    <xf numFmtId="0" fontId="21" fillId="2" borderId="27" xfId="3" applyFont="1" applyFill="1" applyBorder="1"/>
    <xf numFmtId="9" fontId="12" fillId="2" borderId="14" xfId="3" applyNumberFormat="1" applyFont="1" applyFill="1" applyBorder="1" applyAlignment="1">
      <alignment horizontal="center" vertical="center" wrapText="1"/>
    </xf>
    <xf numFmtId="9" fontId="12" fillId="2" borderId="43" xfId="3" applyNumberFormat="1" applyFont="1" applyFill="1" applyBorder="1" applyAlignment="1">
      <alignment horizontal="center" vertical="center" wrapText="1"/>
    </xf>
    <xf numFmtId="9" fontId="12" fillId="2" borderId="51" xfId="3" applyNumberFormat="1" applyFont="1" applyFill="1" applyBorder="1" applyAlignment="1">
      <alignment horizontal="center" vertical="center" wrapText="1"/>
    </xf>
    <xf numFmtId="165" fontId="20" fillId="2" borderId="16" xfId="1" applyNumberFormat="1" applyFont="1" applyFill="1" applyBorder="1"/>
    <xf numFmtId="0" fontId="17" fillId="2" borderId="28" xfId="10" applyFont="1" applyFill="1" applyBorder="1" applyAlignment="1">
      <alignment horizontal="center" vertical="center"/>
    </xf>
    <xf numFmtId="0" fontId="12" fillId="2" borderId="4" xfId="10" applyFont="1" applyFill="1" applyBorder="1" applyAlignment="1">
      <alignment horizontal="left" vertical="center"/>
    </xf>
    <xf numFmtId="165" fontId="12" fillId="2" borderId="28" xfId="1" applyNumberFormat="1" applyFont="1" applyFill="1" applyBorder="1" applyAlignment="1">
      <alignment vertical="center"/>
    </xf>
    <xf numFmtId="165" fontId="12" fillId="2" borderId="3" xfId="1" applyNumberFormat="1" applyFont="1" applyFill="1" applyBorder="1" applyAlignment="1">
      <alignment vertical="center"/>
    </xf>
    <xf numFmtId="165" fontId="12" fillId="2" borderId="29" xfId="1" applyNumberFormat="1" applyFont="1" applyFill="1" applyBorder="1" applyAlignment="1">
      <alignment vertical="center"/>
    </xf>
    <xf numFmtId="165" fontId="12" fillId="2" borderId="60" xfId="1" applyNumberFormat="1" applyFont="1" applyFill="1" applyBorder="1" applyAlignment="1">
      <alignment vertical="center"/>
    </xf>
    <xf numFmtId="10" fontId="43" fillId="2" borderId="5" xfId="0" applyNumberFormat="1" applyFont="1" applyFill="1" applyBorder="1"/>
    <xf numFmtId="10" fontId="43" fillId="2" borderId="8" xfId="0" applyNumberFormat="1" applyFont="1" applyFill="1" applyBorder="1"/>
    <xf numFmtId="14" fontId="43" fillId="3" borderId="14" xfId="0" applyNumberFormat="1" applyFont="1" applyFill="1" applyBorder="1" applyAlignment="1">
      <alignment horizontal="right"/>
    </xf>
    <xf numFmtId="3" fontId="42" fillId="2" borderId="29" xfId="0" applyNumberFormat="1" applyFont="1" applyFill="1" applyBorder="1" applyAlignment="1">
      <alignment horizontal="right" wrapText="1"/>
    </xf>
    <xf numFmtId="165" fontId="12" fillId="2" borderId="67" xfId="1" applyNumberFormat="1" applyFont="1" applyFill="1" applyBorder="1"/>
    <xf numFmtId="0" fontId="13" fillId="2" borderId="0" xfId="8" applyFont="1" applyFill="1" applyAlignment="1">
      <alignment wrapText="1"/>
    </xf>
    <xf numFmtId="0" fontId="43" fillId="3" borderId="34" xfId="3" applyFont="1" applyFill="1" applyBorder="1" applyAlignment="1">
      <alignment vertical="center" wrapText="1"/>
    </xf>
    <xf numFmtId="0" fontId="41" fillId="2" borderId="31" xfId="3" applyFont="1" applyFill="1" applyBorder="1" applyAlignment="1">
      <alignment vertical="center" wrapText="1"/>
    </xf>
    <xf numFmtId="0" fontId="42" fillId="2" borderId="46" xfId="8" applyFont="1" applyFill="1" applyBorder="1" applyAlignment="1">
      <alignment wrapText="1"/>
    </xf>
    <xf numFmtId="0" fontId="42" fillId="2" borderId="0" xfId="8" applyFont="1" applyFill="1" applyAlignment="1">
      <alignment wrapText="1"/>
    </xf>
    <xf numFmtId="0" fontId="43" fillId="2" borderId="31" xfId="3" applyFont="1" applyFill="1" applyBorder="1" applyAlignment="1">
      <alignment vertical="center" wrapText="1"/>
    </xf>
    <xf numFmtId="0" fontId="43" fillId="3" borderId="7" xfId="3" applyFont="1" applyFill="1" applyBorder="1" applyAlignment="1">
      <alignment vertical="center" wrapText="1"/>
    </xf>
    <xf numFmtId="0" fontId="44" fillId="2" borderId="31" xfId="3" applyFont="1" applyFill="1" applyBorder="1" applyAlignment="1">
      <alignment vertical="center" wrapText="1"/>
    </xf>
    <xf numFmtId="0" fontId="41" fillId="2" borderId="50" xfId="3" applyFont="1" applyFill="1" applyBorder="1" applyAlignment="1">
      <alignment vertical="center" wrapText="1"/>
    </xf>
    <xf numFmtId="0" fontId="18" fillId="2" borderId="24" xfId="0" applyFont="1" applyFill="1" applyBorder="1" applyAlignment="1">
      <alignment horizontal="center"/>
    </xf>
    <xf numFmtId="165" fontId="41" fillId="2" borderId="61" xfId="1" applyNumberFormat="1" applyFont="1" applyFill="1" applyBorder="1" applyAlignment="1">
      <alignment vertical="center"/>
    </xf>
    <xf numFmtId="165" fontId="41" fillId="2" borderId="58" xfId="1" applyNumberFormat="1" applyFont="1" applyFill="1" applyBorder="1" applyAlignment="1">
      <alignment vertical="center"/>
    </xf>
    <xf numFmtId="165" fontId="41" fillId="2" borderId="62" xfId="1" applyNumberFormat="1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center"/>
    </xf>
    <xf numFmtId="0" fontId="37" fillId="2" borderId="0" xfId="0" applyFont="1" applyFill="1" applyAlignment="1">
      <alignment horizontal="center" vertical="top" wrapText="1"/>
    </xf>
    <xf numFmtId="165" fontId="12" fillId="2" borderId="0" xfId="1" applyNumberFormat="1" applyFont="1" applyFill="1" applyBorder="1" applyAlignment="1">
      <alignment horizontal="center"/>
    </xf>
    <xf numFmtId="0" fontId="44" fillId="2" borderId="14" xfId="3" applyFont="1" applyFill="1" applyBorder="1" applyAlignment="1">
      <alignment horizontal="left" vertical="center"/>
    </xf>
    <xf numFmtId="0" fontId="44" fillId="2" borderId="14" xfId="3" applyFont="1" applyFill="1" applyBorder="1" applyAlignment="1">
      <alignment vertical="center"/>
    </xf>
    <xf numFmtId="165" fontId="44" fillId="2" borderId="14" xfId="1" applyNumberFormat="1" applyFont="1" applyFill="1" applyBorder="1"/>
    <xf numFmtId="0" fontId="42" fillId="2" borderId="56" xfId="3" applyFont="1" applyFill="1" applyBorder="1" applyAlignment="1">
      <alignment horizontal="center" vertical="center" wrapText="1"/>
    </xf>
    <xf numFmtId="0" fontId="41" fillId="2" borderId="51" xfId="3" applyFont="1" applyFill="1" applyBorder="1" applyAlignment="1">
      <alignment horizontal="center" vertical="center" wrapText="1"/>
    </xf>
    <xf numFmtId="14" fontId="41" fillId="2" borderId="38" xfId="3" applyNumberFormat="1" applyFont="1" applyFill="1" applyBorder="1" applyAlignment="1">
      <alignment horizontal="center" vertical="center" wrapText="1"/>
    </xf>
    <xf numFmtId="165" fontId="41" fillId="2" borderId="56" xfId="1" applyNumberFormat="1" applyFont="1" applyFill="1" applyBorder="1"/>
    <xf numFmtId="165" fontId="41" fillId="2" borderId="51" xfId="1" applyNumberFormat="1" applyFont="1" applyFill="1" applyBorder="1"/>
    <xf numFmtId="165" fontId="44" fillId="2" borderId="51" xfId="1" applyNumberFormat="1" applyFont="1" applyFill="1" applyBorder="1"/>
    <xf numFmtId="165" fontId="41" fillId="2" borderId="25" xfId="1" applyNumberFormat="1" applyFont="1" applyFill="1" applyBorder="1"/>
    <xf numFmtId="165" fontId="23" fillId="2" borderId="61" xfId="1" applyNumberFormat="1" applyFont="1" applyFill="1" applyBorder="1"/>
    <xf numFmtId="0" fontId="18" fillId="2" borderId="0" xfId="0" applyFont="1" applyFill="1"/>
    <xf numFmtId="0" fontId="32" fillId="2" borderId="9" xfId="0" applyFont="1" applyFill="1" applyBorder="1"/>
    <xf numFmtId="0" fontId="32" fillId="2" borderId="10" xfId="0" applyFont="1" applyFill="1" applyBorder="1"/>
    <xf numFmtId="0" fontId="32" fillId="2" borderId="56" xfId="0" applyFont="1" applyFill="1" applyBorder="1"/>
    <xf numFmtId="0" fontId="32" fillId="2" borderId="22" xfId="0" applyFont="1" applyFill="1" applyBorder="1"/>
    <xf numFmtId="0" fontId="32" fillId="2" borderId="14" xfId="0" applyFont="1" applyFill="1" applyBorder="1"/>
    <xf numFmtId="167" fontId="32" fillId="2" borderId="14" xfId="1" applyNumberFormat="1" applyFont="1" applyFill="1" applyBorder="1"/>
    <xf numFmtId="167" fontId="32" fillId="2" borderId="51" xfId="1" applyNumberFormat="1" applyFont="1" applyFill="1" applyBorder="1"/>
    <xf numFmtId="0" fontId="50" fillId="2" borderId="22" xfId="0" applyFont="1" applyFill="1" applyBorder="1" applyAlignment="1">
      <alignment horizontal="left" indent="1"/>
    </xf>
    <xf numFmtId="0" fontId="50" fillId="2" borderId="14" xfId="0" applyFont="1" applyFill="1" applyBorder="1"/>
    <xf numFmtId="167" fontId="50" fillId="2" borderId="14" xfId="1" applyNumberFormat="1" applyFont="1" applyFill="1" applyBorder="1"/>
    <xf numFmtId="167" fontId="50" fillId="2" borderId="51" xfId="1" applyNumberFormat="1" applyFont="1" applyFill="1" applyBorder="1"/>
    <xf numFmtId="0" fontId="51" fillId="2" borderId="0" xfId="0" applyFont="1" applyFill="1"/>
    <xf numFmtId="0" fontId="32" fillId="2" borderId="43" xfId="0" applyFont="1" applyFill="1" applyBorder="1"/>
    <xf numFmtId="0" fontId="33" fillId="2" borderId="9" xfId="0" applyFont="1" applyFill="1" applyBorder="1"/>
    <xf numFmtId="0" fontId="33" fillId="2" borderId="10" xfId="0" applyFont="1" applyFill="1" applyBorder="1"/>
    <xf numFmtId="0" fontId="33" fillId="2" borderId="56" xfId="0" applyFont="1" applyFill="1" applyBorder="1"/>
    <xf numFmtId="165" fontId="32" fillId="2" borderId="14" xfId="1" applyNumberFormat="1" applyFont="1" applyFill="1" applyBorder="1"/>
    <xf numFmtId="165" fontId="32" fillId="2" borderId="51" xfId="1" applyNumberFormat="1" applyFont="1" applyFill="1" applyBorder="1"/>
    <xf numFmtId="0" fontId="32" fillId="2" borderId="44" xfId="0" applyFont="1" applyFill="1" applyBorder="1"/>
    <xf numFmtId="0" fontId="32" fillId="2" borderId="16" xfId="0" applyFont="1" applyFill="1" applyBorder="1"/>
    <xf numFmtId="165" fontId="32" fillId="2" borderId="16" xfId="1" applyNumberFormat="1" applyFont="1" applyFill="1" applyBorder="1"/>
    <xf numFmtId="165" fontId="32" fillId="2" borderId="25" xfId="1" applyNumberFormat="1" applyFont="1" applyFill="1" applyBorder="1"/>
    <xf numFmtId="0" fontId="34" fillId="2" borderId="72" xfId="0" applyFont="1" applyFill="1" applyBorder="1"/>
    <xf numFmtId="0" fontId="34" fillId="2" borderId="73" xfId="0" applyFont="1" applyFill="1" applyBorder="1"/>
    <xf numFmtId="0" fontId="34" fillId="2" borderId="69" xfId="0" applyFont="1" applyFill="1" applyBorder="1"/>
    <xf numFmtId="165" fontId="32" fillId="2" borderId="23" xfId="1" applyNumberFormat="1" applyFont="1" applyFill="1" applyBorder="1"/>
    <xf numFmtId="165" fontId="32" fillId="2" borderId="53" xfId="1" applyNumberFormat="1" applyFont="1" applyFill="1" applyBorder="1"/>
    <xf numFmtId="165" fontId="0" fillId="2" borderId="0" xfId="1" applyNumberFormat="1" applyFont="1" applyFill="1"/>
    <xf numFmtId="165" fontId="41" fillId="2" borderId="29" xfId="1" applyNumberFormat="1" applyFont="1" applyFill="1" applyBorder="1"/>
    <xf numFmtId="0" fontId="12" fillId="2" borderId="23" xfId="3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left" vertical="center"/>
    </xf>
    <xf numFmtId="167" fontId="12" fillId="0" borderId="43" xfId="1" applyNumberFormat="1" applyFont="1" applyFill="1" applyBorder="1"/>
    <xf numFmtId="167" fontId="12" fillId="0" borderId="51" xfId="1" applyNumberFormat="1" applyFont="1" applyFill="1" applyBorder="1"/>
    <xf numFmtId="0" fontId="12" fillId="0" borderId="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167" fontId="23" fillId="0" borderId="43" xfId="1" applyNumberFormat="1" applyFont="1" applyFill="1" applyBorder="1"/>
    <xf numFmtId="167" fontId="23" fillId="0" borderId="51" xfId="1" applyNumberFormat="1" applyFont="1" applyFill="1" applyBorder="1"/>
    <xf numFmtId="0" fontId="20" fillId="0" borderId="30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vertical="center"/>
    </xf>
    <xf numFmtId="165" fontId="20" fillId="0" borderId="22" xfId="1" applyNumberFormat="1" applyFont="1" applyFill="1" applyBorder="1"/>
    <xf numFmtId="165" fontId="20" fillId="0" borderId="53" xfId="1" applyNumberFormat="1" applyFont="1" applyFill="1" applyBorder="1"/>
    <xf numFmtId="165" fontId="17" fillId="0" borderId="9" xfId="1" applyNumberFormat="1" applyFont="1" applyFill="1" applyBorder="1"/>
    <xf numFmtId="165" fontId="17" fillId="0" borderId="53" xfId="1" applyNumberFormat="1" applyFont="1" applyFill="1" applyBorder="1"/>
    <xf numFmtId="165" fontId="20" fillId="0" borderId="43" xfId="1" applyNumberFormat="1" applyFont="1" applyFill="1" applyBorder="1"/>
    <xf numFmtId="165" fontId="20" fillId="0" borderId="51" xfId="1" applyNumberFormat="1" applyFont="1" applyFill="1" applyBorder="1"/>
    <xf numFmtId="165" fontId="17" fillId="0" borderId="44" xfId="1" applyNumberFormat="1" applyFont="1" applyFill="1" applyBorder="1"/>
    <xf numFmtId="165" fontId="17" fillId="0" borderId="25" xfId="1" applyNumberFormat="1" applyFont="1" applyFill="1" applyBorder="1"/>
    <xf numFmtId="0" fontId="12" fillId="2" borderId="42" xfId="3" applyFont="1" applyFill="1" applyBorder="1" applyAlignment="1">
      <alignment horizontal="left" vertical="center"/>
    </xf>
    <xf numFmtId="0" fontId="21" fillId="2" borderId="40" xfId="3" applyFont="1" applyFill="1" applyBorder="1" applyAlignment="1">
      <alignment vertical="center"/>
    </xf>
    <xf numFmtId="0" fontId="12" fillId="2" borderId="18" xfId="3" applyFont="1" applyFill="1" applyBorder="1" applyAlignment="1">
      <alignment horizontal="left"/>
    </xf>
    <xf numFmtId="165" fontId="12" fillId="2" borderId="58" xfId="1" applyNumberFormat="1" applyFont="1" applyFill="1" applyBorder="1"/>
    <xf numFmtId="0" fontId="12" fillId="2" borderId="24" xfId="3" applyFont="1" applyFill="1" applyBorder="1" applyAlignment="1">
      <alignment horizontal="left"/>
    </xf>
    <xf numFmtId="0" fontId="12" fillId="2" borderId="9" xfId="3" applyFont="1" applyFill="1" applyBorder="1" applyAlignment="1">
      <alignment horizontal="center"/>
    </xf>
    <xf numFmtId="0" fontId="12" fillId="2" borderId="22" xfId="3" applyFont="1" applyFill="1" applyBorder="1" applyAlignment="1">
      <alignment horizontal="center"/>
    </xf>
    <xf numFmtId="0" fontId="12" fillId="2" borderId="44" xfId="3" applyFont="1" applyFill="1" applyBorder="1" applyAlignment="1">
      <alignment horizontal="center"/>
    </xf>
    <xf numFmtId="0" fontId="12" fillId="2" borderId="28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41" fillId="2" borderId="30" xfId="3" applyFont="1" applyFill="1" applyBorder="1" applyAlignment="1">
      <alignment horizontal="left" vertical="center" wrapText="1"/>
    </xf>
    <xf numFmtId="0" fontId="41" fillId="2" borderId="46" xfId="3" applyFont="1" applyFill="1" applyBorder="1" applyAlignment="1">
      <alignment horizontal="left" vertical="center" wrapText="1"/>
    </xf>
    <xf numFmtId="0" fontId="41" fillId="2" borderId="12" xfId="3" applyFont="1" applyFill="1" applyBorder="1" applyAlignment="1">
      <alignment horizontal="center" vertical="center" wrapText="1"/>
    </xf>
    <xf numFmtId="0" fontId="41" fillId="2" borderId="13" xfId="3" applyFont="1" applyFill="1" applyBorder="1" applyAlignment="1">
      <alignment horizontal="center" vertical="center" wrapText="1"/>
    </xf>
    <xf numFmtId="0" fontId="12" fillId="2" borderId="12" xfId="7" applyFont="1" applyFill="1" applyBorder="1" applyAlignment="1">
      <alignment horizontal="center" vertical="center"/>
    </xf>
    <xf numFmtId="0" fontId="12" fillId="2" borderId="46" xfId="7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49" xfId="3" applyFont="1" applyFill="1" applyBorder="1" applyAlignment="1">
      <alignment horizontal="center" vertical="center"/>
    </xf>
    <xf numFmtId="0" fontId="12" fillId="2" borderId="15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6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3" borderId="42" xfId="3" applyFont="1" applyFill="1" applyBorder="1" applyAlignment="1">
      <alignment horizontal="left"/>
    </xf>
    <xf numFmtId="0" fontId="21" fillId="3" borderId="34" xfId="3" applyFont="1" applyFill="1" applyBorder="1" applyAlignment="1">
      <alignment horizontal="left"/>
    </xf>
    <xf numFmtId="0" fontId="21" fillId="3" borderId="7" xfId="3" applyFont="1" applyFill="1" applyBorder="1" applyAlignment="1">
      <alignment horizontal="left"/>
    </xf>
    <xf numFmtId="0" fontId="21" fillId="3" borderId="21" xfId="3" applyFont="1" applyFill="1" applyBorder="1" applyAlignment="1">
      <alignment horizontal="left"/>
    </xf>
    <xf numFmtId="0" fontId="21" fillId="3" borderId="12" xfId="3" applyFont="1" applyFill="1" applyBorder="1" applyAlignment="1">
      <alignment horizontal="left"/>
    </xf>
    <xf numFmtId="0" fontId="21" fillId="3" borderId="31" xfId="3" applyFont="1" applyFill="1" applyBorder="1" applyAlignment="1">
      <alignment horizontal="left"/>
    </xf>
    <xf numFmtId="0" fontId="21" fillId="3" borderId="46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46" xfId="3" applyFont="1" applyFill="1" applyBorder="1" applyAlignment="1">
      <alignment horizontal="left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41" xfId="3" applyFont="1" applyFill="1" applyBorder="1" applyAlignment="1">
      <alignment horizontal="center" vertical="center" wrapText="1"/>
    </xf>
    <xf numFmtId="0" fontId="12" fillId="2" borderId="35" xfId="3" applyFont="1" applyFill="1" applyBorder="1" applyAlignment="1">
      <alignment horizontal="center" vertical="center" wrapText="1"/>
    </xf>
    <xf numFmtId="0" fontId="12" fillId="2" borderId="77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4">
    <cellStyle name="Comma 2" xfId="9"/>
    <cellStyle name="EY0dp" xfId="13"/>
    <cellStyle name="EYColumnHeading" xfId="11"/>
    <cellStyle name="EYtext" xfId="12"/>
    <cellStyle name="Komma" xfId="1" builtinId="3"/>
    <cellStyle name="Komma 55" xfId="4"/>
    <cellStyle name="Normal" xfId="0" builtinId="0"/>
    <cellStyle name="Normal 2" xfId="7"/>
    <cellStyle name="Normal 35" xfId="3"/>
    <cellStyle name="Normal 35 2" xfId="8"/>
    <cellStyle name="Normal 35 3" xfId="10"/>
    <cellStyle name="Overskrift" xfId="6"/>
    <cellStyle name="Prosent" xfId="2" builtinId="5"/>
    <cellStyle name="Vanlig" xf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/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200024</xdr:colOff>
      <xdr:row>19</xdr:row>
      <xdr:rowOff>162013</xdr:rowOff>
    </xdr:from>
    <xdr:to>
      <xdr:col>5</xdr:col>
      <xdr:colOff>33617</xdr:colOff>
      <xdr:row>21</xdr:row>
      <xdr:rowOff>22412</xdr:rowOff>
    </xdr:to>
    <xdr:sp macro="" textlink="">
      <xdr:nvSpPr>
        <xdr:cNvPr id="7" name="TekstSylinder 6"/>
        <xdr:cNvSpPr txBox="1"/>
      </xdr:nvSpPr>
      <xdr:spPr>
        <a:xfrm>
          <a:off x="200024" y="3568601"/>
          <a:ext cx="3643593" cy="2189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SpareBank 1 Søre</a:t>
          </a:r>
          <a:r>
            <a:rPr lang="nb-NO" sz="80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Sunnmøre</a:t>
          </a:r>
          <a:r>
            <a:rPr lang="nb-N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Q4 2019</a:t>
          </a: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/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414618</xdr:colOff>
      <xdr:row>6</xdr:row>
      <xdr:rowOff>156881</xdr:rowOff>
    </xdr:to>
    <xdr:pic>
      <xdr:nvPicPr>
        <xdr:cNvPr id="6" name="Bilde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69" r="869"/>
        <a:stretch/>
      </xdr:blipFill>
      <xdr:spPr bwMode="auto">
        <a:xfrm>
          <a:off x="0" y="0"/>
          <a:ext cx="4224618" cy="12326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23</xdr:row>
      <xdr:rowOff>56030</xdr:rowOff>
    </xdr:from>
    <xdr:to>
      <xdr:col>4</xdr:col>
      <xdr:colOff>941293</xdr:colOff>
      <xdr:row>24</xdr:row>
      <xdr:rowOff>89647</xdr:rowOff>
    </xdr:to>
    <xdr:sp macro="" textlink="">
      <xdr:nvSpPr>
        <xdr:cNvPr id="2" name="Avrundet rektangel 1">
          <a:hlinkClick xmlns:r="http://schemas.openxmlformats.org/officeDocument/2006/relationships" r:id="rId1"/>
        </xdr:cNvPr>
        <xdr:cNvSpPr/>
      </xdr:nvSpPr>
      <xdr:spPr>
        <a:xfrm>
          <a:off x="3496234" y="6084795"/>
          <a:ext cx="1994647" cy="212911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5</xdr:col>
      <xdr:colOff>78441</xdr:colOff>
      <xdr:row>32</xdr:row>
      <xdr:rowOff>129887</xdr:rowOff>
    </xdr:to>
    <xdr:sp macro="" textlink="">
      <xdr:nvSpPr>
        <xdr:cNvPr id="5" name="Rektangel 4"/>
        <xdr:cNvSpPr/>
      </xdr:nvSpPr>
      <xdr:spPr>
        <a:xfrm>
          <a:off x="571500" y="4857750"/>
          <a:ext cx="5005464" cy="12209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 NOK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184274</xdr:colOff>
      <xdr:row>26</xdr:row>
      <xdr:rowOff>0</xdr:rowOff>
    </xdr:from>
    <xdr:to>
      <xdr:col>6</xdr:col>
      <xdr:colOff>150656</xdr:colOff>
      <xdr:row>31</xdr:row>
      <xdr:rowOff>161925</xdr:rowOff>
    </xdr:to>
    <xdr:sp macro="" textlink="">
      <xdr:nvSpPr>
        <xdr:cNvPr id="4" name="Rektangel 3"/>
        <xdr:cNvSpPr/>
      </xdr:nvSpPr>
      <xdr:spPr>
        <a:xfrm>
          <a:off x="184274" y="5838825"/>
          <a:ext cx="5671857" cy="10668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321608</xdr:colOff>
      <xdr:row>23</xdr:row>
      <xdr:rowOff>119342</xdr:rowOff>
    </xdr:from>
    <xdr:to>
      <xdr:col>22</xdr:col>
      <xdr:colOff>21850</xdr:colOff>
      <xdr:row>24</xdr:row>
      <xdr:rowOff>168646</xdr:rowOff>
    </xdr:to>
    <xdr:sp macro="" textlink="">
      <xdr:nvSpPr>
        <xdr:cNvPr id="5" name="Avrundet rektangel 4">
          <a:hlinkClick xmlns:r="http://schemas.openxmlformats.org/officeDocument/2006/relationships" r:id="rId1"/>
        </xdr:cNvPr>
        <xdr:cNvSpPr/>
      </xdr:nvSpPr>
      <xdr:spPr>
        <a:xfrm>
          <a:off x="12970808" y="7901267"/>
          <a:ext cx="20148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25</xdr:row>
      <xdr:rowOff>24653</xdr:rowOff>
    </xdr:from>
    <xdr:to>
      <xdr:col>4</xdr:col>
      <xdr:colOff>578785</xdr:colOff>
      <xdr:row>30</xdr:row>
      <xdr:rowOff>142876</xdr:rowOff>
    </xdr:to>
    <xdr:sp macro="" textlink="">
      <xdr:nvSpPr>
        <xdr:cNvPr id="5" name="Rektangel 4"/>
        <xdr:cNvSpPr/>
      </xdr:nvSpPr>
      <xdr:spPr>
        <a:xfrm>
          <a:off x="119344" y="4663328"/>
          <a:ext cx="5002866" cy="102309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26</xdr:row>
      <xdr:rowOff>46505</xdr:rowOff>
    </xdr:from>
    <xdr:to>
      <xdr:col>9</xdr:col>
      <xdr:colOff>67795</xdr:colOff>
      <xdr:row>27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</xdr:rowOff>
    </xdr:from>
    <xdr:to>
      <xdr:col>3</xdr:col>
      <xdr:colOff>888066</xdr:colOff>
      <xdr:row>24</xdr:row>
      <xdr:rowOff>9526</xdr:rowOff>
    </xdr:to>
    <xdr:sp macro="" textlink="">
      <xdr:nvSpPr>
        <xdr:cNvPr id="2" name="Rektangel 1"/>
        <xdr:cNvSpPr/>
      </xdr:nvSpPr>
      <xdr:spPr>
        <a:xfrm>
          <a:off x="762000" y="2790826"/>
          <a:ext cx="5002866" cy="1143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 NOK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524435</xdr:colOff>
      <xdr:row>17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6534150" y="1990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28</xdr:row>
      <xdr:rowOff>0</xdr:rowOff>
    </xdr:from>
    <xdr:to>
      <xdr:col>4</xdr:col>
      <xdr:colOff>497541</xdr:colOff>
      <xdr:row>32</xdr:row>
      <xdr:rowOff>142875</xdr:rowOff>
    </xdr:to>
    <xdr:sp macro="" textlink="">
      <xdr:nvSpPr>
        <xdr:cNvPr id="2" name="Rektangel 1"/>
        <xdr:cNvSpPr/>
      </xdr:nvSpPr>
      <xdr:spPr>
        <a:xfrm>
          <a:off x="714375" y="4581525"/>
          <a:ext cx="5002866" cy="7905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514910</xdr:colOff>
      <xdr:row>27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152401</xdr:rowOff>
    </xdr:from>
    <xdr:to>
      <xdr:col>4</xdr:col>
      <xdr:colOff>1430991</xdr:colOff>
      <xdr:row>30</xdr:row>
      <xdr:rowOff>95251</xdr:rowOff>
    </xdr:to>
    <xdr:sp macro="" textlink="">
      <xdr:nvSpPr>
        <xdr:cNvPr id="2" name="Rektangel 1"/>
        <xdr:cNvSpPr/>
      </xdr:nvSpPr>
      <xdr:spPr>
        <a:xfrm>
          <a:off x="762000" y="4095751"/>
          <a:ext cx="5002866" cy="914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 NOK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6</xdr:col>
      <xdr:colOff>514910</xdr:colOff>
      <xdr:row>26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6410325" y="57245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8</xdr:col>
      <xdr:colOff>181535</xdr:colOff>
      <xdr:row>8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1</xdr:col>
      <xdr:colOff>0</xdr:colOff>
      <xdr:row>8</xdr:row>
      <xdr:rowOff>1</xdr:rowOff>
    </xdr:from>
    <xdr:to>
      <xdr:col>4</xdr:col>
      <xdr:colOff>897591</xdr:colOff>
      <xdr:row>14</xdr:row>
      <xdr:rowOff>38101</xdr:rowOff>
    </xdr:to>
    <xdr:sp macro="" textlink="">
      <xdr:nvSpPr>
        <xdr:cNvPr id="4" name="Rektangel 3"/>
        <xdr:cNvSpPr/>
      </xdr:nvSpPr>
      <xdr:spPr>
        <a:xfrm>
          <a:off x="762000" y="1181101"/>
          <a:ext cx="4164666" cy="100965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 NOK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11</xdr:row>
      <xdr:rowOff>95250</xdr:rowOff>
    </xdr:from>
    <xdr:to>
      <xdr:col>6</xdr:col>
      <xdr:colOff>940494</xdr:colOff>
      <xdr:row>17</xdr:row>
      <xdr:rowOff>0</xdr:rowOff>
    </xdr:to>
    <xdr:sp macro="" textlink="">
      <xdr:nvSpPr>
        <xdr:cNvPr id="4" name="Rektangel 3"/>
        <xdr:cNvSpPr/>
      </xdr:nvSpPr>
      <xdr:spPr>
        <a:xfrm>
          <a:off x="231322" y="2257425"/>
          <a:ext cx="5224022" cy="9906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oppgit i hele 1000 NOK</a:t>
          </a:r>
        </a:p>
      </xdr:txBody>
    </xdr:sp>
    <xdr:clientData/>
  </xdr:twoCellAnchor>
  <xdr:twoCellAnchor>
    <xdr:from>
      <xdr:col>5</xdr:col>
      <xdr:colOff>840440</xdr:colOff>
      <xdr:row>9</xdr:row>
      <xdr:rowOff>44823</xdr:rowOff>
    </xdr:from>
    <xdr:to>
      <xdr:col>7</xdr:col>
      <xdr:colOff>952499</xdr:colOff>
      <xdr:row>10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89646</xdr:rowOff>
    </xdr:from>
    <xdr:to>
      <xdr:col>5</xdr:col>
      <xdr:colOff>156882</xdr:colOff>
      <xdr:row>24</xdr:row>
      <xdr:rowOff>38100</xdr:rowOff>
    </xdr:to>
    <xdr:sp macro="" textlink="">
      <xdr:nvSpPr>
        <xdr:cNvPr id="4" name="Rektangel 3"/>
        <xdr:cNvSpPr/>
      </xdr:nvSpPr>
      <xdr:spPr>
        <a:xfrm>
          <a:off x="285750" y="2985246"/>
          <a:ext cx="5005107" cy="157722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Tall oppgit i hele 1000 NOK</a:t>
          </a:r>
        </a:p>
      </xdr:txBody>
    </xdr:sp>
    <xdr:clientData/>
  </xdr:twoCellAnchor>
  <xdr:twoCellAnchor>
    <xdr:from>
      <xdr:col>6</xdr:col>
      <xdr:colOff>840441</xdr:colOff>
      <xdr:row>14</xdr:row>
      <xdr:rowOff>44824</xdr:rowOff>
    </xdr:from>
    <xdr:to>
      <xdr:col>9</xdr:col>
      <xdr:colOff>0</xdr:colOff>
      <xdr:row>15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15</xdr:row>
      <xdr:rowOff>156882</xdr:rowOff>
    </xdr:from>
    <xdr:to>
      <xdr:col>5</xdr:col>
      <xdr:colOff>112058</xdr:colOff>
      <xdr:row>22</xdr:row>
      <xdr:rowOff>86591</xdr:rowOff>
    </xdr:to>
    <xdr:sp macro="" textlink="">
      <xdr:nvSpPr>
        <xdr:cNvPr id="4" name="Rektangel 3"/>
        <xdr:cNvSpPr/>
      </xdr:nvSpPr>
      <xdr:spPr>
        <a:xfrm>
          <a:off x="280147" y="3005723"/>
          <a:ext cx="4239388" cy="120259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Tall oppgit i hele 1000 NOK</a:t>
          </a:r>
        </a:p>
      </xdr:txBody>
    </xdr:sp>
    <xdr:clientData/>
  </xdr:twoCellAnchor>
  <xdr:twoCellAnchor>
    <xdr:from>
      <xdr:col>18</xdr:col>
      <xdr:colOff>0</xdr:colOff>
      <xdr:row>14</xdr:row>
      <xdr:rowOff>78440</xdr:rowOff>
    </xdr:from>
    <xdr:to>
      <xdr:col>19</xdr:col>
      <xdr:colOff>899272</xdr:colOff>
      <xdr:row>15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45</xdr:row>
      <xdr:rowOff>44823</xdr:rowOff>
    </xdr:from>
    <xdr:to>
      <xdr:col>4</xdr:col>
      <xdr:colOff>392206</xdr:colOff>
      <xdr:row>54</xdr:row>
      <xdr:rowOff>164522</xdr:rowOff>
    </xdr:to>
    <xdr:sp macro="" textlink="">
      <xdr:nvSpPr>
        <xdr:cNvPr id="5" name="Rektangel 4"/>
        <xdr:cNvSpPr/>
      </xdr:nvSpPr>
      <xdr:spPr>
        <a:xfrm>
          <a:off x="268942" y="9708368"/>
          <a:ext cx="4998332" cy="17562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 Søre Sunnmøre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Balansetallene i tabellen ovenfor er konserntall hvor eierposter i samarbeidende gruppe er inkludert i aksjeposter eller konsolidert etter EK-metoden.</a:t>
          </a:r>
          <a:endParaRPr lang="nb-NO">
            <a:solidFill>
              <a:sysClr val="windowText" lastClr="000000"/>
            </a:solidFill>
            <a:effectLst/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43</xdr:row>
      <xdr:rowOff>56029</xdr:rowOff>
    </xdr:from>
    <xdr:to>
      <xdr:col>9</xdr:col>
      <xdr:colOff>2801</xdr:colOff>
      <xdr:row>44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25</xdr:row>
      <xdr:rowOff>155864</xdr:rowOff>
    </xdr:to>
    <xdr:sp macro="" textlink="">
      <xdr:nvSpPr>
        <xdr:cNvPr id="4" name="Rektangel 3"/>
        <xdr:cNvSpPr/>
      </xdr:nvSpPr>
      <xdr:spPr>
        <a:xfrm>
          <a:off x="257735" y="2879912"/>
          <a:ext cx="5182720" cy="195186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13</xdr:row>
      <xdr:rowOff>22412</xdr:rowOff>
    </xdr:from>
    <xdr:to>
      <xdr:col>6</xdr:col>
      <xdr:colOff>100852</xdr:colOff>
      <xdr:row>18</xdr:row>
      <xdr:rowOff>164522</xdr:rowOff>
    </xdr:to>
    <xdr:sp macro="" textlink="">
      <xdr:nvSpPr>
        <xdr:cNvPr id="4" name="Rektangel 3"/>
        <xdr:cNvSpPr/>
      </xdr:nvSpPr>
      <xdr:spPr>
        <a:xfrm>
          <a:off x="246529" y="2516230"/>
          <a:ext cx="5006482" cy="105131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5</xdr:col>
      <xdr:colOff>851647</xdr:colOff>
      <xdr:row>11</xdr:row>
      <xdr:rowOff>56029</xdr:rowOff>
    </xdr:from>
    <xdr:to>
      <xdr:col>8</xdr:col>
      <xdr:colOff>14007</xdr:colOff>
      <xdr:row>12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53</xdr:row>
      <xdr:rowOff>161925</xdr:rowOff>
    </xdr:to>
    <xdr:sp macro="" textlink="">
      <xdr:nvSpPr>
        <xdr:cNvPr id="4" name="Rektangel 3"/>
        <xdr:cNvSpPr/>
      </xdr:nvSpPr>
      <xdr:spPr>
        <a:xfrm>
          <a:off x="280146" y="8332693"/>
          <a:ext cx="5368179" cy="19447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14</xdr:row>
      <xdr:rowOff>72840</xdr:rowOff>
    </xdr:from>
    <xdr:to>
      <xdr:col>12</xdr:col>
      <xdr:colOff>948577</xdr:colOff>
      <xdr:row>15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15</xdr:row>
      <xdr:rowOff>156883</xdr:rowOff>
    </xdr:from>
    <xdr:to>
      <xdr:col>5</xdr:col>
      <xdr:colOff>347382</xdr:colOff>
      <xdr:row>25</xdr:row>
      <xdr:rowOff>38100</xdr:rowOff>
    </xdr:to>
    <xdr:sp macro="" textlink="">
      <xdr:nvSpPr>
        <xdr:cNvPr id="3" name="Rektangel 2"/>
        <xdr:cNvSpPr/>
      </xdr:nvSpPr>
      <xdr:spPr>
        <a:xfrm>
          <a:off x="280147" y="3147733"/>
          <a:ext cx="5010710" cy="169096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21</xdr:row>
      <xdr:rowOff>51954</xdr:rowOff>
    </xdr:to>
    <xdr:sp macro="" textlink="">
      <xdr:nvSpPr>
        <xdr:cNvPr id="2" name="Rektangel 1"/>
        <xdr:cNvSpPr/>
      </xdr:nvSpPr>
      <xdr:spPr>
        <a:xfrm>
          <a:off x="224117" y="2749513"/>
          <a:ext cx="5004445" cy="155405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morbanknivå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10</xdr:row>
      <xdr:rowOff>56029</xdr:rowOff>
    </xdr:from>
    <xdr:to>
      <xdr:col>5</xdr:col>
      <xdr:colOff>100853</xdr:colOff>
      <xdr:row>15</xdr:row>
      <xdr:rowOff>8659</xdr:rowOff>
    </xdr:to>
    <xdr:sp macro="" textlink="">
      <xdr:nvSpPr>
        <xdr:cNvPr id="2" name="Rektangel 1"/>
        <xdr:cNvSpPr/>
      </xdr:nvSpPr>
      <xdr:spPr>
        <a:xfrm>
          <a:off x="268942" y="2359347"/>
          <a:ext cx="4992729" cy="86183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Beregnet for morbank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8</xdr:row>
      <xdr:rowOff>56029</xdr:rowOff>
    </xdr:from>
    <xdr:to>
      <xdr:col>4</xdr:col>
      <xdr:colOff>14007</xdr:colOff>
      <xdr:row>9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17</xdr:row>
      <xdr:rowOff>145677</xdr:rowOff>
    </xdr:from>
    <xdr:to>
      <xdr:col>4</xdr:col>
      <xdr:colOff>123267</xdr:colOff>
      <xdr:row>44</xdr:row>
      <xdr:rowOff>1</xdr:rowOff>
    </xdr:to>
    <xdr:sp macro="" textlink="">
      <xdr:nvSpPr>
        <xdr:cNvPr id="4" name="Rektangel 3"/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14</xdr:row>
      <xdr:rowOff>86286</xdr:rowOff>
    </xdr:from>
    <xdr:to>
      <xdr:col>4</xdr:col>
      <xdr:colOff>2701924</xdr:colOff>
      <xdr:row>15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238685</xdr:colOff>
      <xdr:row>102</xdr:row>
      <xdr:rowOff>18490</xdr:rowOff>
    </xdr:from>
    <xdr:to>
      <xdr:col>3</xdr:col>
      <xdr:colOff>4519332</xdr:colOff>
      <xdr:row>109</xdr:row>
      <xdr:rowOff>152400</xdr:rowOff>
    </xdr:to>
    <xdr:sp macro="" textlink="">
      <xdr:nvSpPr>
        <xdr:cNvPr id="4" name="Rektangel 3"/>
        <xdr:cNvSpPr/>
      </xdr:nvSpPr>
      <xdr:spPr>
        <a:xfrm>
          <a:off x="238685" y="19725715"/>
          <a:ext cx="4995022" cy="140073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Søre Sunnmøre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</a:t>
          </a:r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0</xdr:colOff>
      <xdr:row>103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276785</xdr:colOff>
      <xdr:row>52</xdr:row>
      <xdr:rowOff>10646</xdr:rowOff>
    </xdr:from>
    <xdr:to>
      <xdr:col>2</xdr:col>
      <xdr:colOff>5162551</xdr:colOff>
      <xdr:row>62</xdr:row>
      <xdr:rowOff>180975</xdr:rowOff>
    </xdr:to>
    <xdr:sp macro="" textlink="">
      <xdr:nvSpPr>
        <xdr:cNvPr id="2" name="Rektangel 1"/>
        <xdr:cNvSpPr/>
      </xdr:nvSpPr>
      <xdr:spPr>
        <a:xfrm>
          <a:off x="276785" y="11774021"/>
          <a:ext cx="5457266" cy="207532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56029</xdr:rowOff>
    </xdr:from>
    <xdr:to>
      <xdr:col>5</xdr:col>
      <xdr:colOff>201705</xdr:colOff>
      <xdr:row>30</xdr:row>
      <xdr:rowOff>161925</xdr:rowOff>
    </xdr:to>
    <xdr:sp macro="" textlink="">
      <xdr:nvSpPr>
        <xdr:cNvPr id="5" name="Rektangel 4"/>
        <xdr:cNvSpPr/>
      </xdr:nvSpPr>
      <xdr:spPr>
        <a:xfrm>
          <a:off x="268941" y="4313704"/>
          <a:ext cx="4990539" cy="173467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57</xdr:row>
      <xdr:rowOff>34636</xdr:rowOff>
    </xdr:to>
    <xdr:sp macro="" textlink="">
      <xdr:nvSpPr>
        <xdr:cNvPr id="6" name="Rektangel 5"/>
        <xdr:cNvSpPr/>
      </xdr:nvSpPr>
      <xdr:spPr>
        <a:xfrm>
          <a:off x="253303" y="9119804"/>
          <a:ext cx="5437043" cy="140099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4</xdr:col>
      <xdr:colOff>4976813</xdr:colOff>
      <xdr:row>25</xdr:row>
      <xdr:rowOff>158750</xdr:rowOff>
    </xdr:to>
    <xdr:sp macro="" textlink="">
      <xdr:nvSpPr>
        <xdr:cNvPr id="4" name="Rektangel 3"/>
        <xdr:cNvSpPr/>
      </xdr:nvSpPr>
      <xdr:spPr>
        <a:xfrm>
          <a:off x="237003" y="3854357"/>
          <a:ext cx="5628810" cy="10351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25</xdr:row>
      <xdr:rowOff>134471</xdr:rowOff>
    </xdr:from>
    <xdr:to>
      <xdr:col>7</xdr:col>
      <xdr:colOff>214313</xdr:colOff>
      <xdr:row>33</xdr:row>
      <xdr:rowOff>0</xdr:rowOff>
    </xdr:to>
    <xdr:sp macro="" textlink="">
      <xdr:nvSpPr>
        <xdr:cNvPr id="2" name="Rektangel 1"/>
        <xdr:cNvSpPr/>
      </xdr:nvSpPr>
      <xdr:spPr>
        <a:xfrm>
          <a:off x="472049" y="4920784"/>
          <a:ext cx="4973077" cy="132602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 NOK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23</xdr:row>
      <xdr:rowOff>56029</xdr:rowOff>
    </xdr:from>
    <xdr:to>
      <xdr:col>6</xdr:col>
      <xdr:colOff>0</xdr:colOff>
      <xdr:row>24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05"/>
  <sheetViews>
    <sheetView tabSelected="1" zoomScaleNormal="100" workbookViewId="0">
      <selection activeCell="B25" sqref="B25"/>
    </sheetView>
  </sheetViews>
  <sheetFormatPr baseColWidth="10" defaultRowHeight="12.75" x14ac:dyDescent="0.2"/>
  <cols>
    <col min="1" max="16384" width="11.42578125" style="479"/>
  </cols>
  <sheetData>
    <row r="1" spans="2:2" ht="14.25" customHeight="1" x14ac:dyDescent="0.2"/>
    <row r="2" spans="2:2" ht="14.25" customHeight="1" x14ac:dyDescent="0.2"/>
    <row r="3" spans="2:2" ht="14.25" customHeight="1" x14ac:dyDescent="0.25">
      <c r="B3" s="480"/>
    </row>
    <row r="4" spans="2:2" ht="14.25" customHeight="1" x14ac:dyDescent="0.2"/>
    <row r="5" spans="2:2" ht="14.25" customHeight="1" x14ac:dyDescent="0.2">
      <c r="B5" s="481"/>
    </row>
    <row r="6" spans="2:2" ht="14.25" customHeight="1" x14ac:dyDescent="0.2"/>
    <row r="7" spans="2:2" ht="14.25" customHeight="1" x14ac:dyDescent="0.2"/>
    <row r="8" spans="2:2" ht="14.25" customHeight="1" x14ac:dyDescent="0.2"/>
    <row r="9" spans="2:2" ht="14.25" customHeight="1" x14ac:dyDescent="0.2"/>
    <row r="10" spans="2:2" ht="14.25" customHeight="1" x14ac:dyDescent="0.2"/>
    <row r="11" spans="2:2" ht="14.25" customHeight="1" x14ac:dyDescent="0.2"/>
    <row r="12" spans="2:2" ht="14.25" customHeight="1" x14ac:dyDescent="0.2"/>
    <row r="13" spans="2:2" ht="14.25" customHeight="1" x14ac:dyDescent="0.2"/>
    <row r="14" spans="2:2" ht="14.25" customHeight="1" x14ac:dyDescent="0.2"/>
    <row r="15" spans="2:2" ht="14.25" customHeight="1" x14ac:dyDescent="0.2"/>
    <row r="16" spans="2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rgb="FF92D050"/>
  </sheetPr>
  <dimension ref="A1:G47"/>
  <sheetViews>
    <sheetView zoomScaleNormal="100" workbookViewId="0">
      <selection activeCell="G2" sqref="G2"/>
    </sheetView>
  </sheetViews>
  <sheetFormatPr baseColWidth="10" defaultRowHeight="14.25" x14ac:dyDescent="0.2"/>
  <cols>
    <col min="1" max="2" width="4.28515625" style="19" customWidth="1"/>
    <col min="3" max="4" width="2.140625" style="19" customWidth="1"/>
    <col min="5" max="5" width="37" style="19" customWidth="1"/>
    <col min="6" max="7" width="14.28515625" style="19" customWidth="1"/>
    <col min="8" max="16384" width="11.42578125" style="19"/>
  </cols>
  <sheetData>
    <row r="1" spans="1:7" ht="18.75" customHeight="1" x14ac:dyDescent="0.2"/>
    <row r="2" spans="1:7" ht="18.75" customHeight="1" x14ac:dyDescent="0.2">
      <c r="A2" s="20" t="s">
        <v>3</v>
      </c>
      <c r="B2" s="21"/>
      <c r="C2" s="21"/>
      <c r="D2" s="22"/>
      <c r="E2" s="22"/>
      <c r="F2" s="22"/>
    </row>
    <row r="3" spans="1:7" ht="14.25" customHeight="1" x14ac:dyDescent="0.2">
      <c r="A3" s="20"/>
      <c r="B3" s="21"/>
      <c r="C3" s="21"/>
      <c r="D3" s="22"/>
      <c r="E3" s="22"/>
      <c r="F3" s="22"/>
    </row>
    <row r="4" spans="1:7" ht="14.25" customHeight="1" x14ac:dyDescent="0.2">
      <c r="A4" s="20"/>
      <c r="B4" s="23" t="s">
        <v>452</v>
      </c>
      <c r="C4" s="24"/>
      <c r="D4" s="22"/>
      <c r="E4" s="22"/>
      <c r="F4" s="22"/>
    </row>
    <row r="5" spans="1:7" ht="14.25" customHeight="1" thickBot="1" x14ac:dyDescent="0.25">
      <c r="A5" s="20"/>
      <c r="B5" s="23"/>
      <c r="C5" s="24"/>
      <c r="D5" s="22"/>
      <c r="E5" s="22"/>
      <c r="F5" s="22"/>
    </row>
    <row r="6" spans="1:7" ht="14.25" customHeight="1" x14ac:dyDescent="0.2">
      <c r="B6" s="25"/>
      <c r="C6" s="26"/>
      <c r="F6" s="27" t="s">
        <v>43</v>
      </c>
      <c r="G6" s="56" t="s">
        <v>44</v>
      </c>
    </row>
    <row r="7" spans="1:7" ht="23.25" customHeight="1" thickBot="1" x14ac:dyDescent="0.25">
      <c r="B7" s="29"/>
      <c r="C7" s="30"/>
      <c r="D7" s="30"/>
      <c r="E7" s="31"/>
      <c r="F7" s="32" t="s">
        <v>337</v>
      </c>
      <c r="G7" s="57" t="s">
        <v>339</v>
      </c>
    </row>
    <row r="8" spans="1:7" ht="14.25" customHeight="1" x14ac:dyDescent="0.2">
      <c r="B8" s="58">
        <v>1</v>
      </c>
      <c r="C8" s="11" t="s">
        <v>54</v>
      </c>
      <c r="D8" s="12"/>
      <c r="E8" s="12"/>
      <c r="F8" s="594"/>
      <c r="G8" s="595"/>
    </row>
    <row r="9" spans="1:7" ht="14.25" customHeight="1" x14ac:dyDescent="0.2">
      <c r="B9" s="59">
        <v>2</v>
      </c>
      <c r="C9" s="13" t="s">
        <v>59</v>
      </c>
      <c r="D9" s="14"/>
      <c r="E9" s="14"/>
      <c r="F9" s="596">
        <f>SUM(F8)</f>
        <v>0</v>
      </c>
      <c r="G9" s="597">
        <f>SUM(G8)</f>
        <v>0</v>
      </c>
    </row>
    <row r="10" spans="1:7" ht="14.25" customHeight="1" x14ac:dyDescent="0.2">
      <c r="B10" s="59">
        <v>3</v>
      </c>
      <c r="C10" s="583" t="s">
        <v>277</v>
      </c>
      <c r="D10" s="583"/>
      <c r="E10" s="583"/>
      <c r="F10" s="584">
        <v>0</v>
      </c>
      <c r="G10" s="585">
        <v>0</v>
      </c>
    </row>
    <row r="11" spans="1:7" ht="14.25" customHeight="1" x14ac:dyDescent="0.2">
      <c r="B11" s="59">
        <v>4</v>
      </c>
      <c r="C11" s="586" t="s">
        <v>276</v>
      </c>
      <c r="D11" s="586"/>
      <c r="E11" s="586"/>
      <c r="F11" s="584">
        <v>1553240</v>
      </c>
      <c r="G11" s="585">
        <v>1519612</v>
      </c>
    </row>
    <row r="12" spans="1:7" ht="14.25" customHeight="1" x14ac:dyDescent="0.2">
      <c r="B12" s="59">
        <v>5</v>
      </c>
      <c r="C12" s="498"/>
      <c r="D12" s="499" t="s">
        <v>634</v>
      </c>
      <c r="E12" s="498"/>
      <c r="F12" s="588">
        <v>908007.7</v>
      </c>
      <c r="G12" s="589">
        <v>868217.5</v>
      </c>
    </row>
    <row r="13" spans="1:7" ht="14.25" customHeight="1" x14ac:dyDescent="0.2">
      <c r="B13" s="59">
        <v>6</v>
      </c>
      <c r="C13" s="586" t="s">
        <v>274</v>
      </c>
      <c r="D13" s="586"/>
      <c r="E13" s="586"/>
      <c r="F13" s="584">
        <v>7941235.1000000006</v>
      </c>
      <c r="G13" s="585">
        <v>7854117</v>
      </c>
    </row>
    <row r="14" spans="1:7" ht="14.25" customHeight="1" x14ac:dyDescent="0.2">
      <c r="B14" s="59">
        <v>7</v>
      </c>
      <c r="C14" s="498"/>
      <c r="D14" s="499" t="s">
        <v>634</v>
      </c>
      <c r="E14" s="498"/>
      <c r="F14" s="588">
        <v>766994.2</v>
      </c>
      <c r="G14" s="589">
        <v>802820.8</v>
      </c>
    </row>
    <row r="15" spans="1:7" ht="14.25" customHeight="1" x14ac:dyDescent="0.2">
      <c r="B15" s="59">
        <v>8</v>
      </c>
      <c r="C15" s="586" t="s">
        <v>275</v>
      </c>
      <c r="D15" s="586"/>
      <c r="E15" s="586"/>
      <c r="F15" s="584">
        <v>8497</v>
      </c>
      <c r="G15" s="585">
        <v>7903.3</v>
      </c>
    </row>
    <row r="16" spans="1:7" ht="14.25" customHeight="1" x14ac:dyDescent="0.2">
      <c r="B16" s="59">
        <v>9</v>
      </c>
      <c r="C16" s="498"/>
      <c r="D16" s="499" t="s">
        <v>634</v>
      </c>
      <c r="E16" s="498"/>
      <c r="F16" s="588">
        <v>84.1</v>
      </c>
      <c r="G16" s="589">
        <v>84.6</v>
      </c>
    </row>
    <row r="17" spans="2:7" ht="14.25" customHeight="1" x14ac:dyDescent="0.2">
      <c r="B17" s="59">
        <v>10</v>
      </c>
      <c r="C17" s="586" t="s">
        <v>630</v>
      </c>
      <c r="D17" s="587"/>
      <c r="E17" s="586"/>
      <c r="F17" s="584">
        <v>127032.7</v>
      </c>
      <c r="G17" s="585">
        <v>119409.8</v>
      </c>
    </row>
    <row r="18" spans="2:7" ht="14.25" customHeight="1" x14ac:dyDescent="0.2">
      <c r="B18" s="59">
        <v>11</v>
      </c>
      <c r="C18" s="586" t="s">
        <v>633</v>
      </c>
      <c r="D18" s="586"/>
      <c r="E18" s="586"/>
      <c r="F18" s="584">
        <v>0</v>
      </c>
      <c r="G18" s="585">
        <v>0</v>
      </c>
    </row>
    <row r="19" spans="2:7" ht="14.25" customHeight="1" x14ac:dyDescent="0.2">
      <c r="B19" s="59">
        <v>12</v>
      </c>
      <c r="C19" s="586" t="s">
        <v>273</v>
      </c>
      <c r="D19" s="586"/>
      <c r="E19" s="586"/>
      <c r="F19" s="584">
        <v>43875.399999999994</v>
      </c>
      <c r="G19" s="585">
        <v>45221.2</v>
      </c>
    </row>
    <row r="20" spans="2:7" ht="14.25" customHeight="1" x14ac:dyDescent="0.2">
      <c r="B20" s="59">
        <v>13</v>
      </c>
      <c r="C20" s="498"/>
      <c r="D20" s="499" t="s">
        <v>634</v>
      </c>
      <c r="E20" s="498"/>
      <c r="F20" s="588">
        <v>6317.2</v>
      </c>
      <c r="G20" s="589">
        <v>6643.2</v>
      </c>
    </row>
    <row r="21" spans="2:7" ht="14.25" customHeight="1" thickBot="1" x14ac:dyDescent="0.25">
      <c r="B21" s="59">
        <v>14</v>
      </c>
      <c r="C21" s="586" t="s">
        <v>278</v>
      </c>
      <c r="D21" s="587"/>
      <c r="E21" s="586"/>
      <c r="F21" s="598">
        <v>50100.5</v>
      </c>
      <c r="G21" s="599">
        <v>50100.1</v>
      </c>
    </row>
    <row r="22" spans="2:7" ht="14.25" customHeight="1" x14ac:dyDescent="0.2">
      <c r="B22" s="59">
        <v>15</v>
      </c>
      <c r="C22" s="590" t="s">
        <v>338</v>
      </c>
      <c r="D22" s="591"/>
      <c r="E22" s="591"/>
      <c r="F22" s="592">
        <f>+F11+F13+F15+F17+F18+F19+F21</f>
        <v>9723980.7000000011</v>
      </c>
      <c r="G22" s="593">
        <f>+G11+G13+G15+G17+G18+G19+G21</f>
        <v>9596363.4000000004</v>
      </c>
    </row>
    <row r="23" spans="2:7" ht="14.25" customHeight="1" thickBot="1" x14ac:dyDescent="0.25">
      <c r="B23" s="59">
        <v>16</v>
      </c>
      <c r="C23" s="61" t="s">
        <v>47</v>
      </c>
      <c r="D23" s="62"/>
      <c r="E23" s="62"/>
      <c r="F23" s="197">
        <f>F22</f>
        <v>9723980.7000000011</v>
      </c>
      <c r="G23" s="193">
        <f>G22</f>
        <v>9596363.4000000004</v>
      </c>
    </row>
    <row r="24" spans="2:7" ht="14.25" customHeight="1" x14ac:dyDescent="0.2"/>
    <row r="25" spans="2:7" ht="14.25" customHeight="1" x14ac:dyDescent="0.2"/>
    <row r="26" spans="2:7" ht="14.25" customHeight="1" x14ac:dyDescent="0.2"/>
    <row r="27" spans="2:7" ht="14.25" customHeight="1" x14ac:dyDescent="0.2"/>
    <row r="28" spans="2:7" ht="14.25" customHeight="1" x14ac:dyDescent="0.2"/>
    <row r="29" spans="2:7" ht="14.25" customHeight="1" x14ac:dyDescent="0.2"/>
    <row r="30" spans="2:7" ht="14.25" customHeight="1" x14ac:dyDescent="0.2"/>
    <row r="31" spans="2:7" ht="14.25" customHeight="1" x14ac:dyDescent="0.2"/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pageMargins left="0.7" right="0.7" top="0.75" bottom="0.75" header="0.3" footer="0.3"/>
  <pageSetup paperSize="9" orientation="portrait" verticalDpi="14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5"/>
  <sheetViews>
    <sheetView zoomScaleNormal="100" workbookViewId="0">
      <selection activeCell="G15" sqref="G15"/>
    </sheetView>
  </sheetViews>
  <sheetFormatPr baseColWidth="10" defaultRowHeight="14.25" x14ac:dyDescent="0.2"/>
  <cols>
    <col min="1" max="2" width="4.28515625" style="244" customWidth="1"/>
    <col min="3" max="3" width="45.28515625" style="244" customWidth="1"/>
    <col min="4" max="13" width="14.28515625" style="244" customWidth="1"/>
    <col min="14" max="16384" width="11.42578125" style="244"/>
  </cols>
  <sheetData>
    <row r="1" spans="1:13" ht="18.75" customHeight="1" x14ac:dyDescent="0.2"/>
    <row r="2" spans="1:13" ht="18.75" customHeight="1" x14ac:dyDescent="0.2">
      <c r="A2" s="261" t="s">
        <v>4</v>
      </c>
      <c r="B2" s="301"/>
      <c r="C2" s="301"/>
      <c r="D2" s="299"/>
      <c r="E2" s="299"/>
    </row>
    <row r="3" spans="1:13" ht="14.25" customHeight="1" x14ac:dyDescent="0.2">
      <c r="A3" s="261"/>
      <c r="B3" s="301"/>
      <c r="C3" s="301"/>
      <c r="D3" s="299"/>
      <c r="E3" s="299"/>
    </row>
    <row r="4" spans="1:13" ht="14.25" customHeight="1" x14ac:dyDescent="0.2">
      <c r="A4" s="261"/>
      <c r="B4" s="260" t="s">
        <v>452</v>
      </c>
      <c r="C4" s="300"/>
      <c r="D4" s="299"/>
      <c r="E4" s="299"/>
    </row>
    <row r="5" spans="1:13" ht="14.25" customHeight="1" thickBot="1" x14ac:dyDescent="0.25">
      <c r="A5" s="261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</row>
    <row r="6" spans="1:13" ht="14.25" customHeight="1" x14ac:dyDescent="0.2">
      <c r="B6" s="282"/>
      <c r="C6" s="282"/>
      <c r="D6" s="298" t="s">
        <v>43</v>
      </c>
      <c r="E6" s="297" t="s">
        <v>67</v>
      </c>
    </row>
    <row r="7" spans="1:13" ht="14.25" customHeight="1" x14ac:dyDescent="0.2">
      <c r="B7" s="296"/>
      <c r="C7" s="296"/>
      <c r="D7" s="619" t="s">
        <v>260</v>
      </c>
      <c r="E7" s="620"/>
    </row>
    <row r="8" spans="1:13" ht="15" thickBot="1" x14ac:dyDescent="0.25">
      <c r="B8" s="295"/>
      <c r="C8" s="294"/>
      <c r="D8" s="246" t="s">
        <v>259</v>
      </c>
      <c r="E8" s="293" t="s">
        <v>40</v>
      </c>
    </row>
    <row r="9" spans="1:13" ht="14.25" customHeight="1" x14ac:dyDescent="0.2">
      <c r="B9" s="292">
        <v>1</v>
      </c>
      <c r="C9" s="291" t="s">
        <v>54</v>
      </c>
      <c r="D9" s="93"/>
      <c r="E9" s="94" t="s">
        <v>192</v>
      </c>
    </row>
    <row r="10" spans="1:13" ht="14.25" customHeight="1" x14ac:dyDescent="0.2">
      <c r="B10" s="290">
        <v>2</v>
      </c>
      <c r="C10" s="289" t="s">
        <v>55</v>
      </c>
      <c r="D10" s="95"/>
      <c r="E10" s="91" t="s">
        <v>192</v>
      </c>
    </row>
    <row r="11" spans="1:13" ht="14.25" customHeight="1" x14ac:dyDescent="0.2">
      <c r="B11" s="290">
        <v>3</v>
      </c>
      <c r="C11" s="289" t="s">
        <v>56</v>
      </c>
      <c r="D11" s="95"/>
      <c r="E11" s="91"/>
    </row>
    <row r="12" spans="1:13" ht="14.25" customHeight="1" x14ac:dyDescent="0.2">
      <c r="B12" s="290">
        <v>4</v>
      </c>
      <c r="C12" s="289" t="s">
        <v>57</v>
      </c>
      <c r="D12" s="95"/>
      <c r="E12" s="91"/>
    </row>
    <row r="13" spans="1:13" ht="14.25" customHeight="1" x14ac:dyDescent="0.2">
      <c r="B13" s="290">
        <v>5</v>
      </c>
      <c r="C13" s="289" t="s">
        <v>58</v>
      </c>
      <c r="D13" s="95" t="s">
        <v>192</v>
      </c>
      <c r="E13" s="148" t="s">
        <v>192</v>
      </c>
    </row>
    <row r="14" spans="1:13" ht="14.25" customHeight="1" thickBot="1" x14ac:dyDescent="0.25">
      <c r="B14" s="288">
        <v>6</v>
      </c>
      <c r="C14" s="287" t="s">
        <v>59</v>
      </c>
      <c r="D14" s="320"/>
      <c r="E14" s="321"/>
    </row>
    <row r="15" spans="1:13" ht="14.25" customHeight="1" x14ac:dyDescent="0.2">
      <c r="B15" s="290">
        <v>7</v>
      </c>
      <c r="C15" s="319" t="s">
        <v>276</v>
      </c>
      <c r="D15" s="322">
        <v>1553190.02682</v>
      </c>
      <c r="E15" s="323">
        <v>50.001910000108182</v>
      </c>
    </row>
    <row r="16" spans="1:13" ht="14.25" customHeight="1" x14ac:dyDescent="0.2">
      <c r="B16" s="290">
        <v>8</v>
      </c>
      <c r="C16" s="319" t="s">
        <v>275</v>
      </c>
      <c r="D16" s="324">
        <v>8397.5196199999991</v>
      </c>
      <c r="E16" s="325">
        <v>99.452880000000732</v>
      </c>
    </row>
    <row r="17" spans="2:13" ht="14.25" customHeight="1" x14ac:dyDescent="0.2">
      <c r="B17" s="290">
        <v>9</v>
      </c>
      <c r="C17" s="319" t="s">
        <v>55</v>
      </c>
      <c r="D17" s="324">
        <v>127032.73921</v>
      </c>
      <c r="E17" s="325">
        <v>0</v>
      </c>
    </row>
    <row r="18" spans="2:13" ht="14.25" customHeight="1" x14ac:dyDescent="0.2">
      <c r="B18" s="290">
        <v>10</v>
      </c>
      <c r="C18" s="319" t="s">
        <v>273</v>
      </c>
      <c r="D18" s="324">
        <v>43872.893920000002</v>
      </c>
      <c r="E18" s="325">
        <v>2.5159700000003795</v>
      </c>
    </row>
    <row r="19" spans="2:13" ht="14.25" customHeight="1" x14ac:dyDescent="0.2">
      <c r="B19" s="290">
        <v>11</v>
      </c>
      <c r="C19" s="319" t="s">
        <v>277</v>
      </c>
      <c r="D19" s="324">
        <v>0</v>
      </c>
      <c r="E19" s="325">
        <v>0</v>
      </c>
    </row>
    <row r="20" spans="2:13" ht="14.25" customHeight="1" x14ac:dyDescent="0.2">
      <c r="B20" s="290">
        <v>12</v>
      </c>
      <c r="C20" s="319" t="s">
        <v>278</v>
      </c>
      <c r="D20" s="324">
        <v>50100.450420000001</v>
      </c>
      <c r="E20" s="325">
        <v>0</v>
      </c>
    </row>
    <row r="21" spans="2:13" ht="14.25" customHeight="1" thickBot="1" x14ac:dyDescent="0.25">
      <c r="B21" s="290">
        <v>13</v>
      </c>
      <c r="C21" s="319" t="s">
        <v>274</v>
      </c>
      <c r="D21" s="326">
        <v>7923038.0862299995</v>
      </c>
      <c r="E21" s="327">
        <v>18197.058000000194</v>
      </c>
    </row>
    <row r="22" spans="2:13" ht="14.25" customHeight="1" x14ac:dyDescent="0.2">
      <c r="B22" s="288">
        <v>14</v>
      </c>
      <c r="C22" s="287" t="s">
        <v>62</v>
      </c>
      <c r="D22" s="286">
        <f>SUM(D15:D21)</f>
        <v>9705631.7162199989</v>
      </c>
      <c r="E22" s="148">
        <f>SUM(E15:E21)</f>
        <v>18349.028760000303</v>
      </c>
    </row>
    <row r="23" spans="2:13" ht="14.25" customHeight="1" thickBot="1" x14ac:dyDescent="0.25">
      <c r="B23" s="285">
        <v>15</v>
      </c>
      <c r="C23" s="284" t="s">
        <v>47</v>
      </c>
      <c r="D23" s="149">
        <f>D22</f>
        <v>9705631.7162199989</v>
      </c>
      <c r="E23" s="283">
        <f>E22</f>
        <v>18349.028760000303</v>
      </c>
    </row>
    <row r="24" spans="2:13" ht="14.25" customHeight="1" x14ac:dyDescent="0.2">
      <c r="B24" s="282"/>
      <c r="C24" s="282"/>
      <c r="D24" s="282"/>
      <c r="E24" s="282"/>
    </row>
    <row r="25" spans="2:13" ht="14.25" customHeight="1" x14ac:dyDescent="0.2">
      <c r="B25" s="282"/>
      <c r="C25" s="282"/>
      <c r="D25" s="282"/>
      <c r="E25" s="282"/>
    </row>
    <row r="26" spans="2:13" ht="14.25" customHeight="1" x14ac:dyDescent="0.2">
      <c r="B26" s="282"/>
      <c r="C26" s="282"/>
      <c r="D26" s="282"/>
      <c r="E26" s="282"/>
    </row>
    <row r="27" spans="2:13" ht="14.25" customHeight="1" x14ac:dyDescent="0.2">
      <c r="B27" s="282"/>
      <c r="C27" s="282"/>
      <c r="D27" s="282"/>
      <c r="E27" s="282"/>
    </row>
    <row r="28" spans="2:13" ht="14.25" customHeight="1" x14ac:dyDescent="0.2"/>
    <row r="29" spans="2:13" ht="14.25" customHeight="1" x14ac:dyDescent="0.2"/>
    <row r="30" spans="2:13" ht="14.25" customHeight="1" x14ac:dyDescent="0.2"/>
    <row r="31" spans="2:13" ht="14.25" customHeight="1" x14ac:dyDescent="0.2"/>
    <row r="32" spans="2:13" x14ac:dyDescent="0.2">
      <c r="F32" s="282"/>
      <c r="G32" s="282"/>
      <c r="H32" s="282"/>
      <c r="I32" s="282"/>
      <c r="J32" s="282"/>
      <c r="K32" s="282"/>
      <c r="L32" s="282"/>
      <c r="M32" s="282"/>
    </row>
    <row r="33" spans="6:13" x14ac:dyDescent="0.2">
      <c r="F33" s="282"/>
      <c r="G33" s="282"/>
      <c r="H33" s="282"/>
      <c r="I33" s="282"/>
      <c r="J33" s="282"/>
      <c r="K33" s="282"/>
      <c r="L33" s="282"/>
      <c r="M33" s="282"/>
    </row>
    <row r="34" spans="6:13" x14ac:dyDescent="0.2">
      <c r="F34" s="282"/>
      <c r="G34" s="282"/>
      <c r="H34" s="282"/>
      <c r="I34" s="282"/>
      <c r="J34" s="282"/>
      <c r="K34" s="282"/>
      <c r="L34" s="282"/>
      <c r="M34" s="282"/>
    </row>
    <row r="35" spans="6:13" x14ac:dyDescent="0.2">
      <c r="F35" s="282"/>
      <c r="G35" s="282"/>
      <c r="H35" s="282"/>
      <c r="I35" s="282"/>
      <c r="J35" s="282"/>
      <c r="K35" s="282"/>
      <c r="L35" s="282"/>
      <c r="M35" s="282"/>
    </row>
  </sheetData>
  <mergeCells count="1">
    <mergeCell ref="D7:E7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>
    <tabColor rgb="FF92D050"/>
  </sheetPr>
  <dimension ref="A1:Y26"/>
  <sheetViews>
    <sheetView zoomScaleNormal="100" workbookViewId="0">
      <selection activeCell="E42" sqref="E42"/>
    </sheetView>
  </sheetViews>
  <sheetFormatPr baseColWidth="10" defaultRowHeight="14.25" x14ac:dyDescent="0.2"/>
  <cols>
    <col min="1" max="2" width="4.28515625" style="19" customWidth="1"/>
    <col min="3" max="3" width="45.28515625" style="19" bestFit="1" customWidth="1"/>
    <col min="4" max="4" width="11.28515625" style="19" bestFit="1" customWidth="1"/>
    <col min="5" max="5" width="9.5703125" style="19" bestFit="1" customWidth="1"/>
    <col min="6" max="6" width="10.85546875" style="19" bestFit="1" customWidth="1"/>
    <col min="7" max="7" width="9.7109375" style="19" bestFit="1" customWidth="1"/>
    <col min="8" max="8" width="7.7109375" style="19" bestFit="1" customWidth="1"/>
    <col min="9" max="9" width="9.5703125" style="19" bestFit="1" customWidth="1"/>
    <col min="10" max="10" width="9" style="19" bestFit="1" customWidth="1"/>
    <col min="11" max="11" width="8.5703125" style="19" bestFit="1" customWidth="1"/>
    <col min="12" max="12" width="8.42578125" style="19" bestFit="1" customWidth="1"/>
    <col min="13" max="13" width="7.7109375" style="19" bestFit="1" customWidth="1"/>
    <col min="14" max="14" width="11.85546875" style="19" bestFit="1" customWidth="1"/>
    <col min="15" max="15" width="10.28515625" style="19" bestFit="1" customWidth="1"/>
    <col min="16" max="16" width="8.140625" style="19" bestFit="1" customWidth="1"/>
    <col min="17" max="17" width="8.7109375" style="19" bestFit="1" customWidth="1"/>
    <col min="18" max="18" width="8.5703125" style="19" bestFit="1" customWidth="1"/>
    <col min="19" max="19" width="8.140625" style="19" bestFit="1" customWidth="1"/>
    <col min="20" max="20" width="7.5703125" style="19" bestFit="1" customWidth="1"/>
    <col min="21" max="21" width="7.7109375" style="19" bestFit="1" customWidth="1"/>
    <col min="22" max="22" width="11.85546875" style="19" bestFit="1" customWidth="1"/>
    <col min="23" max="24" width="11.42578125" style="19"/>
    <col min="25" max="25" width="14.7109375" style="19" bestFit="1" customWidth="1"/>
    <col min="26" max="16384" width="11.42578125" style="19"/>
  </cols>
  <sheetData>
    <row r="1" spans="1:25" ht="18.75" customHeight="1" x14ac:dyDescent="0.2"/>
    <row r="2" spans="1:25" ht="18.75" customHeight="1" x14ac:dyDescent="0.2">
      <c r="A2" s="20" t="s">
        <v>5</v>
      </c>
      <c r="B2" s="21"/>
      <c r="C2" s="21"/>
      <c r="D2" s="22"/>
      <c r="E2" s="22"/>
      <c r="F2" s="22"/>
      <c r="G2" s="485"/>
      <c r="H2" s="22"/>
      <c r="L2" s="21"/>
    </row>
    <row r="3" spans="1:25" ht="15" customHeight="1" x14ac:dyDescent="0.2">
      <c r="A3" s="20"/>
      <c r="B3" s="21"/>
      <c r="C3" s="21"/>
      <c r="D3" s="22"/>
      <c r="E3" s="22"/>
      <c r="F3" s="22"/>
      <c r="G3" s="22"/>
      <c r="H3" s="22"/>
      <c r="L3" s="21"/>
    </row>
    <row r="4" spans="1:25" ht="14.25" customHeight="1" x14ac:dyDescent="0.2">
      <c r="A4" s="20"/>
      <c r="B4" s="23" t="s">
        <v>452</v>
      </c>
      <c r="C4" s="24"/>
      <c r="D4" s="22"/>
      <c r="E4" s="22"/>
      <c r="F4" s="22"/>
      <c r="G4" s="22"/>
      <c r="H4" s="22"/>
      <c r="L4" s="24"/>
    </row>
    <row r="5" spans="1:25" ht="14.25" customHeight="1" thickBot="1" x14ac:dyDescent="0.25">
      <c r="A5" s="20"/>
      <c r="B5" s="22"/>
      <c r="C5" s="22"/>
      <c r="D5" s="22"/>
      <c r="E5" s="22"/>
      <c r="F5" s="22"/>
      <c r="G5" s="22"/>
      <c r="H5" s="22"/>
    </row>
    <row r="6" spans="1:25" ht="14.25" customHeight="1" x14ac:dyDescent="0.2">
      <c r="B6" s="22"/>
      <c r="C6" s="22"/>
      <c r="D6" s="58" t="s">
        <v>43</v>
      </c>
      <c r="E6" s="63" t="s">
        <v>44</v>
      </c>
      <c r="F6" s="63" t="s">
        <v>45</v>
      </c>
      <c r="G6" s="63" t="s">
        <v>48</v>
      </c>
      <c r="H6" s="63" t="s">
        <v>49</v>
      </c>
      <c r="I6" s="63" t="s">
        <v>50</v>
      </c>
      <c r="J6" s="63" t="s">
        <v>51</v>
      </c>
      <c r="K6" s="63" t="s">
        <v>63</v>
      </c>
      <c r="L6" s="63" t="s">
        <v>64</v>
      </c>
      <c r="M6" s="63" t="s">
        <v>65</v>
      </c>
      <c r="N6" s="63" t="s">
        <v>631</v>
      </c>
      <c r="O6" s="63" t="s">
        <v>66</v>
      </c>
      <c r="P6" s="63" t="s">
        <v>67</v>
      </c>
      <c r="Q6" s="63" t="s">
        <v>74</v>
      </c>
      <c r="R6" s="63" t="s">
        <v>75</v>
      </c>
      <c r="S6" s="63" t="s">
        <v>76</v>
      </c>
      <c r="T6" s="63" t="s">
        <v>77</v>
      </c>
      <c r="U6" s="63" t="s">
        <v>53</v>
      </c>
      <c r="V6" s="63" t="s">
        <v>78</v>
      </c>
      <c r="W6" s="63" t="s">
        <v>632</v>
      </c>
      <c r="X6" s="63" t="s">
        <v>78</v>
      </c>
      <c r="Y6" s="80" t="s">
        <v>79</v>
      </c>
    </row>
    <row r="7" spans="1:25" s="64" customFormat="1" ht="93.75" thickBot="1" x14ac:dyDescent="0.25">
      <c r="B7" s="151"/>
      <c r="C7" s="151"/>
      <c r="D7" s="160" t="s">
        <v>340</v>
      </c>
      <c r="E7" s="18" t="s">
        <v>341</v>
      </c>
      <c r="F7" s="18" t="s">
        <v>342</v>
      </c>
      <c r="G7" s="18" t="s">
        <v>343</v>
      </c>
      <c r="H7" s="18" t="s">
        <v>344</v>
      </c>
      <c r="I7" s="18" t="s">
        <v>345</v>
      </c>
      <c r="J7" s="18" t="s">
        <v>346</v>
      </c>
      <c r="K7" s="18" t="s">
        <v>347</v>
      </c>
      <c r="L7" s="18" t="s">
        <v>348</v>
      </c>
      <c r="M7" s="18" t="s">
        <v>349</v>
      </c>
      <c r="N7" s="18" t="s">
        <v>350</v>
      </c>
      <c r="O7" s="18" t="s">
        <v>351</v>
      </c>
      <c r="P7" s="18" t="s">
        <v>352</v>
      </c>
      <c r="Q7" s="18" t="s">
        <v>359</v>
      </c>
      <c r="R7" s="18" t="s">
        <v>353</v>
      </c>
      <c r="S7" s="18" t="s">
        <v>296</v>
      </c>
      <c r="T7" s="18" t="s">
        <v>354</v>
      </c>
      <c r="U7" s="18" t="s">
        <v>355</v>
      </c>
      <c r="V7" s="18" t="s">
        <v>356</v>
      </c>
      <c r="W7" s="18" t="s">
        <v>357</v>
      </c>
      <c r="X7" s="18" t="s">
        <v>358</v>
      </c>
      <c r="Y7" s="79" t="s">
        <v>139</v>
      </c>
    </row>
    <row r="8" spans="1:25" s="64" customFormat="1" ht="14.25" customHeight="1" x14ac:dyDescent="0.2">
      <c r="B8" s="58">
        <v>1</v>
      </c>
      <c r="C8" s="16"/>
      <c r="D8" s="93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</row>
    <row r="9" spans="1:25" s="64" customFormat="1" ht="14.25" customHeight="1" x14ac:dyDescent="0.2">
      <c r="B9" s="59">
        <v>2</v>
      </c>
      <c r="C9" s="17"/>
      <c r="D9" s="95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s="64" customFormat="1" ht="14.25" customHeight="1" x14ac:dyDescent="0.2">
      <c r="B10" s="59">
        <v>3</v>
      </c>
      <c r="C10" s="17"/>
      <c r="D10" s="95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 s="64" customFormat="1" ht="14.25" customHeight="1" x14ac:dyDescent="0.2">
      <c r="B11" s="59">
        <v>4</v>
      </c>
      <c r="C11" s="17"/>
      <c r="D11" s="95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 s="64" customFormat="1" ht="14.25" customHeight="1" x14ac:dyDescent="0.2">
      <c r="B12" s="59">
        <v>5</v>
      </c>
      <c r="C12" s="17"/>
      <c r="D12" s="95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 s="64" customFormat="1" ht="14.25" customHeight="1" thickBot="1" x14ac:dyDescent="0.25">
      <c r="B13" s="60">
        <v>6</v>
      </c>
      <c r="C13" s="329" t="s">
        <v>59</v>
      </c>
      <c r="D13" s="161"/>
      <c r="E13" s="146"/>
      <c r="F13" s="146"/>
      <c r="G13" s="146"/>
      <c r="H13" s="146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</row>
    <row r="14" spans="1:25" s="64" customFormat="1" ht="14.25" customHeight="1" x14ac:dyDescent="0.15">
      <c r="B14" s="484">
        <v>7</v>
      </c>
      <c r="C14" s="331" t="s">
        <v>276</v>
      </c>
      <c r="D14" s="318">
        <v>88885.665380000006</v>
      </c>
      <c r="E14" s="318">
        <v>103850.18763</v>
      </c>
      <c r="F14" s="318">
        <v>39693.463799999998</v>
      </c>
      <c r="G14" s="318">
        <v>30438.363109999998</v>
      </c>
      <c r="H14" s="318">
        <v>3764.01766</v>
      </c>
      <c r="I14" s="318">
        <v>156065.75176000001</v>
      </c>
      <c r="J14" s="318">
        <v>136148.74781</v>
      </c>
      <c r="K14" s="318">
        <v>321039.97716000001</v>
      </c>
      <c r="L14" s="318">
        <v>6392.4620800000002</v>
      </c>
      <c r="M14" s="318">
        <v>1738.08366</v>
      </c>
      <c r="N14" s="318">
        <v>7912.3932299999997</v>
      </c>
      <c r="O14" s="318">
        <v>138226.60261</v>
      </c>
      <c r="P14" s="318">
        <v>20076.171439999998</v>
      </c>
      <c r="Q14" s="318">
        <v>25405.238069999999</v>
      </c>
      <c r="R14" s="318"/>
      <c r="S14" s="318"/>
      <c r="T14" s="318">
        <v>12887.366459999999</v>
      </c>
      <c r="U14" s="318">
        <v>13765.03449</v>
      </c>
      <c r="V14" s="318">
        <v>19640.989560000002</v>
      </c>
      <c r="W14" s="318"/>
      <c r="X14" s="318">
        <v>427309.51282</v>
      </c>
      <c r="Y14" s="334">
        <f>SUM(D14:X14)</f>
        <v>1553240.0287299999</v>
      </c>
    </row>
    <row r="15" spans="1:25" s="64" customFormat="1" ht="14.25" customHeight="1" x14ac:dyDescent="0.15">
      <c r="B15" s="484">
        <v>8</v>
      </c>
      <c r="C15" s="332" t="s">
        <v>275</v>
      </c>
      <c r="D15" s="318">
        <v>63.824190000000002</v>
      </c>
      <c r="E15" s="318">
        <v>2.0100000000000001E-3</v>
      </c>
      <c r="F15" s="318">
        <v>1.0428200000000001</v>
      </c>
      <c r="G15" s="318"/>
      <c r="H15" s="318"/>
      <c r="I15" s="318">
        <v>16.537520000000001</v>
      </c>
      <c r="J15" s="318">
        <v>0.16208</v>
      </c>
      <c r="K15" s="318">
        <v>14.07789</v>
      </c>
      <c r="L15" s="318">
        <v>0.39744000000000002</v>
      </c>
      <c r="M15" s="318">
        <v>2.5463900000000002</v>
      </c>
      <c r="N15" s="318">
        <v>0.41315000000000002</v>
      </c>
      <c r="O15" s="318">
        <v>48.942549999999997</v>
      </c>
      <c r="P15" s="318">
        <v>48.250749999999996</v>
      </c>
      <c r="Q15" s="318">
        <v>1.7966500000000001</v>
      </c>
      <c r="R15" s="318"/>
      <c r="S15" s="318">
        <v>0.65719000000000005</v>
      </c>
      <c r="T15" s="318">
        <v>15.06814</v>
      </c>
      <c r="U15" s="318">
        <v>7.1199999999999996E-3</v>
      </c>
      <c r="V15" s="318">
        <v>32.665660000000003</v>
      </c>
      <c r="W15" s="318">
        <v>0.59047000000000005</v>
      </c>
      <c r="X15" s="318">
        <v>8249.9904800000004</v>
      </c>
      <c r="Y15" s="334">
        <f t="shared" ref="Y15:Y22" si="0">SUM(D15:X15)</f>
        <v>8496.9724999999999</v>
      </c>
    </row>
    <row r="16" spans="1:25" s="64" customFormat="1" ht="14.25" customHeight="1" x14ac:dyDescent="0.15">
      <c r="B16" s="484">
        <v>9</v>
      </c>
      <c r="C16" s="332" t="s">
        <v>630</v>
      </c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>
        <v>127032.73921</v>
      </c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34"/>
    </row>
    <row r="17" spans="2:25" s="64" customFormat="1" ht="14.25" customHeight="1" x14ac:dyDescent="0.15">
      <c r="B17" s="484">
        <v>10</v>
      </c>
      <c r="C17" s="332" t="s">
        <v>273</v>
      </c>
      <c r="D17" s="318"/>
      <c r="E17" s="318"/>
      <c r="F17" s="318"/>
      <c r="G17" s="318"/>
      <c r="H17" s="318"/>
      <c r="I17" s="318">
        <v>3697.9763499999999</v>
      </c>
      <c r="J17" s="318"/>
      <c r="K17" s="318"/>
      <c r="L17" s="318"/>
      <c r="M17" s="318"/>
      <c r="N17" s="318"/>
      <c r="O17" s="318">
        <v>2587.28613</v>
      </c>
      <c r="P17" s="318"/>
      <c r="Q17" s="318">
        <v>31.96781</v>
      </c>
      <c r="R17" s="318"/>
      <c r="S17" s="318"/>
      <c r="T17" s="318"/>
      <c r="U17" s="318"/>
      <c r="V17" s="318">
        <v>1.6518900000000001</v>
      </c>
      <c r="W17" s="318"/>
      <c r="X17" s="318">
        <v>37556.527710000002</v>
      </c>
      <c r="Y17" s="334">
        <f t="shared" si="0"/>
        <v>43875.409890000003</v>
      </c>
    </row>
    <row r="18" spans="2:25" s="64" customFormat="1" ht="14.25" customHeight="1" x14ac:dyDescent="0.15">
      <c r="B18" s="484">
        <v>11</v>
      </c>
      <c r="C18" s="332" t="s">
        <v>277</v>
      </c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34">
        <f t="shared" si="0"/>
        <v>0</v>
      </c>
    </row>
    <row r="19" spans="2:25" s="64" customFormat="1" ht="14.25" customHeight="1" x14ac:dyDescent="0.15">
      <c r="B19" s="484">
        <v>12</v>
      </c>
      <c r="C19" s="332" t="s">
        <v>278</v>
      </c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>
        <v>50000.447289999996</v>
      </c>
      <c r="S19" s="318"/>
      <c r="T19" s="318"/>
      <c r="U19" s="318"/>
      <c r="V19" s="318">
        <v>100.00313</v>
      </c>
      <c r="W19" s="318"/>
      <c r="X19" s="318"/>
      <c r="Y19" s="334">
        <f t="shared" si="0"/>
        <v>50100.450419999994</v>
      </c>
    </row>
    <row r="20" spans="2:25" s="64" customFormat="1" ht="14.25" customHeight="1" thickBot="1" x14ac:dyDescent="0.2">
      <c r="B20" s="484">
        <v>13</v>
      </c>
      <c r="C20" s="333" t="s">
        <v>274</v>
      </c>
      <c r="D20" s="318">
        <v>75305.160529999994</v>
      </c>
      <c r="E20" s="318"/>
      <c r="F20" s="318">
        <v>7291.7786100000003</v>
      </c>
      <c r="G20" s="318">
        <v>17741.599999999999</v>
      </c>
      <c r="H20" s="318"/>
      <c r="I20" s="318">
        <v>212028.27791999999</v>
      </c>
      <c r="J20" s="318">
        <v>46215.323709999997</v>
      </c>
      <c r="K20" s="318">
        <v>1152.6099999999999</v>
      </c>
      <c r="L20" s="318">
        <v>54355.148000000001</v>
      </c>
      <c r="M20" s="318">
        <v>3295.1439999999998</v>
      </c>
      <c r="N20" s="318">
        <v>10393.222</v>
      </c>
      <c r="O20" s="318">
        <v>384665.06699999998</v>
      </c>
      <c r="P20" s="318">
        <v>13838.921</v>
      </c>
      <c r="Q20" s="318">
        <v>10816.069</v>
      </c>
      <c r="R20" s="318"/>
      <c r="S20" s="318"/>
      <c r="T20" s="318">
        <v>18778.183000000001</v>
      </c>
      <c r="U20" s="318">
        <v>15030.236999999999</v>
      </c>
      <c r="V20" s="318">
        <v>11405.12</v>
      </c>
      <c r="W20" s="318">
        <v>143.351</v>
      </c>
      <c r="X20" s="318">
        <v>7058779.9314599996</v>
      </c>
      <c r="Y20" s="334">
        <f t="shared" si="0"/>
        <v>7941235.1442299997</v>
      </c>
    </row>
    <row r="21" spans="2:25" s="64" customFormat="1" ht="14.25" customHeight="1" x14ac:dyDescent="0.2">
      <c r="B21" s="484">
        <v>14</v>
      </c>
      <c r="C21" s="330"/>
      <c r="D21" s="161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34">
        <f t="shared" si="0"/>
        <v>0</v>
      </c>
    </row>
    <row r="22" spans="2:25" s="64" customFormat="1" ht="14.25" customHeight="1" x14ac:dyDescent="0.2">
      <c r="B22" s="328">
        <v>15</v>
      </c>
      <c r="C22" s="307" t="s">
        <v>62</v>
      </c>
      <c r="D22" s="161">
        <f>SUM(D14:D21)</f>
        <v>164254.6501</v>
      </c>
      <c r="E22" s="161">
        <f t="shared" ref="E22:X22" si="1">SUM(E14:E21)</f>
        <v>103850.18964</v>
      </c>
      <c r="F22" s="161">
        <f t="shared" si="1"/>
        <v>46986.285230000001</v>
      </c>
      <c r="G22" s="161">
        <f t="shared" si="1"/>
        <v>48179.963109999997</v>
      </c>
      <c r="H22" s="161">
        <f t="shared" si="1"/>
        <v>3764.01766</v>
      </c>
      <c r="I22" s="161">
        <f t="shared" si="1"/>
        <v>371808.54355000006</v>
      </c>
      <c r="J22" s="161">
        <f t="shared" si="1"/>
        <v>182364.23360000001</v>
      </c>
      <c r="K22" s="161">
        <f t="shared" si="1"/>
        <v>322206.66505000001</v>
      </c>
      <c r="L22" s="161">
        <f t="shared" si="1"/>
        <v>60748.007519999999</v>
      </c>
      <c r="M22" s="161">
        <f t="shared" si="1"/>
        <v>5035.77405</v>
      </c>
      <c r="N22" s="161">
        <f t="shared" si="1"/>
        <v>145338.76759</v>
      </c>
      <c r="O22" s="161">
        <f t="shared" si="1"/>
        <v>525527.89828999992</v>
      </c>
      <c r="P22" s="161">
        <f t="shared" si="1"/>
        <v>33963.34319</v>
      </c>
      <c r="Q22" s="161">
        <f t="shared" si="1"/>
        <v>36255.071530000001</v>
      </c>
      <c r="R22" s="161">
        <f t="shared" si="1"/>
        <v>50000.447289999996</v>
      </c>
      <c r="S22" s="161">
        <f t="shared" si="1"/>
        <v>0.65719000000000005</v>
      </c>
      <c r="T22" s="161">
        <f t="shared" si="1"/>
        <v>31680.617599999998</v>
      </c>
      <c r="U22" s="161">
        <f t="shared" si="1"/>
        <v>28795.278610000001</v>
      </c>
      <c r="V22" s="161">
        <f t="shared" si="1"/>
        <v>31180.430240000002</v>
      </c>
      <c r="W22" s="161">
        <f t="shared" si="1"/>
        <v>143.94147000000001</v>
      </c>
      <c r="X22" s="161">
        <f t="shared" si="1"/>
        <v>7531895.9624699997</v>
      </c>
      <c r="Y22" s="334">
        <f t="shared" si="0"/>
        <v>9723980.74498</v>
      </c>
    </row>
    <row r="23" spans="2:25" s="64" customFormat="1" ht="14.25" customHeight="1" x14ac:dyDescent="0.2">
      <c r="B23" s="328">
        <v>16</v>
      </c>
      <c r="C23" s="307" t="s">
        <v>47</v>
      </c>
      <c r="D23" s="161">
        <f>D22</f>
        <v>164254.6501</v>
      </c>
      <c r="E23" s="161">
        <f t="shared" ref="E23:Y23" si="2">E22</f>
        <v>103850.18964</v>
      </c>
      <c r="F23" s="161">
        <f t="shared" si="2"/>
        <v>46986.285230000001</v>
      </c>
      <c r="G23" s="161">
        <f t="shared" si="2"/>
        <v>48179.963109999997</v>
      </c>
      <c r="H23" s="161">
        <f t="shared" si="2"/>
        <v>3764.01766</v>
      </c>
      <c r="I23" s="161">
        <f t="shared" si="2"/>
        <v>371808.54355000006</v>
      </c>
      <c r="J23" s="161">
        <f t="shared" si="2"/>
        <v>182364.23360000001</v>
      </c>
      <c r="K23" s="161">
        <f t="shared" si="2"/>
        <v>322206.66505000001</v>
      </c>
      <c r="L23" s="161">
        <f t="shared" si="2"/>
        <v>60748.007519999999</v>
      </c>
      <c r="M23" s="161">
        <f t="shared" si="2"/>
        <v>5035.77405</v>
      </c>
      <c r="N23" s="161">
        <f t="shared" si="2"/>
        <v>145338.76759</v>
      </c>
      <c r="O23" s="161">
        <f t="shared" si="2"/>
        <v>525527.89828999992</v>
      </c>
      <c r="P23" s="161">
        <f t="shared" si="2"/>
        <v>33963.34319</v>
      </c>
      <c r="Q23" s="161">
        <f t="shared" si="2"/>
        <v>36255.071530000001</v>
      </c>
      <c r="R23" s="161">
        <f t="shared" si="2"/>
        <v>50000.447289999996</v>
      </c>
      <c r="S23" s="161">
        <f t="shared" si="2"/>
        <v>0.65719000000000005</v>
      </c>
      <c r="T23" s="161">
        <f t="shared" si="2"/>
        <v>31680.617599999998</v>
      </c>
      <c r="U23" s="161">
        <f t="shared" si="2"/>
        <v>28795.278610000001</v>
      </c>
      <c r="V23" s="161">
        <f t="shared" si="2"/>
        <v>31180.430240000002</v>
      </c>
      <c r="W23" s="161">
        <f t="shared" si="2"/>
        <v>143.94147000000001</v>
      </c>
      <c r="X23" s="161">
        <f t="shared" si="2"/>
        <v>7531895.9624699997</v>
      </c>
      <c r="Y23" s="161">
        <f t="shared" si="2"/>
        <v>9723980.74498</v>
      </c>
    </row>
    <row r="24" spans="2:25" s="64" customFormat="1" ht="14.25" customHeight="1" x14ac:dyDescent="0.2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2:25" s="64" customFormat="1" ht="14.25" customHeight="1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2:25" s="64" customFormat="1" ht="14.25" customHeigh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tabColor rgb="FF92D050"/>
  </sheetPr>
  <dimension ref="A1:I22"/>
  <sheetViews>
    <sheetView zoomScaleNormal="100" workbookViewId="0">
      <selection activeCell="A2" sqref="A2"/>
    </sheetView>
  </sheetViews>
  <sheetFormatPr baseColWidth="10" defaultRowHeight="14.25" x14ac:dyDescent="0.2"/>
  <cols>
    <col min="1" max="2" width="4.28515625" style="19" customWidth="1"/>
    <col min="3" max="3" width="45.28515625" style="19" bestFit="1" customWidth="1"/>
    <col min="4" max="9" width="14.28515625" style="19" customWidth="1"/>
    <col min="10" max="16384" width="11.42578125" style="19"/>
  </cols>
  <sheetData>
    <row r="1" spans="1:9" ht="18.75" customHeight="1" x14ac:dyDescent="0.2"/>
    <row r="2" spans="1:9" ht="18.75" customHeight="1" x14ac:dyDescent="0.2">
      <c r="A2" s="20" t="s">
        <v>6</v>
      </c>
      <c r="B2" s="21"/>
      <c r="C2" s="21"/>
      <c r="D2" s="22"/>
      <c r="E2" s="22"/>
      <c r="I2" s="21"/>
    </row>
    <row r="3" spans="1:9" ht="14.25" customHeight="1" x14ac:dyDescent="0.2">
      <c r="A3" s="20"/>
      <c r="B3" s="21"/>
      <c r="C3" s="21"/>
      <c r="D3" s="22"/>
      <c r="E3" s="22"/>
      <c r="I3" s="21"/>
    </row>
    <row r="4" spans="1:9" ht="14.25" customHeight="1" x14ac:dyDescent="0.2">
      <c r="A4" s="20"/>
      <c r="B4" s="23" t="s">
        <v>452</v>
      </c>
      <c r="C4" s="24"/>
      <c r="D4" s="22"/>
      <c r="E4" s="22"/>
      <c r="I4" s="24"/>
    </row>
    <row r="5" spans="1:9" ht="14.25" customHeight="1" thickBot="1" x14ac:dyDescent="0.25">
      <c r="A5" s="20"/>
      <c r="B5" s="21"/>
      <c r="C5" s="21"/>
      <c r="D5" s="22"/>
      <c r="E5" s="22"/>
    </row>
    <row r="6" spans="1:9" ht="14.25" customHeight="1" x14ac:dyDescent="0.2">
      <c r="B6" s="64"/>
      <c r="C6" s="64"/>
      <c r="D6" s="65" t="s">
        <v>43</v>
      </c>
      <c r="E6" s="28" t="s">
        <v>44</v>
      </c>
      <c r="F6" s="28" t="s">
        <v>45</v>
      </c>
      <c r="G6" s="28" t="s">
        <v>48</v>
      </c>
      <c r="H6" s="28" t="s">
        <v>49</v>
      </c>
      <c r="I6" s="56" t="s">
        <v>50</v>
      </c>
    </row>
    <row r="7" spans="1:9" ht="14.25" customHeight="1" x14ac:dyDescent="0.2">
      <c r="B7" s="66"/>
      <c r="C7" s="66"/>
      <c r="D7" s="621" t="s">
        <v>68</v>
      </c>
      <c r="E7" s="622"/>
      <c r="F7" s="622"/>
      <c r="G7" s="622"/>
      <c r="H7" s="622"/>
      <c r="I7" s="623"/>
    </row>
    <row r="8" spans="1:9" ht="14.25" customHeight="1" thickBot="1" x14ac:dyDescent="0.25">
      <c r="B8" s="493"/>
      <c r="C8" s="67"/>
      <c r="D8" s="68" t="s">
        <v>69</v>
      </c>
      <c r="E8" s="15" t="s">
        <v>70</v>
      </c>
      <c r="F8" s="15" t="s">
        <v>71</v>
      </c>
      <c r="G8" s="15" t="s">
        <v>72</v>
      </c>
      <c r="H8" s="15" t="s">
        <v>73</v>
      </c>
      <c r="I8" s="69" t="s">
        <v>47</v>
      </c>
    </row>
    <row r="9" spans="1:9" ht="14.25" customHeight="1" x14ac:dyDescent="0.2">
      <c r="B9" s="494">
        <v>1</v>
      </c>
      <c r="C9" s="486" t="s">
        <v>54</v>
      </c>
      <c r="D9" s="93"/>
      <c r="E9" s="138"/>
      <c r="F9" s="138"/>
      <c r="G9" s="138"/>
      <c r="H9" s="138"/>
      <c r="I9" s="94"/>
    </row>
    <row r="10" spans="1:9" ht="14.25" customHeight="1" x14ac:dyDescent="0.2">
      <c r="B10" s="495">
        <v>2</v>
      </c>
      <c r="C10" s="487" t="s">
        <v>55</v>
      </c>
      <c r="D10" s="95"/>
      <c r="E10" s="139"/>
      <c r="F10" s="139"/>
      <c r="G10" s="139"/>
      <c r="H10" s="139"/>
      <c r="I10" s="91"/>
    </row>
    <row r="11" spans="1:9" ht="14.25" customHeight="1" x14ac:dyDescent="0.2">
      <c r="B11" s="495">
        <v>3</v>
      </c>
      <c r="C11" s="487" t="s">
        <v>56</v>
      </c>
      <c r="D11" s="95"/>
      <c r="E11" s="139"/>
      <c r="F11" s="139"/>
      <c r="G11" s="139"/>
      <c r="H11" s="139"/>
      <c r="I11" s="91"/>
    </row>
    <row r="12" spans="1:9" ht="14.25" customHeight="1" x14ac:dyDescent="0.2">
      <c r="B12" s="495">
        <v>4</v>
      </c>
      <c r="C12" s="487" t="s">
        <v>57</v>
      </c>
      <c r="D12" s="95"/>
      <c r="E12" s="139"/>
      <c r="F12" s="139"/>
      <c r="G12" s="139"/>
      <c r="H12" s="139"/>
      <c r="I12" s="91"/>
    </row>
    <row r="13" spans="1:9" ht="14.25" customHeight="1" x14ac:dyDescent="0.2">
      <c r="B13" s="495">
        <v>5</v>
      </c>
      <c r="C13" s="487" t="s">
        <v>58</v>
      </c>
      <c r="D13" s="95"/>
      <c r="E13" s="147"/>
      <c r="F13" s="147"/>
      <c r="G13" s="147"/>
      <c r="H13" s="147"/>
      <c r="I13" s="148"/>
    </row>
    <row r="14" spans="1:9" ht="14.25" customHeight="1" thickBot="1" x14ac:dyDescent="0.25">
      <c r="B14" s="496">
        <v>6</v>
      </c>
      <c r="C14" s="488" t="s">
        <v>59</v>
      </c>
      <c r="D14" s="149"/>
      <c r="E14" s="144"/>
      <c r="F14" s="144"/>
      <c r="G14" s="144"/>
      <c r="H14" s="144"/>
      <c r="I14" s="145"/>
    </row>
    <row r="15" spans="1:9" ht="14.25" customHeight="1" x14ac:dyDescent="0.2">
      <c r="B15" s="495">
        <v>7</v>
      </c>
      <c r="C15" s="489" t="s">
        <v>273</v>
      </c>
      <c r="D15" s="335">
        <v>43875.409890000003</v>
      </c>
      <c r="E15" s="147"/>
      <c r="F15" s="147"/>
      <c r="G15" s="147"/>
      <c r="H15" s="147"/>
      <c r="I15" s="148">
        <v>43875.409890000003</v>
      </c>
    </row>
    <row r="16" spans="1:9" ht="14.25" customHeight="1" x14ac:dyDescent="0.2">
      <c r="B16" s="495">
        <v>8</v>
      </c>
      <c r="C16" s="490" t="s">
        <v>278</v>
      </c>
      <c r="D16" s="335">
        <v>0.45041999999999999</v>
      </c>
      <c r="E16" s="147"/>
      <c r="F16" s="147"/>
      <c r="G16" s="147"/>
      <c r="H16" s="147"/>
      <c r="I16" s="148">
        <v>0.45041999999999999</v>
      </c>
    </row>
    <row r="17" spans="2:9" ht="14.25" customHeight="1" x14ac:dyDescent="0.2">
      <c r="B17" s="495">
        <v>9</v>
      </c>
      <c r="C17" s="490" t="s">
        <v>274</v>
      </c>
      <c r="D17" s="335">
        <v>7514060.4263300002</v>
      </c>
      <c r="E17" s="147"/>
      <c r="F17" s="147"/>
      <c r="G17" s="147"/>
      <c r="H17" s="147"/>
      <c r="I17" s="148">
        <v>7514060.4263300002</v>
      </c>
    </row>
    <row r="18" spans="2:9" ht="14.25" customHeight="1" x14ac:dyDescent="0.2">
      <c r="B18" s="495">
        <v>10</v>
      </c>
      <c r="C18" s="490" t="s">
        <v>630</v>
      </c>
      <c r="D18" s="335">
        <v>127032.73921</v>
      </c>
      <c r="E18" s="147"/>
      <c r="F18" s="147"/>
      <c r="G18" s="147"/>
      <c r="H18" s="147"/>
      <c r="I18" s="148">
        <v>127032.73921</v>
      </c>
    </row>
    <row r="19" spans="2:9" ht="14.25" customHeight="1" x14ac:dyDescent="0.2">
      <c r="B19" s="495">
        <v>11</v>
      </c>
      <c r="C19" s="490" t="s">
        <v>276</v>
      </c>
      <c r="D19" s="335">
        <v>1208456.2623099999</v>
      </c>
      <c r="E19" s="147"/>
      <c r="F19" s="147"/>
      <c r="G19" s="147"/>
      <c r="H19" s="147"/>
      <c r="I19" s="148">
        <v>1208456.2623099999</v>
      </c>
    </row>
    <row r="20" spans="2:9" ht="14.25" customHeight="1" thickBot="1" x14ac:dyDescent="0.25">
      <c r="B20" s="495">
        <v>12</v>
      </c>
      <c r="C20" s="491" t="s">
        <v>275</v>
      </c>
      <c r="D20" s="335">
        <v>6714.51919</v>
      </c>
      <c r="E20" s="147"/>
      <c r="F20" s="147"/>
      <c r="G20" s="147"/>
      <c r="H20" s="147"/>
      <c r="I20" s="148">
        <v>6714.51919</v>
      </c>
    </row>
    <row r="21" spans="2:9" ht="14.25" customHeight="1" x14ac:dyDescent="0.2">
      <c r="B21" s="496">
        <v>13</v>
      </c>
      <c r="C21" s="492" t="s">
        <v>265</v>
      </c>
      <c r="D21" s="95">
        <f>SUM(D15:D20)</f>
        <v>8900139.8073500004</v>
      </c>
      <c r="E21" s="147"/>
      <c r="F21" s="147"/>
      <c r="G21" s="147"/>
      <c r="H21" s="147"/>
      <c r="I21" s="148">
        <v>8900139.8073500004</v>
      </c>
    </row>
    <row r="22" spans="2:9" ht="14.25" customHeight="1" thickBot="1" x14ac:dyDescent="0.25">
      <c r="B22" s="497">
        <v>14</v>
      </c>
      <c r="C22" s="492" t="s">
        <v>47</v>
      </c>
      <c r="D22" s="95">
        <f>D21</f>
        <v>8900139.8073500004</v>
      </c>
      <c r="E22" s="147"/>
      <c r="F22" s="147"/>
      <c r="G22" s="147"/>
      <c r="H22" s="147"/>
      <c r="I22" s="148">
        <v>8900139.8073500004</v>
      </c>
    </row>
  </sheetData>
  <mergeCells count="1">
    <mergeCell ref="D7:I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4"/>
  <sheetViews>
    <sheetView workbookViewId="0">
      <selection activeCell="A2" sqref="A2"/>
    </sheetView>
  </sheetViews>
  <sheetFormatPr baseColWidth="10" defaultRowHeight="12.75" x14ac:dyDescent="0.2"/>
  <cols>
    <col min="1" max="1" width="7.140625" style="159" customWidth="1"/>
    <col min="2" max="2" width="39.5703125" style="159" bestFit="1" customWidth="1"/>
    <col min="3" max="3" width="22.140625" style="159" bestFit="1" customWidth="1"/>
    <col min="4" max="4" width="24.85546875" style="159" bestFit="1" customWidth="1"/>
    <col min="5" max="5" width="22.42578125" style="159" bestFit="1" customWidth="1"/>
    <col min="6" max="6" width="22.7109375" style="159" bestFit="1" customWidth="1"/>
    <col min="7" max="7" width="31.140625" style="159" bestFit="1" customWidth="1"/>
    <col min="8" max="8" width="22.5703125" style="159" bestFit="1" customWidth="1"/>
    <col min="9" max="16384" width="11.42578125" style="159"/>
  </cols>
  <sheetData>
    <row r="1" spans="1:8" ht="23.25" customHeight="1" x14ac:dyDescent="0.2">
      <c r="E1" s="552"/>
    </row>
    <row r="2" spans="1:8" ht="15" x14ac:dyDescent="0.2">
      <c r="A2" s="20" t="s">
        <v>7</v>
      </c>
    </row>
    <row r="3" spans="1:8" ht="13.5" thickBot="1" x14ac:dyDescent="0.25"/>
    <row r="4" spans="1:8" x14ac:dyDescent="0.2">
      <c r="B4" s="553" t="s">
        <v>266</v>
      </c>
      <c r="C4" s="554" t="s">
        <v>267</v>
      </c>
      <c r="D4" s="554" t="s">
        <v>268</v>
      </c>
      <c r="E4" s="554" t="s">
        <v>269</v>
      </c>
      <c r="F4" s="554" t="s">
        <v>270</v>
      </c>
      <c r="G4" s="554" t="s">
        <v>271</v>
      </c>
      <c r="H4" s="555" t="s">
        <v>272</v>
      </c>
    </row>
    <row r="5" spans="1:8" x14ac:dyDescent="0.2">
      <c r="B5" s="556" t="s">
        <v>274</v>
      </c>
      <c r="C5" s="557"/>
      <c r="D5" s="557"/>
      <c r="E5" s="558">
        <v>7174240.9166999999</v>
      </c>
      <c r="F5" s="558">
        <v>0</v>
      </c>
      <c r="G5" s="558">
        <v>0</v>
      </c>
      <c r="H5" s="559">
        <v>0</v>
      </c>
    </row>
    <row r="6" spans="1:8" s="564" customFormat="1" x14ac:dyDescent="0.2">
      <c r="B6" s="560" t="s">
        <v>634</v>
      </c>
      <c r="C6" s="561"/>
      <c r="D6" s="561"/>
      <c r="E6" s="562">
        <v>766994.22753000003</v>
      </c>
      <c r="F6" s="562">
        <v>0</v>
      </c>
      <c r="G6" s="562">
        <v>0</v>
      </c>
      <c r="H6" s="563">
        <v>0</v>
      </c>
    </row>
    <row r="7" spans="1:8" x14ac:dyDescent="0.2">
      <c r="B7" s="556" t="s">
        <v>275</v>
      </c>
      <c r="C7" s="557"/>
      <c r="D7" s="557"/>
      <c r="E7" s="558">
        <v>8412.8630900000007</v>
      </c>
      <c r="F7" s="558">
        <v>0</v>
      </c>
      <c r="G7" s="558">
        <v>0</v>
      </c>
      <c r="H7" s="559">
        <v>0</v>
      </c>
    </row>
    <row r="8" spans="1:8" s="564" customFormat="1" x14ac:dyDescent="0.2">
      <c r="B8" s="560" t="s">
        <v>634</v>
      </c>
      <c r="C8" s="561"/>
      <c r="D8" s="561"/>
      <c r="E8" s="562">
        <v>84.109409999999997</v>
      </c>
      <c r="F8" s="562">
        <v>0</v>
      </c>
      <c r="G8" s="562">
        <v>0</v>
      </c>
      <c r="H8" s="563">
        <v>0</v>
      </c>
    </row>
    <row r="9" spans="1:8" x14ac:dyDescent="0.2">
      <c r="B9" s="556" t="s">
        <v>273</v>
      </c>
      <c r="C9" s="557"/>
      <c r="D9" s="557"/>
      <c r="E9" s="558">
        <v>0</v>
      </c>
      <c r="F9" s="558">
        <v>42747.95822</v>
      </c>
      <c r="G9" s="558">
        <v>5189.77862</v>
      </c>
      <c r="H9" s="559">
        <v>0</v>
      </c>
    </row>
    <row r="10" spans="1:8" s="564" customFormat="1" x14ac:dyDescent="0.2">
      <c r="B10" s="560" t="s">
        <v>634</v>
      </c>
      <c r="C10" s="561"/>
      <c r="D10" s="561"/>
      <c r="E10" s="562">
        <v>0</v>
      </c>
      <c r="F10" s="562">
        <v>8517.2302899999995</v>
      </c>
      <c r="G10" s="562">
        <v>2200</v>
      </c>
      <c r="H10" s="563">
        <v>0</v>
      </c>
    </row>
    <row r="11" spans="1:8" x14ac:dyDescent="0.2">
      <c r="B11" s="556" t="s">
        <v>276</v>
      </c>
      <c r="C11" s="557"/>
      <c r="D11" s="557"/>
      <c r="E11" s="558">
        <v>645232.30293999997</v>
      </c>
      <c r="F11" s="558">
        <v>0</v>
      </c>
      <c r="G11" s="558">
        <v>0</v>
      </c>
      <c r="H11" s="559">
        <v>0</v>
      </c>
    </row>
    <row r="12" spans="1:8" s="564" customFormat="1" x14ac:dyDescent="0.2">
      <c r="B12" s="560" t="s">
        <v>634</v>
      </c>
      <c r="C12" s="561"/>
      <c r="D12" s="561"/>
      <c r="E12" s="562">
        <v>908007.72579000005</v>
      </c>
      <c r="F12" s="562">
        <v>0</v>
      </c>
      <c r="G12" s="562">
        <v>0</v>
      </c>
      <c r="H12" s="563">
        <v>0</v>
      </c>
    </row>
    <row r="13" spans="1:8" x14ac:dyDescent="0.2">
      <c r="B13" s="565" t="s">
        <v>278</v>
      </c>
      <c r="C13" s="557"/>
      <c r="D13" s="557"/>
      <c r="E13" s="558">
        <v>50100.450420000001</v>
      </c>
      <c r="F13" s="558">
        <v>0</v>
      </c>
      <c r="G13" s="558">
        <v>0</v>
      </c>
      <c r="H13" s="559">
        <v>0</v>
      </c>
    </row>
    <row r="14" spans="1:8" x14ac:dyDescent="0.2">
      <c r="B14" s="565" t="s">
        <v>630</v>
      </c>
      <c r="C14" s="557"/>
      <c r="D14" s="557"/>
      <c r="E14" s="558">
        <v>127032.73921</v>
      </c>
      <c r="F14" s="558">
        <v>0</v>
      </c>
      <c r="G14" s="558">
        <v>0</v>
      </c>
      <c r="H14" s="559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5"/>
  <sheetViews>
    <sheetView workbookViewId="0">
      <selection activeCell="A2" sqref="A2"/>
    </sheetView>
  </sheetViews>
  <sheetFormatPr baseColWidth="10" defaultRowHeight="12.75" x14ac:dyDescent="0.2"/>
  <cols>
    <col min="1" max="1" width="11.42578125" style="159"/>
    <col min="2" max="2" width="21.85546875" style="159" bestFit="1" customWidth="1"/>
    <col min="3" max="3" width="22.5703125" style="159" bestFit="1" customWidth="1"/>
    <col min="4" max="4" width="22.42578125" style="159" bestFit="1" customWidth="1"/>
    <col min="5" max="5" width="22.7109375" style="159" bestFit="1" customWidth="1"/>
    <col min="6" max="6" width="31.140625" style="159" bestFit="1" customWidth="1"/>
    <col min="7" max="7" width="22.5703125" style="159" bestFit="1" customWidth="1"/>
    <col min="8" max="16384" width="11.42578125" style="159"/>
  </cols>
  <sheetData>
    <row r="2" spans="1:7" ht="15" x14ac:dyDescent="0.2">
      <c r="A2" s="20" t="s">
        <v>8</v>
      </c>
      <c r="F2" s="552"/>
    </row>
    <row r="3" spans="1:7" ht="13.5" thickBot="1" x14ac:dyDescent="0.25"/>
    <row r="4" spans="1:7" x14ac:dyDescent="0.2">
      <c r="B4" s="566" t="s">
        <v>279</v>
      </c>
      <c r="C4" s="567" t="s">
        <v>280</v>
      </c>
      <c r="D4" s="567" t="s">
        <v>269</v>
      </c>
      <c r="E4" s="567" t="s">
        <v>270</v>
      </c>
      <c r="F4" s="567" t="s">
        <v>271</v>
      </c>
      <c r="G4" s="568" t="s">
        <v>272</v>
      </c>
    </row>
    <row r="5" spans="1:7" x14ac:dyDescent="0.2">
      <c r="B5" s="565" t="s">
        <v>307</v>
      </c>
      <c r="C5" s="557" t="s">
        <v>308</v>
      </c>
      <c r="D5" s="569">
        <v>322206.66505000001</v>
      </c>
      <c r="E5" s="569">
        <v>0</v>
      </c>
      <c r="F5" s="569">
        <v>0</v>
      </c>
      <c r="G5" s="570">
        <v>0</v>
      </c>
    </row>
    <row r="6" spans="1:7" x14ac:dyDescent="0.2">
      <c r="B6" s="565" t="s">
        <v>295</v>
      </c>
      <c r="C6" s="557" t="s">
        <v>296</v>
      </c>
      <c r="D6" s="569">
        <v>0.65719000000000005</v>
      </c>
      <c r="E6" s="569">
        <v>0</v>
      </c>
      <c r="F6" s="569">
        <v>0</v>
      </c>
      <c r="G6" s="570">
        <v>0</v>
      </c>
    </row>
    <row r="7" spans="1:7" x14ac:dyDescent="0.2">
      <c r="B7" s="565" t="s">
        <v>311</v>
      </c>
      <c r="C7" s="557" t="s">
        <v>312</v>
      </c>
      <c r="D7" s="569">
        <v>522940.61216000002</v>
      </c>
      <c r="E7" s="569">
        <v>2587.28613</v>
      </c>
      <c r="F7" s="569">
        <v>0</v>
      </c>
      <c r="G7" s="570">
        <v>0</v>
      </c>
    </row>
    <row r="8" spans="1:7" x14ac:dyDescent="0.2">
      <c r="B8" s="565" t="s">
        <v>293</v>
      </c>
      <c r="C8" s="557" t="s">
        <v>294</v>
      </c>
      <c r="D8" s="569">
        <v>7494339.4347599996</v>
      </c>
      <c r="E8" s="569">
        <v>42746.306329999999</v>
      </c>
      <c r="F8" s="569">
        <v>5189.77862</v>
      </c>
      <c r="G8" s="570">
        <v>3437.3816099999999</v>
      </c>
    </row>
    <row r="9" spans="1:7" x14ac:dyDescent="0.2">
      <c r="B9" s="565" t="s">
        <v>289</v>
      </c>
      <c r="C9" s="557" t="s">
        <v>290</v>
      </c>
      <c r="D9" s="569">
        <v>46986.285230000001</v>
      </c>
      <c r="E9" s="569">
        <v>0</v>
      </c>
      <c r="F9" s="569">
        <v>0</v>
      </c>
      <c r="G9" s="570">
        <v>0</v>
      </c>
    </row>
    <row r="10" spans="1:7" x14ac:dyDescent="0.2">
      <c r="B10" s="565" t="s">
        <v>303</v>
      </c>
      <c r="C10" s="557" t="s">
        <v>304</v>
      </c>
      <c r="D10" s="569">
        <v>28795.278610000001</v>
      </c>
      <c r="E10" s="569">
        <v>0</v>
      </c>
      <c r="F10" s="569">
        <v>0</v>
      </c>
      <c r="G10" s="570">
        <v>0</v>
      </c>
    </row>
    <row r="11" spans="1:7" x14ac:dyDescent="0.2">
      <c r="B11" s="565" t="s">
        <v>309</v>
      </c>
      <c r="C11" s="557" t="s">
        <v>310</v>
      </c>
      <c r="D11" s="569">
        <v>368110.56719999999</v>
      </c>
      <c r="E11" s="569">
        <v>5897.9763499999999</v>
      </c>
      <c r="F11" s="569">
        <v>2200</v>
      </c>
      <c r="G11" s="570">
        <v>2200</v>
      </c>
    </row>
    <row r="12" spans="1:7" x14ac:dyDescent="0.2">
      <c r="B12" s="565" t="s">
        <v>313</v>
      </c>
      <c r="C12" s="557" t="s">
        <v>314</v>
      </c>
      <c r="D12" s="569">
        <v>31178.778350000001</v>
      </c>
      <c r="E12" s="569">
        <v>1.6518900000000001</v>
      </c>
      <c r="F12" s="569">
        <v>0</v>
      </c>
      <c r="G12" s="570">
        <v>0</v>
      </c>
    </row>
    <row r="13" spans="1:7" x14ac:dyDescent="0.2">
      <c r="B13" s="565" t="s">
        <v>305</v>
      </c>
      <c r="C13" s="557" t="s">
        <v>306</v>
      </c>
      <c r="D13" s="569">
        <v>33963.34319</v>
      </c>
      <c r="E13" s="569">
        <v>0</v>
      </c>
      <c r="F13" s="569">
        <v>0</v>
      </c>
      <c r="G13" s="570">
        <v>0</v>
      </c>
    </row>
    <row r="14" spans="1:7" x14ac:dyDescent="0.2">
      <c r="B14" s="565" t="s">
        <v>315</v>
      </c>
      <c r="C14" s="557" t="s">
        <v>316</v>
      </c>
      <c r="D14" s="569">
        <v>50000.447289999996</v>
      </c>
      <c r="E14" s="569">
        <v>0</v>
      </c>
      <c r="F14" s="569">
        <v>0</v>
      </c>
      <c r="G14" s="570">
        <v>0</v>
      </c>
    </row>
    <row r="15" spans="1:7" x14ac:dyDescent="0.2">
      <c r="B15" s="565" t="s">
        <v>281</v>
      </c>
      <c r="C15" s="557" t="s">
        <v>282</v>
      </c>
      <c r="D15" s="569">
        <v>36223.103719999999</v>
      </c>
      <c r="E15" s="569">
        <v>31.96781</v>
      </c>
      <c r="F15" s="569">
        <v>0</v>
      </c>
      <c r="G15" s="570">
        <v>0</v>
      </c>
    </row>
    <row r="16" spans="1:7" x14ac:dyDescent="0.2">
      <c r="B16" s="565" t="s">
        <v>301</v>
      </c>
      <c r="C16" s="557" t="s">
        <v>302</v>
      </c>
      <c r="D16" s="569">
        <v>60748.007519999999</v>
      </c>
      <c r="E16" s="569">
        <v>0</v>
      </c>
      <c r="F16" s="569">
        <v>0</v>
      </c>
      <c r="G16" s="570">
        <v>0</v>
      </c>
    </row>
    <row r="17" spans="2:7" x14ac:dyDescent="0.2">
      <c r="B17" s="565" t="s">
        <v>299</v>
      </c>
      <c r="C17" s="557" t="s">
        <v>300</v>
      </c>
      <c r="D17" s="569">
        <v>143.94147000000001</v>
      </c>
      <c r="E17" s="569">
        <v>0</v>
      </c>
      <c r="F17" s="569">
        <v>0</v>
      </c>
      <c r="G17" s="570">
        <v>0</v>
      </c>
    </row>
    <row r="18" spans="2:7" x14ac:dyDescent="0.2">
      <c r="B18" s="565" t="s">
        <v>297</v>
      </c>
      <c r="C18" s="557" t="s">
        <v>298</v>
      </c>
      <c r="D18" s="569">
        <v>3764.01766</v>
      </c>
      <c r="E18" s="569">
        <v>0</v>
      </c>
      <c r="F18" s="569">
        <v>0</v>
      </c>
      <c r="G18" s="570">
        <v>0</v>
      </c>
    </row>
    <row r="19" spans="2:7" x14ac:dyDescent="0.2">
      <c r="B19" s="565" t="s">
        <v>291</v>
      </c>
      <c r="C19" s="557" t="s">
        <v>292</v>
      </c>
      <c r="D19" s="569">
        <v>164254.6501</v>
      </c>
      <c r="E19" s="569">
        <v>0</v>
      </c>
      <c r="F19" s="569">
        <v>0</v>
      </c>
      <c r="G19" s="570">
        <v>0</v>
      </c>
    </row>
    <row r="20" spans="2:7" x14ac:dyDescent="0.2">
      <c r="B20" s="565" t="s">
        <v>317</v>
      </c>
      <c r="C20" s="557" t="s">
        <v>318</v>
      </c>
      <c r="D20" s="569">
        <v>5035.77405</v>
      </c>
      <c r="E20" s="569">
        <v>0</v>
      </c>
      <c r="F20" s="569">
        <v>0</v>
      </c>
      <c r="G20" s="570">
        <v>0</v>
      </c>
    </row>
    <row r="21" spans="2:7" x14ac:dyDescent="0.2">
      <c r="B21" s="565" t="s">
        <v>287</v>
      </c>
      <c r="C21" s="557" t="s">
        <v>288</v>
      </c>
      <c r="D21" s="569">
        <v>145338.76759</v>
      </c>
      <c r="E21" s="569">
        <v>0</v>
      </c>
      <c r="F21" s="569">
        <v>0</v>
      </c>
      <c r="G21" s="570">
        <v>0</v>
      </c>
    </row>
    <row r="22" spans="2:7" x14ac:dyDescent="0.2">
      <c r="B22" s="565" t="s">
        <v>319</v>
      </c>
      <c r="C22" s="557" t="s">
        <v>320</v>
      </c>
      <c r="D22" s="569">
        <v>48179.963109999997</v>
      </c>
      <c r="E22" s="569">
        <v>0</v>
      </c>
      <c r="F22" s="569">
        <v>0</v>
      </c>
      <c r="G22" s="570">
        <v>0</v>
      </c>
    </row>
    <row r="23" spans="2:7" x14ac:dyDescent="0.2">
      <c r="B23" s="565" t="s">
        <v>285</v>
      </c>
      <c r="C23" s="557" t="s">
        <v>286</v>
      </c>
      <c r="D23" s="569">
        <v>31680.617600000001</v>
      </c>
      <c r="E23" s="569">
        <v>0</v>
      </c>
      <c r="F23" s="569">
        <v>0</v>
      </c>
      <c r="G23" s="570">
        <v>0</v>
      </c>
    </row>
    <row r="24" spans="2:7" x14ac:dyDescent="0.2">
      <c r="B24" s="565" t="s">
        <v>321</v>
      </c>
      <c r="C24" s="557" t="s">
        <v>322</v>
      </c>
      <c r="D24" s="569">
        <v>182364.23360000001</v>
      </c>
      <c r="E24" s="569">
        <v>0</v>
      </c>
      <c r="F24" s="569">
        <v>0</v>
      </c>
      <c r="G24" s="570">
        <v>0</v>
      </c>
    </row>
    <row r="25" spans="2:7" ht="13.5" thickBot="1" x14ac:dyDescent="0.25">
      <c r="B25" s="571" t="s">
        <v>283</v>
      </c>
      <c r="C25" s="572" t="s">
        <v>284</v>
      </c>
      <c r="D25" s="573">
        <v>103850.18964</v>
      </c>
      <c r="E25" s="573">
        <v>0</v>
      </c>
      <c r="F25" s="573">
        <v>0</v>
      </c>
      <c r="G25" s="574">
        <v>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0"/>
  <sheetViews>
    <sheetView workbookViewId="0">
      <selection activeCell="A2" sqref="A2"/>
    </sheetView>
  </sheetViews>
  <sheetFormatPr baseColWidth="10" defaultRowHeight="12.75" x14ac:dyDescent="0.2"/>
  <cols>
    <col min="1" max="1" width="11.42578125" style="159"/>
    <col min="2" max="2" width="11.140625" style="159" bestFit="1" customWidth="1"/>
    <col min="3" max="3" width="19.140625" style="159" bestFit="1" customWidth="1"/>
    <col min="4" max="4" width="17.28515625" style="159" bestFit="1" customWidth="1"/>
    <col min="5" max="5" width="26.85546875" style="159" bestFit="1" customWidth="1"/>
    <col min="6" max="6" width="19.7109375" style="159" bestFit="1" customWidth="1"/>
    <col min="7" max="16384" width="11.42578125" style="159"/>
  </cols>
  <sheetData>
    <row r="1" spans="1:6" x14ac:dyDescent="0.2">
      <c r="F1" s="552"/>
    </row>
    <row r="2" spans="1:6" ht="15" x14ac:dyDescent="0.2">
      <c r="A2" s="20" t="s">
        <v>9</v>
      </c>
    </row>
    <row r="3" spans="1:6" ht="13.5" thickBot="1" x14ac:dyDescent="0.25"/>
    <row r="4" spans="1:6" ht="13.5" thickBot="1" x14ac:dyDescent="0.25">
      <c r="B4" s="575" t="s">
        <v>323</v>
      </c>
      <c r="C4" s="576" t="s">
        <v>269</v>
      </c>
      <c r="D4" s="576" t="s">
        <v>324</v>
      </c>
      <c r="E4" s="576" t="s">
        <v>271</v>
      </c>
      <c r="F4" s="577" t="s">
        <v>272</v>
      </c>
    </row>
    <row r="5" spans="1:6" x14ac:dyDescent="0.2">
      <c r="B5" s="556" t="s">
        <v>327</v>
      </c>
      <c r="C5" s="578">
        <v>9661758.8223000001</v>
      </c>
      <c r="D5" s="578">
        <v>51262.67254</v>
      </c>
      <c r="E5" s="578">
        <v>7389.77862</v>
      </c>
      <c r="F5" s="579">
        <v>5637.3816100000004</v>
      </c>
    </row>
    <row r="6" spans="1:6" x14ac:dyDescent="0.2">
      <c r="B6" s="565" t="s">
        <v>635</v>
      </c>
      <c r="C6" s="569">
        <v>2845.6256400000002</v>
      </c>
      <c r="D6" s="569">
        <v>0</v>
      </c>
      <c r="E6" s="569">
        <v>0</v>
      </c>
      <c r="F6" s="570">
        <v>0</v>
      </c>
    </row>
    <row r="7" spans="1:6" x14ac:dyDescent="0.2">
      <c r="B7" s="565" t="s">
        <v>636</v>
      </c>
      <c r="C7" s="569">
        <v>15.001300000000001</v>
      </c>
      <c r="D7" s="569">
        <v>0</v>
      </c>
      <c r="E7" s="569">
        <v>0</v>
      </c>
      <c r="F7" s="570">
        <v>0</v>
      </c>
    </row>
    <row r="8" spans="1:6" x14ac:dyDescent="0.2">
      <c r="B8" s="565" t="s">
        <v>335</v>
      </c>
      <c r="C8" s="569">
        <v>1093.5768</v>
      </c>
      <c r="D8" s="569">
        <v>1.25807</v>
      </c>
      <c r="E8" s="569">
        <v>0</v>
      </c>
      <c r="F8" s="570">
        <v>0</v>
      </c>
    </row>
    <row r="9" spans="1:6" x14ac:dyDescent="0.2">
      <c r="B9" s="565" t="s">
        <v>332</v>
      </c>
      <c r="C9" s="569">
        <v>2.1129500000000001</v>
      </c>
      <c r="D9" s="569">
        <v>0</v>
      </c>
      <c r="E9" s="569">
        <v>0</v>
      </c>
      <c r="F9" s="570">
        <v>0</v>
      </c>
    </row>
    <row r="10" spans="1:6" x14ac:dyDescent="0.2">
      <c r="B10" s="565" t="s">
        <v>326</v>
      </c>
      <c r="C10" s="569">
        <v>6.5110000000000001E-2</v>
      </c>
      <c r="D10" s="569">
        <v>0</v>
      </c>
      <c r="E10" s="569">
        <v>0</v>
      </c>
      <c r="F10" s="570">
        <v>0</v>
      </c>
    </row>
    <row r="11" spans="1:6" x14ac:dyDescent="0.2">
      <c r="B11" s="565" t="s">
        <v>637</v>
      </c>
      <c r="C11" s="569">
        <v>1764.4381699999999</v>
      </c>
      <c r="D11" s="569">
        <v>1.2579</v>
      </c>
      <c r="E11" s="569">
        <v>0</v>
      </c>
      <c r="F11" s="570">
        <v>0</v>
      </c>
    </row>
    <row r="12" spans="1:6" x14ac:dyDescent="0.2">
      <c r="B12" s="565" t="s">
        <v>325</v>
      </c>
      <c r="C12" s="569">
        <v>972.93571999999995</v>
      </c>
      <c r="D12" s="569">
        <v>0</v>
      </c>
      <c r="E12" s="569">
        <v>0</v>
      </c>
      <c r="F12" s="570">
        <v>0</v>
      </c>
    </row>
    <row r="13" spans="1:6" x14ac:dyDescent="0.2">
      <c r="B13" s="565" t="s">
        <v>328</v>
      </c>
      <c r="C13" s="569">
        <v>50.212809999999998</v>
      </c>
      <c r="D13" s="569">
        <v>0</v>
      </c>
      <c r="E13" s="569">
        <v>0</v>
      </c>
      <c r="F13" s="570">
        <v>0</v>
      </c>
    </row>
    <row r="14" spans="1:6" x14ac:dyDescent="0.2">
      <c r="B14" s="565" t="s">
        <v>638</v>
      </c>
      <c r="C14" s="569">
        <v>0.35760999999999998</v>
      </c>
      <c r="D14" s="569">
        <v>0</v>
      </c>
      <c r="E14" s="569">
        <v>0</v>
      </c>
      <c r="F14" s="570">
        <v>0</v>
      </c>
    </row>
    <row r="15" spans="1:6" x14ac:dyDescent="0.2">
      <c r="B15" s="565" t="s">
        <v>330</v>
      </c>
      <c r="C15" s="569">
        <v>749.61905999999999</v>
      </c>
      <c r="D15" s="569">
        <v>0</v>
      </c>
      <c r="E15" s="569">
        <v>0</v>
      </c>
      <c r="F15" s="570">
        <v>0</v>
      </c>
    </row>
    <row r="16" spans="1:6" x14ac:dyDescent="0.2">
      <c r="B16" s="565" t="s">
        <v>639</v>
      </c>
      <c r="C16" s="569">
        <v>0.41526999999999997</v>
      </c>
      <c r="D16" s="569">
        <v>0</v>
      </c>
      <c r="E16" s="569">
        <v>0</v>
      </c>
      <c r="F16" s="570">
        <v>0</v>
      </c>
    </row>
    <row r="17" spans="2:6" x14ac:dyDescent="0.2">
      <c r="B17" s="565" t="s">
        <v>333</v>
      </c>
      <c r="C17" s="569">
        <v>6822.5037199999997</v>
      </c>
      <c r="D17" s="569">
        <v>0</v>
      </c>
      <c r="E17" s="569">
        <v>0</v>
      </c>
      <c r="F17" s="570">
        <v>0</v>
      </c>
    </row>
    <row r="18" spans="2:6" x14ac:dyDescent="0.2">
      <c r="B18" s="565" t="s">
        <v>331</v>
      </c>
      <c r="C18" s="569">
        <v>1.5104900000000001</v>
      </c>
      <c r="D18" s="569">
        <v>0</v>
      </c>
      <c r="E18" s="569">
        <v>0</v>
      </c>
      <c r="F18" s="570">
        <v>0</v>
      </c>
    </row>
    <row r="19" spans="2:6" x14ac:dyDescent="0.2">
      <c r="B19" s="565" t="s">
        <v>336</v>
      </c>
      <c r="C19" s="569">
        <v>900.00113999999996</v>
      </c>
      <c r="D19" s="569">
        <v>0</v>
      </c>
      <c r="E19" s="569">
        <v>0</v>
      </c>
      <c r="F19" s="570">
        <v>0</v>
      </c>
    </row>
    <row r="20" spans="2:6" x14ac:dyDescent="0.2">
      <c r="B20" s="565" t="s">
        <v>640</v>
      </c>
      <c r="C20" s="569">
        <v>0.44957999999999998</v>
      </c>
      <c r="D20" s="569">
        <v>0</v>
      </c>
      <c r="E20" s="569">
        <v>0</v>
      </c>
      <c r="F20" s="570">
        <v>0</v>
      </c>
    </row>
    <row r="21" spans="2:6" x14ac:dyDescent="0.2">
      <c r="B21" s="565" t="s">
        <v>329</v>
      </c>
      <c r="C21" s="569">
        <v>0.28377999999999998</v>
      </c>
      <c r="D21" s="569">
        <v>0</v>
      </c>
      <c r="E21" s="569">
        <v>0</v>
      </c>
      <c r="F21" s="570">
        <v>0</v>
      </c>
    </row>
    <row r="22" spans="2:6" x14ac:dyDescent="0.2">
      <c r="B22" s="565" t="s">
        <v>334</v>
      </c>
      <c r="C22" s="569">
        <v>3127.36544</v>
      </c>
      <c r="D22" s="569">
        <v>0</v>
      </c>
      <c r="E22" s="569">
        <v>0</v>
      </c>
      <c r="F22" s="570">
        <v>0</v>
      </c>
    </row>
    <row r="23" spans="2:6" ht="13.5" thickBot="1" x14ac:dyDescent="0.25">
      <c r="B23" s="571" t="s">
        <v>641</v>
      </c>
      <c r="C23" s="573">
        <v>3.8199999999999998E-2</v>
      </c>
      <c r="D23" s="573">
        <v>0</v>
      </c>
      <c r="E23" s="573">
        <v>0</v>
      </c>
      <c r="F23" s="574">
        <v>0</v>
      </c>
    </row>
    <row r="24" spans="2:6" x14ac:dyDescent="0.2">
      <c r="C24" s="580"/>
      <c r="D24" s="580"/>
      <c r="E24" s="580"/>
      <c r="F24" s="580"/>
    </row>
    <row r="25" spans="2:6" x14ac:dyDescent="0.2">
      <c r="C25" s="580"/>
      <c r="D25" s="580"/>
      <c r="E25" s="580"/>
      <c r="F25" s="580"/>
    </row>
    <row r="26" spans="2:6" x14ac:dyDescent="0.2">
      <c r="C26" s="580"/>
      <c r="D26" s="580"/>
      <c r="E26" s="580"/>
      <c r="F26" s="580"/>
    </row>
    <row r="27" spans="2:6" x14ac:dyDescent="0.2">
      <c r="C27" s="580"/>
      <c r="D27" s="580"/>
      <c r="E27" s="580"/>
      <c r="F27" s="580"/>
    </row>
    <row r="28" spans="2:6" x14ac:dyDescent="0.2">
      <c r="C28" s="580"/>
      <c r="D28" s="580"/>
      <c r="E28" s="580"/>
      <c r="F28" s="580"/>
    </row>
    <row r="29" spans="2:6" x14ac:dyDescent="0.2">
      <c r="C29" s="580"/>
      <c r="D29" s="580"/>
      <c r="E29" s="580"/>
      <c r="F29" s="580"/>
    </row>
    <row r="30" spans="2:6" x14ac:dyDescent="0.2">
      <c r="C30" s="580"/>
      <c r="D30" s="580"/>
      <c r="E30" s="580"/>
      <c r="F30" s="58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6"/>
  <sheetViews>
    <sheetView workbookViewId="0">
      <selection activeCell="E2" sqref="E2"/>
    </sheetView>
  </sheetViews>
  <sheetFormatPr baseColWidth="10" defaultRowHeight="12.75" x14ac:dyDescent="0.2"/>
  <cols>
    <col min="1" max="1" width="11.42578125" style="159"/>
    <col min="2" max="2" width="16.5703125" style="159" customWidth="1"/>
    <col min="3" max="3" width="15.5703125" style="159" bestFit="1" customWidth="1"/>
    <col min="4" max="5" width="22" style="159" bestFit="1" customWidth="1"/>
    <col min="6" max="6" width="22.42578125" style="159" bestFit="1" customWidth="1"/>
    <col min="7" max="7" width="19.7109375" style="159" bestFit="1" customWidth="1"/>
    <col min="8" max="8" width="14.85546875" style="159" bestFit="1" customWidth="1"/>
    <col min="9" max="9" width="16.140625" style="159" bestFit="1" customWidth="1"/>
    <col min="10" max="10" width="22.42578125" style="159" bestFit="1" customWidth="1"/>
    <col min="11" max="16384" width="11.42578125" style="159"/>
  </cols>
  <sheetData>
    <row r="2" spans="1:9" ht="15" x14ac:dyDescent="0.2">
      <c r="A2" s="20" t="s">
        <v>10</v>
      </c>
      <c r="E2" s="552"/>
    </row>
    <row r="4" spans="1:9" ht="13.5" thickBot="1" x14ac:dyDescent="0.25"/>
    <row r="5" spans="1:9" x14ac:dyDescent="0.2">
      <c r="B5" s="553" t="s">
        <v>361</v>
      </c>
      <c r="C5" s="554" t="s">
        <v>362</v>
      </c>
      <c r="D5" s="554" t="s">
        <v>363</v>
      </c>
      <c r="E5" s="554" t="s">
        <v>364</v>
      </c>
      <c r="F5" s="554" t="s">
        <v>365</v>
      </c>
      <c r="G5" s="554" t="s">
        <v>366</v>
      </c>
      <c r="H5" s="554" t="s">
        <v>367</v>
      </c>
      <c r="I5" s="555" t="s">
        <v>368</v>
      </c>
    </row>
    <row r="6" spans="1:9" ht="13.5" thickBot="1" x14ac:dyDescent="0.25">
      <c r="B6" s="571" t="s">
        <v>369</v>
      </c>
      <c r="C6" s="573">
        <v>114630.02026999999</v>
      </c>
      <c r="D6" s="573">
        <v>4578.4947099999999</v>
      </c>
      <c r="E6" s="573">
        <v>53.244970000000002</v>
      </c>
      <c r="F6" s="573">
        <v>8578.9918699999998</v>
      </c>
      <c r="G6" s="573">
        <v>17229.231640000002</v>
      </c>
      <c r="H6" s="573">
        <v>24391.25951</v>
      </c>
      <c r="I6" s="574">
        <v>8738068.3430000003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tabColor rgb="FF92D050"/>
  </sheetPr>
  <dimension ref="A1:H9"/>
  <sheetViews>
    <sheetView zoomScaleNormal="100" workbookViewId="0">
      <selection activeCell="F29" sqref="F29"/>
    </sheetView>
  </sheetViews>
  <sheetFormatPr baseColWidth="10" defaultRowHeight="14.25" x14ac:dyDescent="0.2"/>
  <cols>
    <col min="1" max="2" width="4.28515625" style="19" customWidth="1"/>
    <col min="3" max="3" width="16.28515625" style="19" customWidth="1"/>
    <col min="4" max="8" width="14.28515625" style="19" customWidth="1"/>
    <col min="9" max="16384" width="11.42578125" style="19"/>
  </cols>
  <sheetData>
    <row r="1" spans="1:8" ht="18.75" customHeight="1" x14ac:dyDescent="0.2"/>
    <row r="2" spans="1:8" ht="18.75" customHeight="1" x14ac:dyDescent="0.2">
      <c r="A2" s="20" t="s">
        <v>14</v>
      </c>
      <c r="B2" s="21"/>
      <c r="C2" s="21"/>
      <c r="D2" s="22"/>
      <c r="E2" s="22"/>
      <c r="F2" s="22"/>
      <c r="G2" s="22"/>
      <c r="H2" s="22"/>
    </row>
    <row r="3" spans="1:8" ht="14.25" customHeight="1" x14ac:dyDescent="0.2">
      <c r="A3" s="20"/>
      <c r="B3" s="21"/>
      <c r="C3" s="21"/>
      <c r="D3" s="22"/>
      <c r="E3" s="22"/>
      <c r="F3" s="22"/>
      <c r="G3" s="22"/>
      <c r="H3" s="22"/>
    </row>
    <row r="4" spans="1:8" ht="14.25" customHeight="1" x14ac:dyDescent="0.2">
      <c r="A4" s="20"/>
      <c r="B4" s="23" t="s">
        <v>452</v>
      </c>
      <c r="C4" s="24"/>
      <c r="D4" s="22"/>
      <c r="E4" s="22"/>
      <c r="F4" s="22"/>
      <c r="G4" s="22"/>
      <c r="H4" s="22"/>
    </row>
    <row r="5" spans="1:8" ht="14.25" customHeight="1" thickBot="1" x14ac:dyDescent="0.25">
      <c r="A5" s="20"/>
      <c r="B5" s="21"/>
      <c r="C5" s="21"/>
      <c r="D5" s="22"/>
      <c r="E5" s="22"/>
      <c r="F5" s="22"/>
      <c r="G5" s="22"/>
      <c r="H5" s="22"/>
    </row>
    <row r="6" spans="1:8" ht="14.25" customHeight="1" x14ac:dyDescent="0.2">
      <c r="B6" s="25"/>
      <c r="C6" s="26"/>
      <c r="D6" s="65" t="s">
        <v>43</v>
      </c>
      <c r="E6" s="28" t="s">
        <v>44</v>
      </c>
      <c r="F6" s="28" t="s">
        <v>45</v>
      </c>
      <c r="G6" s="28" t="s">
        <v>48</v>
      </c>
      <c r="H6" s="56" t="s">
        <v>49</v>
      </c>
    </row>
    <row r="7" spans="1:8" ht="18.75" thickBot="1" x14ac:dyDescent="0.25">
      <c r="B7" s="29"/>
      <c r="C7" s="36"/>
      <c r="D7" s="316" t="s">
        <v>370</v>
      </c>
      <c r="E7" s="315" t="s">
        <v>371</v>
      </c>
      <c r="F7" s="315" t="s">
        <v>372</v>
      </c>
      <c r="G7" s="315" t="s">
        <v>373</v>
      </c>
      <c r="H7" s="317" t="s">
        <v>374</v>
      </c>
    </row>
    <row r="8" spans="1:8" ht="14.25" customHeight="1" x14ac:dyDescent="0.2">
      <c r="B8" s="70">
        <v>1</v>
      </c>
      <c r="C8" s="337" t="s">
        <v>369</v>
      </c>
      <c r="D8" s="322">
        <v>1808748.69609</v>
      </c>
      <c r="E8" s="338">
        <v>7849677.4056799999</v>
      </c>
      <c r="F8" s="338">
        <v>65554.643209999995</v>
      </c>
      <c r="G8" s="338">
        <v>9723980.74498</v>
      </c>
      <c r="H8" s="323">
        <v>19571535.357999999</v>
      </c>
    </row>
    <row r="9" spans="1:8" ht="14.25" customHeight="1" thickBot="1" x14ac:dyDescent="0.25">
      <c r="B9" s="500">
        <v>2</v>
      </c>
      <c r="C9" s="501" t="s">
        <v>642</v>
      </c>
      <c r="D9" s="326">
        <v>6714.9039000000002</v>
      </c>
      <c r="E9" s="336">
        <v>37160.505989999998</v>
      </c>
      <c r="F9" s="336">
        <v>0</v>
      </c>
      <c r="G9" s="336">
        <v>43875.409890000003</v>
      </c>
      <c r="H9" s="327">
        <v>98383.611999999994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tabColor rgb="FF92D050"/>
  </sheetPr>
  <dimension ref="A1:I14"/>
  <sheetViews>
    <sheetView zoomScaleNormal="100" workbookViewId="0">
      <selection activeCell="G1" sqref="G1"/>
    </sheetView>
  </sheetViews>
  <sheetFormatPr baseColWidth="10" defaultRowHeight="14.25" x14ac:dyDescent="0.2"/>
  <cols>
    <col min="1" max="2" width="4.28515625" style="19" customWidth="1"/>
    <col min="3" max="3" width="39.85546875" style="19" bestFit="1" customWidth="1"/>
    <col min="4" max="9" width="14.28515625" style="19" customWidth="1"/>
    <col min="10" max="16384" width="11.42578125" style="19"/>
  </cols>
  <sheetData>
    <row r="1" spans="1:9" ht="18.75" customHeight="1" x14ac:dyDescent="0.2"/>
    <row r="2" spans="1:9" ht="18.75" customHeight="1" x14ac:dyDescent="0.2">
      <c r="A2" s="20" t="s">
        <v>15</v>
      </c>
      <c r="B2" s="21"/>
      <c r="C2" s="21"/>
      <c r="D2" s="22"/>
      <c r="E2" s="22"/>
      <c r="F2" s="22"/>
      <c r="G2" s="22"/>
      <c r="H2" s="22"/>
      <c r="I2" s="22"/>
    </row>
    <row r="3" spans="1:9" ht="14.25" customHeight="1" x14ac:dyDescent="0.2">
      <c r="A3" s="20"/>
      <c r="B3" s="21"/>
      <c r="C3" s="21"/>
      <c r="D3" s="22"/>
      <c r="E3" s="22"/>
      <c r="F3" s="22"/>
      <c r="G3" s="22"/>
      <c r="H3" s="22"/>
      <c r="I3" s="22"/>
    </row>
    <row r="4" spans="1:9" ht="14.25" customHeight="1" x14ac:dyDescent="0.2">
      <c r="A4" s="20"/>
      <c r="B4" s="23" t="s">
        <v>452</v>
      </c>
      <c r="C4" s="24"/>
      <c r="D4" s="22"/>
      <c r="E4" s="22"/>
      <c r="F4" s="22"/>
      <c r="G4" s="22"/>
      <c r="H4" s="22"/>
      <c r="I4" s="22"/>
    </row>
    <row r="5" spans="1:9" ht="14.25" customHeight="1" thickBot="1" x14ac:dyDescent="0.25">
      <c r="A5" s="20"/>
      <c r="B5" s="21"/>
      <c r="C5" s="21"/>
      <c r="D5" s="30"/>
      <c r="E5" s="30"/>
      <c r="F5" s="30"/>
      <c r="G5" s="30"/>
      <c r="H5" s="30"/>
      <c r="I5" s="30"/>
    </row>
    <row r="6" spans="1:9" ht="14.25" customHeight="1" x14ac:dyDescent="0.2">
      <c r="B6" s="25"/>
      <c r="C6" s="26"/>
      <c r="D6" s="213" t="s">
        <v>43</v>
      </c>
      <c r="E6" s="214" t="s">
        <v>44</v>
      </c>
      <c r="F6" s="214" t="s">
        <v>45</v>
      </c>
      <c r="G6" s="215" t="s">
        <v>48</v>
      </c>
      <c r="H6" s="216" t="s">
        <v>49</v>
      </c>
      <c r="I6" s="80" t="s">
        <v>50</v>
      </c>
    </row>
    <row r="7" spans="1:9" ht="15" thickBot="1" x14ac:dyDescent="0.25">
      <c r="B7" s="29"/>
      <c r="C7" s="102"/>
      <c r="D7" s="628"/>
      <c r="E7" s="613"/>
      <c r="F7" s="612"/>
      <c r="G7" s="629"/>
      <c r="H7" s="624" t="s">
        <v>379</v>
      </c>
      <c r="I7" s="626" t="s">
        <v>380</v>
      </c>
    </row>
    <row r="8" spans="1:9" ht="18.75" thickBot="1" x14ac:dyDescent="0.25">
      <c r="B8" s="109"/>
      <c r="C8" s="102" t="s">
        <v>81</v>
      </c>
      <c r="D8" s="339" t="s">
        <v>375</v>
      </c>
      <c r="E8" s="340" t="s">
        <v>376</v>
      </c>
      <c r="F8" s="340" t="s">
        <v>377</v>
      </c>
      <c r="G8" s="340" t="s">
        <v>378</v>
      </c>
      <c r="H8" s="625"/>
      <c r="I8" s="627"/>
    </row>
    <row r="9" spans="1:9" ht="14.25" customHeight="1" x14ac:dyDescent="0.2">
      <c r="B9" s="70">
        <v>1</v>
      </c>
      <c r="C9" s="502" t="s">
        <v>275</v>
      </c>
      <c r="D9" s="322">
        <v>6714.51919</v>
      </c>
      <c r="E9" s="338">
        <v>1782.4533100000001</v>
      </c>
      <c r="F9" s="338">
        <v>6714.51919</v>
      </c>
      <c r="G9" s="338">
        <v>581.82701599999996</v>
      </c>
      <c r="H9" s="338">
        <v>5451.8131999999996</v>
      </c>
      <c r="I9" s="323">
        <v>0.74719771322210748</v>
      </c>
    </row>
    <row r="10" spans="1:9" ht="14.25" customHeight="1" x14ac:dyDescent="0.2">
      <c r="B10" s="71">
        <v>2</v>
      </c>
      <c r="C10" s="503" t="s">
        <v>278</v>
      </c>
      <c r="D10" s="324">
        <v>0.45041999999999999</v>
      </c>
      <c r="E10" s="318">
        <v>50100</v>
      </c>
      <c r="F10" s="318">
        <v>0.45041999999999999</v>
      </c>
      <c r="G10" s="318">
        <v>10050</v>
      </c>
      <c r="H10" s="318">
        <v>2010.0900799999999</v>
      </c>
      <c r="I10" s="325">
        <v>0.1999999996020079</v>
      </c>
    </row>
    <row r="11" spans="1:9" ht="14.25" customHeight="1" x14ac:dyDescent="0.2">
      <c r="B11" s="71">
        <v>3</v>
      </c>
      <c r="C11" s="503" t="s">
        <v>276</v>
      </c>
      <c r="D11" s="324">
        <v>1208456.2623099999</v>
      </c>
      <c r="E11" s="318">
        <v>344783.76643999998</v>
      </c>
      <c r="F11" s="318">
        <v>1208456.2623099999</v>
      </c>
      <c r="G11" s="318">
        <v>148297.443562</v>
      </c>
      <c r="H11" s="318">
        <v>1293418.90301</v>
      </c>
      <c r="I11" s="325">
        <v>0.95331886503210683</v>
      </c>
    </row>
    <row r="12" spans="1:9" ht="14.25" customHeight="1" x14ac:dyDescent="0.2">
      <c r="B12" s="71">
        <v>4</v>
      </c>
      <c r="C12" s="503" t="s">
        <v>630</v>
      </c>
      <c r="D12" s="324">
        <v>127032.73921</v>
      </c>
      <c r="E12" s="318">
        <v>0</v>
      </c>
      <c r="F12" s="318">
        <v>127032.73921</v>
      </c>
      <c r="G12" s="318">
        <v>0</v>
      </c>
      <c r="H12" s="318">
        <v>25406.547849999999</v>
      </c>
      <c r="I12" s="325">
        <v>0.20000000006297589</v>
      </c>
    </row>
    <row r="13" spans="1:9" ht="14.25" customHeight="1" x14ac:dyDescent="0.2">
      <c r="B13" s="71">
        <v>5</v>
      </c>
      <c r="C13" s="503" t="s">
        <v>274</v>
      </c>
      <c r="D13" s="324">
        <v>7514060.4263300002</v>
      </c>
      <c r="E13" s="318">
        <v>427174.71794</v>
      </c>
      <c r="F13" s="318">
        <v>7514060.4263300002</v>
      </c>
      <c r="G13" s="318">
        <v>186315.79182099999</v>
      </c>
      <c r="H13" s="318">
        <v>2992369.3976400001</v>
      </c>
      <c r="I13" s="325">
        <v>0.38860041546885904</v>
      </c>
    </row>
    <row r="14" spans="1:9" ht="14.25" customHeight="1" thickBot="1" x14ac:dyDescent="0.25">
      <c r="B14" s="68">
        <v>6</v>
      </c>
      <c r="C14" s="504" t="s">
        <v>273</v>
      </c>
      <c r="D14" s="326">
        <v>43875.409890000003</v>
      </c>
      <c r="E14" s="336">
        <v>0</v>
      </c>
      <c r="F14" s="336">
        <v>43875.409890000003</v>
      </c>
      <c r="G14" s="336">
        <v>0</v>
      </c>
      <c r="H14" s="336">
        <v>46064.001109999997</v>
      </c>
      <c r="I14" s="327">
        <v>1.0498819549603529</v>
      </c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G61"/>
  <sheetViews>
    <sheetView showGridLines="0" topLeftCell="A28" zoomScale="130" zoomScaleNormal="130" zoomScaleSheetLayoutView="90" workbookViewId="0">
      <selection activeCell="I5" sqref="I5"/>
    </sheetView>
  </sheetViews>
  <sheetFormatPr baseColWidth="10" defaultColWidth="11.42578125" defaultRowHeight="12.75" x14ac:dyDescent="0.2"/>
  <cols>
    <col min="1" max="1" width="4.7109375" style="10" customWidth="1"/>
    <col min="2" max="2" width="4.7109375" style="5" customWidth="1"/>
    <col min="3" max="3" width="86.140625" style="6" bestFit="1" customWidth="1"/>
    <col min="4" max="4" width="17.42578125" style="5" bestFit="1" customWidth="1"/>
    <col min="5" max="5" width="9.28515625" style="6" bestFit="1" customWidth="1"/>
    <col min="6" max="6" width="10.42578125" style="6" bestFit="1" customWidth="1"/>
    <col min="7" max="7" width="11.85546875" style="4" customWidth="1"/>
    <col min="8" max="16384" width="11.42578125" style="5"/>
  </cols>
  <sheetData>
    <row r="1" spans="1:7" s="1" customFormat="1" ht="18.75" customHeight="1" x14ac:dyDescent="0.2">
      <c r="A1" s="179"/>
      <c r="B1" s="180"/>
      <c r="C1" s="181"/>
      <c r="D1" s="180"/>
      <c r="E1" s="181"/>
      <c r="F1" s="181"/>
      <c r="G1" s="182"/>
    </row>
    <row r="2" spans="1:7" ht="18.75" customHeight="1" x14ac:dyDescent="0.2">
      <c r="B2" s="2" t="s">
        <v>193</v>
      </c>
      <c r="C2" s="183"/>
      <c r="D2" s="3"/>
      <c r="E2" s="183"/>
      <c r="F2" s="183"/>
      <c r="G2" s="183"/>
    </row>
    <row r="3" spans="1:7" ht="14.25" customHeight="1" x14ac:dyDescent="0.2">
      <c r="A3" s="184"/>
      <c r="B3" s="217" t="s">
        <v>179</v>
      </c>
      <c r="C3" s="218" t="s">
        <v>140</v>
      </c>
      <c r="D3" s="218" t="s">
        <v>238</v>
      </c>
      <c r="E3" s="218" t="s">
        <v>142</v>
      </c>
      <c r="F3" s="218" t="s">
        <v>262</v>
      </c>
      <c r="G3" s="218" t="s">
        <v>141</v>
      </c>
    </row>
    <row r="4" spans="1:7" s="9" customFormat="1" ht="14.25" customHeight="1" x14ac:dyDescent="0.15">
      <c r="A4" s="8"/>
      <c r="B4" s="187">
        <v>1</v>
      </c>
      <c r="C4" s="150" t="s">
        <v>1</v>
      </c>
      <c r="D4" s="150" t="s">
        <v>194</v>
      </c>
      <c r="E4" s="150" t="s">
        <v>239</v>
      </c>
      <c r="F4" s="150" t="s">
        <v>263</v>
      </c>
      <c r="G4" s="342" t="s">
        <v>86</v>
      </c>
    </row>
    <row r="5" spans="1:7" s="9" customFormat="1" ht="14.25" customHeight="1" x14ac:dyDescent="0.15">
      <c r="A5" s="8"/>
      <c r="B5" s="201">
        <v>2</v>
      </c>
      <c r="C5" s="199" t="s">
        <v>2</v>
      </c>
      <c r="D5" s="199" t="s">
        <v>195</v>
      </c>
      <c r="E5" s="199" t="s">
        <v>239</v>
      </c>
      <c r="F5" s="199" t="s">
        <v>263</v>
      </c>
      <c r="G5" s="343" t="s">
        <v>235</v>
      </c>
    </row>
    <row r="6" spans="1:7" s="9" customFormat="1" ht="14.25" customHeight="1" x14ac:dyDescent="0.15">
      <c r="A6" s="8"/>
      <c r="B6" s="187">
        <v>3</v>
      </c>
      <c r="C6" s="150" t="s">
        <v>242</v>
      </c>
      <c r="D6" s="150" t="s">
        <v>196</v>
      </c>
      <c r="E6" s="150" t="s">
        <v>239</v>
      </c>
      <c r="F6" s="150" t="s">
        <v>263</v>
      </c>
      <c r="G6" s="342" t="s">
        <v>86</v>
      </c>
    </row>
    <row r="7" spans="1:7" s="9" customFormat="1" ht="14.25" customHeight="1" x14ac:dyDescent="0.15">
      <c r="A7" s="8"/>
      <c r="B7" s="201">
        <v>4</v>
      </c>
      <c r="C7" s="199" t="s">
        <v>42</v>
      </c>
      <c r="D7" s="199" t="s">
        <v>183</v>
      </c>
      <c r="E7" s="199" t="s">
        <v>239</v>
      </c>
      <c r="F7" s="199" t="s">
        <v>263</v>
      </c>
      <c r="G7" s="343" t="s">
        <v>86</v>
      </c>
    </row>
    <row r="8" spans="1:7" s="9" customFormat="1" ht="14.25" customHeight="1" x14ac:dyDescent="0.15">
      <c r="A8" s="8"/>
      <c r="B8" s="222">
        <v>5</v>
      </c>
      <c r="C8" s="221" t="s">
        <v>175</v>
      </c>
      <c r="D8" s="221" t="s">
        <v>183</v>
      </c>
      <c r="E8" s="221" t="s">
        <v>239</v>
      </c>
      <c r="F8" s="150" t="s">
        <v>263</v>
      </c>
      <c r="G8" s="344" t="s">
        <v>86</v>
      </c>
    </row>
    <row r="9" spans="1:7" s="9" customFormat="1" ht="14.25" customHeight="1" x14ac:dyDescent="0.15">
      <c r="A9" s="8"/>
      <c r="B9" s="201">
        <v>6</v>
      </c>
      <c r="C9" s="199" t="s">
        <v>0</v>
      </c>
      <c r="D9" s="199" t="s">
        <v>197</v>
      </c>
      <c r="E9" s="199" t="s">
        <v>239</v>
      </c>
      <c r="F9" s="199" t="s">
        <v>263</v>
      </c>
      <c r="G9" s="343" t="s">
        <v>86</v>
      </c>
    </row>
    <row r="10" spans="1:7" s="9" customFormat="1" ht="14.25" customHeight="1" x14ac:dyDescent="0.15">
      <c r="A10" s="8"/>
      <c r="B10" s="187">
        <v>7</v>
      </c>
      <c r="C10" s="150" t="s">
        <v>41</v>
      </c>
      <c r="D10" s="150" t="s">
        <v>198</v>
      </c>
      <c r="E10" s="150" t="s">
        <v>143</v>
      </c>
      <c r="F10" s="150" t="s">
        <v>263</v>
      </c>
      <c r="G10" s="342" t="s">
        <v>235</v>
      </c>
    </row>
    <row r="11" spans="1:7" ht="14.25" customHeight="1" x14ac:dyDescent="0.2">
      <c r="A11" s="186"/>
      <c r="B11" s="201">
        <v>8</v>
      </c>
      <c r="C11" s="199" t="s">
        <v>144</v>
      </c>
      <c r="D11" s="199" t="s">
        <v>184</v>
      </c>
      <c r="E11" s="199" t="s">
        <v>143</v>
      </c>
      <c r="F11" s="199" t="s">
        <v>263</v>
      </c>
      <c r="G11" s="343" t="s">
        <v>234</v>
      </c>
    </row>
    <row r="12" spans="1:7" ht="14.25" customHeight="1" x14ac:dyDescent="0.2">
      <c r="A12" s="186"/>
      <c r="B12" s="222">
        <v>9</v>
      </c>
      <c r="C12" s="221" t="s">
        <v>145</v>
      </c>
      <c r="D12" s="221" t="s">
        <v>184</v>
      </c>
      <c r="E12" s="221" t="s">
        <v>239</v>
      </c>
      <c r="F12" s="150" t="s">
        <v>263</v>
      </c>
      <c r="G12" s="344" t="s">
        <v>86</v>
      </c>
    </row>
    <row r="13" spans="1:7" ht="14.25" customHeight="1" x14ac:dyDescent="0.2">
      <c r="A13" s="186"/>
      <c r="B13" s="201">
        <v>10</v>
      </c>
      <c r="C13" s="199" t="s">
        <v>150</v>
      </c>
      <c r="D13" s="199" t="s">
        <v>184</v>
      </c>
      <c r="E13" s="199" t="s">
        <v>239</v>
      </c>
      <c r="F13" s="199" t="s">
        <v>263</v>
      </c>
      <c r="G13" s="343" t="s">
        <v>86</v>
      </c>
    </row>
    <row r="14" spans="1:7" s="7" customFormat="1" ht="14.25" customHeight="1" x14ac:dyDescent="0.2">
      <c r="A14" s="185"/>
      <c r="B14" s="187">
        <v>11</v>
      </c>
      <c r="C14" s="150" t="s">
        <v>3</v>
      </c>
      <c r="D14" s="150" t="s">
        <v>199</v>
      </c>
      <c r="E14" s="150" t="s">
        <v>239</v>
      </c>
      <c r="F14" s="150" t="s">
        <v>263</v>
      </c>
      <c r="G14" s="342" t="s">
        <v>86</v>
      </c>
    </row>
    <row r="15" spans="1:7" s="7" customFormat="1" ht="14.25" customHeight="1" x14ac:dyDescent="0.2">
      <c r="A15" s="185"/>
      <c r="B15" s="201">
        <v>12</v>
      </c>
      <c r="C15" s="199" t="s">
        <v>4</v>
      </c>
      <c r="D15" s="199" t="s">
        <v>200</v>
      </c>
      <c r="E15" s="199" t="s">
        <v>240</v>
      </c>
      <c r="F15" s="199" t="s">
        <v>619</v>
      </c>
      <c r="G15" s="343" t="s">
        <v>86</v>
      </c>
    </row>
    <row r="16" spans="1:7" s="7" customFormat="1" ht="14.25" customHeight="1" x14ac:dyDescent="0.2">
      <c r="A16" s="185"/>
      <c r="B16" s="187">
        <v>13</v>
      </c>
      <c r="C16" s="150" t="s">
        <v>5</v>
      </c>
      <c r="D16" s="150" t="s">
        <v>201</v>
      </c>
      <c r="E16" s="150" t="s">
        <v>239</v>
      </c>
      <c r="F16" s="150" t="s">
        <v>263</v>
      </c>
      <c r="G16" s="342" t="s">
        <v>86</v>
      </c>
    </row>
    <row r="17" spans="1:7" s="7" customFormat="1" ht="14.25" customHeight="1" x14ac:dyDescent="0.2">
      <c r="A17" s="185"/>
      <c r="B17" s="201">
        <v>14</v>
      </c>
      <c r="C17" s="199" t="s">
        <v>6</v>
      </c>
      <c r="D17" s="199" t="s">
        <v>203</v>
      </c>
      <c r="E17" s="199" t="s">
        <v>239</v>
      </c>
      <c r="F17" s="199" t="s">
        <v>263</v>
      </c>
      <c r="G17" s="343" t="s">
        <v>86</v>
      </c>
    </row>
    <row r="18" spans="1:7" s="7" customFormat="1" ht="14.25" customHeight="1" x14ac:dyDescent="0.2">
      <c r="A18" s="185"/>
      <c r="B18" s="187">
        <v>15</v>
      </c>
      <c r="C18" s="150" t="s">
        <v>7</v>
      </c>
      <c r="D18" s="150" t="s">
        <v>204</v>
      </c>
      <c r="E18" s="150" t="s">
        <v>360</v>
      </c>
      <c r="F18" s="150" t="s">
        <v>263</v>
      </c>
      <c r="G18" s="342"/>
    </row>
    <row r="19" spans="1:7" s="7" customFormat="1" ht="14.25" customHeight="1" x14ac:dyDescent="0.2">
      <c r="A19" s="185"/>
      <c r="B19" s="201">
        <v>16</v>
      </c>
      <c r="C19" s="199" t="s">
        <v>8</v>
      </c>
      <c r="D19" s="199" t="s">
        <v>206</v>
      </c>
      <c r="E19" s="199" t="s">
        <v>239</v>
      </c>
      <c r="F19" s="199" t="s">
        <v>263</v>
      </c>
      <c r="G19" s="343"/>
    </row>
    <row r="20" spans="1:7" s="7" customFormat="1" ht="14.25" customHeight="1" x14ac:dyDescent="0.2">
      <c r="A20" s="185"/>
      <c r="B20" s="187">
        <v>17</v>
      </c>
      <c r="C20" s="150" t="s">
        <v>9</v>
      </c>
      <c r="D20" s="150" t="s">
        <v>205</v>
      </c>
      <c r="E20" s="150" t="s">
        <v>239</v>
      </c>
      <c r="F20" s="150" t="s">
        <v>263</v>
      </c>
      <c r="G20" s="342"/>
    </row>
    <row r="21" spans="1:7" s="7" customFormat="1" ht="14.25" customHeight="1" x14ac:dyDescent="0.2">
      <c r="A21" s="185"/>
      <c r="B21" s="201">
        <v>18</v>
      </c>
      <c r="C21" s="199" t="s">
        <v>10</v>
      </c>
      <c r="D21" s="199" t="s">
        <v>207</v>
      </c>
      <c r="E21" s="199" t="s">
        <v>239</v>
      </c>
      <c r="F21" s="199" t="s">
        <v>263</v>
      </c>
      <c r="G21" s="343"/>
    </row>
    <row r="22" spans="1:7" s="7" customFormat="1" ht="14.25" customHeight="1" x14ac:dyDescent="0.2">
      <c r="A22" s="185"/>
      <c r="B22" s="187">
        <v>19</v>
      </c>
      <c r="C22" s="150" t="s">
        <v>11</v>
      </c>
      <c r="D22" s="150" t="s">
        <v>208</v>
      </c>
      <c r="E22" s="150" t="s">
        <v>239</v>
      </c>
      <c r="F22" s="150" t="s">
        <v>263</v>
      </c>
      <c r="G22" s="342" t="s">
        <v>234</v>
      </c>
    </row>
    <row r="23" spans="1:7" s="7" customFormat="1" ht="14.25" customHeight="1" x14ac:dyDescent="0.2">
      <c r="A23" s="185"/>
      <c r="B23" s="201">
        <v>20</v>
      </c>
      <c r="C23" s="199" t="s">
        <v>12</v>
      </c>
      <c r="D23" s="199" t="s">
        <v>209</v>
      </c>
      <c r="E23" s="199" t="s">
        <v>240</v>
      </c>
      <c r="F23" s="199" t="s">
        <v>263</v>
      </c>
      <c r="G23" s="343" t="s">
        <v>234</v>
      </c>
    </row>
    <row r="24" spans="1:7" s="7" customFormat="1" ht="14.25" customHeight="1" x14ac:dyDescent="0.2">
      <c r="A24" s="185"/>
      <c r="B24" s="187">
        <v>21</v>
      </c>
      <c r="C24" s="150" t="s">
        <v>13</v>
      </c>
      <c r="D24" s="150" t="s">
        <v>210</v>
      </c>
      <c r="E24" s="150" t="s">
        <v>240</v>
      </c>
      <c r="F24" s="150" t="s">
        <v>263</v>
      </c>
      <c r="G24" s="342" t="s">
        <v>234</v>
      </c>
    </row>
    <row r="25" spans="1:7" s="7" customFormat="1" ht="14.25" customHeight="1" x14ac:dyDescent="0.2">
      <c r="A25" s="185"/>
      <c r="B25" s="201">
        <v>22</v>
      </c>
      <c r="C25" s="199" t="s">
        <v>14</v>
      </c>
      <c r="D25" s="199" t="s">
        <v>211</v>
      </c>
      <c r="E25" s="199" t="s">
        <v>239</v>
      </c>
      <c r="F25" s="199" t="s">
        <v>263</v>
      </c>
      <c r="G25" s="343" t="s">
        <v>86</v>
      </c>
    </row>
    <row r="26" spans="1:7" s="7" customFormat="1" ht="14.25" customHeight="1" x14ac:dyDescent="0.2">
      <c r="A26" s="185"/>
      <c r="B26" s="187">
        <v>23</v>
      </c>
      <c r="C26" s="150" t="s">
        <v>15</v>
      </c>
      <c r="D26" s="150" t="s">
        <v>212</v>
      </c>
      <c r="E26" s="150" t="s">
        <v>239</v>
      </c>
      <c r="F26" s="150" t="s">
        <v>263</v>
      </c>
      <c r="G26" s="342" t="s">
        <v>86</v>
      </c>
    </row>
    <row r="27" spans="1:7" s="7" customFormat="1" ht="14.25" customHeight="1" x14ac:dyDescent="0.2">
      <c r="A27" s="185"/>
      <c r="B27" s="201">
        <v>24</v>
      </c>
      <c r="C27" s="199" t="s">
        <v>16</v>
      </c>
      <c r="D27" s="199" t="s">
        <v>213</v>
      </c>
      <c r="E27" s="199" t="s">
        <v>239</v>
      </c>
      <c r="F27" s="199" t="s">
        <v>263</v>
      </c>
      <c r="G27" s="343" t="s">
        <v>86</v>
      </c>
    </row>
    <row r="28" spans="1:7" s="7" customFormat="1" ht="14.25" customHeight="1" x14ac:dyDescent="0.2">
      <c r="A28" s="185"/>
      <c r="B28" s="187">
        <v>25</v>
      </c>
      <c r="C28" s="150" t="s">
        <v>17</v>
      </c>
      <c r="D28" s="150" t="s">
        <v>214</v>
      </c>
      <c r="E28" s="150" t="s">
        <v>239</v>
      </c>
      <c r="F28" s="150" t="s">
        <v>263</v>
      </c>
      <c r="G28" s="342" t="s">
        <v>235</v>
      </c>
    </row>
    <row r="29" spans="1:7" s="7" customFormat="1" ht="14.25" customHeight="1" x14ac:dyDescent="0.2">
      <c r="A29" s="185"/>
      <c r="B29" s="201">
        <v>26</v>
      </c>
      <c r="C29" s="199" t="s">
        <v>18</v>
      </c>
      <c r="D29" s="199" t="s">
        <v>215</v>
      </c>
      <c r="E29" s="199" t="s">
        <v>240</v>
      </c>
      <c r="F29" s="199" t="s">
        <v>263</v>
      </c>
      <c r="G29" s="343" t="s">
        <v>235</v>
      </c>
    </row>
    <row r="30" spans="1:7" s="7" customFormat="1" ht="14.25" customHeight="1" x14ac:dyDescent="0.2">
      <c r="A30" s="185"/>
      <c r="B30" s="187">
        <v>27</v>
      </c>
      <c r="C30" s="150" t="s">
        <v>19</v>
      </c>
      <c r="D30" s="150" t="s">
        <v>216</v>
      </c>
      <c r="E30" s="150" t="s">
        <v>143</v>
      </c>
      <c r="F30" s="150" t="s">
        <v>263</v>
      </c>
      <c r="G30" s="344" t="s">
        <v>235</v>
      </c>
    </row>
    <row r="31" spans="1:7" s="7" customFormat="1" ht="14.25" customHeight="1" x14ac:dyDescent="0.2">
      <c r="A31" s="185"/>
      <c r="B31" s="201">
        <v>28</v>
      </c>
      <c r="C31" s="199" t="s">
        <v>20</v>
      </c>
      <c r="D31" s="199" t="s">
        <v>217</v>
      </c>
      <c r="E31" s="199" t="s">
        <v>239</v>
      </c>
      <c r="F31" s="199" t="s">
        <v>263</v>
      </c>
      <c r="G31" s="343" t="s">
        <v>235</v>
      </c>
    </row>
    <row r="32" spans="1:7" s="7" customFormat="1" ht="14.25" customHeight="1" x14ac:dyDescent="0.2">
      <c r="A32" s="185"/>
      <c r="B32" s="187">
        <v>29</v>
      </c>
      <c r="C32" s="150" t="s">
        <v>21</v>
      </c>
      <c r="D32" s="150" t="s">
        <v>218</v>
      </c>
      <c r="E32" s="150" t="s">
        <v>240</v>
      </c>
      <c r="F32" s="150" t="s">
        <v>263</v>
      </c>
      <c r="G32" s="342" t="s">
        <v>235</v>
      </c>
    </row>
    <row r="33" spans="1:7" s="9" customFormat="1" ht="14.25" customHeight="1" x14ac:dyDescent="0.15">
      <c r="A33" s="185"/>
      <c r="B33" s="201">
        <v>30</v>
      </c>
      <c r="C33" s="199" t="s">
        <v>22</v>
      </c>
      <c r="D33" s="199" t="s">
        <v>219</v>
      </c>
      <c r="E33" s="199" t="s">
        <v>240</v>
      </c>
      <c r="F33" s="199" t="s">
        <v>263</v>
      </c>
      <c r="G33" s="343" t="s">
        <v>235</v>
      </c>
    </row>
    <row r="34" spans="1:7" s="9" customFormat="1" ht="14.25" customHeight="1" x14ac:dyDescent="0.15">
      <c r="A34" s="185"/>
      <c r="B34" s="222">
        <v>31</v>
      </c>
      <c r="C34" s="221" t="s">
        <v>23</v>
      </c>
      <c r="D34" s="221" t="s">
        <v>220</v>
      </c>
      <c r="E34" s="221" t="s">
        <v>239</v>
      </c>
      <c r="F34" s="221" t="s">
        <v>263</v>
      </c>
      <c r="G34" s="344" t="s">
        <v>86</v>
      </c>
    </row>
    <row r="35" spans="1:7" s="9" customFormat="1" ht="14.25" customHeight="1" x14ac:dyDescent="0.15">
      <c r="A35" s="185"/>
      <c r="B35" s="201">
        <v>32</v>
      </c>
      <c r="C35" s="199" t="s">
        <v>24</v>
      </c>
      <c r="D35" s="199" t="s">
        <v>221</v>
      </c>
      <c r="E35" s="199" t="s">
        <v>240</v>
      </c>
      <c r="F35" s="199" t="s">
        <v>263</v>
      </c>
      <c r="G35" s="343" t="s">
        <v>235</v>
      </c>
    </row>
    <row r="36" spans="1:7" s="9" customFormat="1" ht="14.25" customHeight="1" x14ac:dyDescent="0.15">
      <c r="A36" s="185"/>
      <c r="B36" s="187">
        <v>33</v>
      </c>
      <c r="C36" s="150" t="s">
        <v>182</v>
      </c>
      <c r="D36" s="150" t="s">
        <v>222</v>
      </c>
      <c r="E36" s="150" t="s">
        <v>240</v>
      </c>
      <c r="F36" s="150" t="s">
        <v>263</v>
      </c>
      <c r="G36" s="342" t="s">
        <v>235</v>
      </c>
    </row>
    <row r="37" spans="1:7" s="9" customFormat="1" ht="14.25" customHeight="1" x14ac:dyDescent="0.15">
      <c r="A37" s="185"/>
      <c r="B37" s="201">
        <v>34</v>
      </c>
      <c r="C37" s="199" t="s">
        <v>25</v>
      </c>
      <c r="D37" s="199" t="s">
        <v>223</v>
      </c>
      <c r="E37" s="199" t="s">
        <v>240</v>
      </c>
      <c r="F37" s="199" t="s">
        <v>263</v>
      </c>
      <c r="G37" s="343" t="s">
        <v>235</v>
      </c>
    </row>
    <row r="38" spans="1:7" s="9" customFormat="1" ht="14.25" customHeight="1" x14ac:dyDescent="0.15">
      <c r="A38" s="185"/>
      <c r="B38" s="187">
        <v>35</v>
      </c>
      <c r="C38" s="150" t="s">
        <v>26</v>
      </c>
      <c r="D38" s="150" t="s">
        <v>224</v>
      </c>
      <c r="E38" s="150" t="s">
        <v>239</v>
      </c>
      <c r="F38" s="150" t="s">
        <v>263</v>
      </c>
      <c r="G38" s="342" t="s">
        <v>86</v>
      </c>
    </row>
    <row r="39" spans="1:7" s="9" customFormat="1" ht="14.25" customHeight="1" x14ac:dyDescent="0.15">
      <c r="A39" s="185"/>
      <c r="B39" s="201">
        <v>36</v>
      </c>
      <c r="C39" s="199" t="s">
        <v>27</v>
      </c>
      <c r="D39" s="199" t="s">
        <v>225</v>
      </c>
      <c r="E39" s="199" t="s">
        <v>240</v>
      </c>
      <c r="F39" s="199" t="s">
        <v>263</v>
      </c>
      <c r="G39" s="343" t="s">
        <v>235</v>
      </c>
    </row>
    <row r="40" spans="1:7" s="9" customFormat="1" ht="14.25" customHeight="1" x14ac:dyDescent="0.15">
      <c r="A40" s="185"/>
      <c r="B40" s="187">
        <v>37</v>
      </c>
      <c r="C40" s="150" t="s">
        <v>28</v>
      </c>
      <c r="D40" s="150" t="s">
        <v>226</v>
      </c>
      <c r="E40" s="150" t="s">
        <v>143</v>
      </c>
      <c r="F40" s="150" t="s">
        <v>263</v>
      </c>
      <c r="G40" s="342" t="s">
        <v>235</v>
      </c>
    </row>
    <row r="41" spans="1:7" s="9" customFormat="1" ht="14.25" customHeight="1" x14ac:dyDescent="0.15">
      <c r="A41" s="185"/>
      <c r="B41" s="201">
        <v>38</v>
      </c>
      <c r="C41" s="199" t="s">
        <v>29</v>
      </c>
      <c r="D41" s="199" t="s">
        <v>227</v>
      </c>
      <c r="E41" s="199" t="s">
        <v>240</v>
      </c>
      <c r="F41" s="199" t="s">
        <v>263</v>
      </c>
      <c r="G41" s="343" t="s">
        <v>235</v>
      </c>
    </row>
    <row r="42" spans="1:7" s="9" customFormat="1" ht="14.25" customHeight="1" x14ac:dyDescent="0.15">
      <c r="A42" s="185"/>
      <c r="B42" s="187">
        <v>39</v>
      </c>
      <c r="C42" s="150" t="s">
        <v>30</v>
      </c>
      <c r="D42" s="150" t="s">
        <v>185</v>
      </c>
      <c r="E42" s="150" t="s">
        <v>240</v>
      </c>
      <c r="F42" s="150" t="s">
        <v>263</v>
      </c>
      <c r="G42" s="342" t="s">
        <v>235</v>
      </c>
    </row>
    <row r="43" spans="1:7" s="9" customFormat="1" ht="14.25" customHeight="1" x14ac:dyDescent="0.15">
      <c r="A43" s="185"/>
      <c r="B43" s="201">
        <v>40</v>
      </c>
      <c r="C43" s="199" t="s">
        <v>31</v>
      </c>
      <c r="D43" s="199" t="s">
        <v>185</v>
      </c>
      <c r="E43" s="199" t="s">
        <v>240</v>
      </c>
      <c r="F43" s="199" t="s">
        <v>263</v>
      </c>
      <c r="G43" s="343" t="s">
        <v>235</v>
      </c>
    </row>
    <row r="44" spans="1:7" s="9" customFormat="1" ht="14.25" customHeight="1" x14ac:dyDescent="0.15">
      <c r="A44" s="185"/>
      <c r="B44" s="187">
        <v>41</v>
      </c>
      <c r="C44" s="150" t="s">
        <v>32</v>
      </c>
      <c r="D44" s="150" t="s">
        <v>185</v>
      </c>
      <c r="E44" s="150" t="s">
        <v>240</v>
      </c>
      <c r="F44" s="150" t="s">
        <v>263</v>
      </c>
      <c r="G44" s="342" t="s">
        <v>235</v>
      </c>
    </row>
    <row r="45" spans="1:7" s="9" customFormat="1" ht="14.25" customHeight="1" x14ac:dyDescent="0.15">
      <c r="A45" s="185"/>
      <c r="B45" s="201">
        <v>42</v>
      </c>
      <c r="C45" s="199" t="s">
        <v>33</v>
      </c>
      <c r="D45" s="199" t="s">
        <v>185</v>
      </c>
      <c r="E45" s="199" t="s">
        <v>240</v>
      </c>
      <c r="F45" s="199" t="s">
        <v>263</v>
      </c>
      <c r="G45" s="343" t="s">
        <v>235</v>
      </c>
    </row>
    <row r="46" spans="1:7" s="9" customFormat="1" ht="14.25" customHeight="1" x14ac:dyDescent="0.15">
      <c r="A46" s="185"/>
      <c r="B46" s="187">
        <v>43</v>
      </c>
      <c r="C46" s="150" t="s">
        <v>34</v>
      </c>
      <c r="D46" s="150" t="s">
        <v>228</v>
      </c>
      <c r="E46" s="150" t="s">
        <v>240</v>
      </c>
      <c r="F46" s="150" t="s">
        <v>263</v>
      </c>
      <c r="G46" s="342" t="s">
        <v>235</v>
      </c>
    </row>
    <row r="47" spans="1:7" s="9" customFormat="1" ht="14.25" customHeight="1" x14ac:dyDescent="0.15">
      <c r="A47" s="185"/>
      <c r="B47" s="201">
        <v>44</v>
      </c>
      <c r="C47" s="199" t="s">
        <v>35</v>
      </c>
      <c r="D47" s="199" t="s">
        <v>229</v>
      </c>
      <c r="E47" s="199" t="s">
        <v>240</v>
      </c>
      <c r="F47" s="199" t="s">
        <v>263</v>
      </c>
      <c r="G47" s="343" t="s">
        <v>235</v>
      </c>
    </row>
    <row r="48" spans="1:7" s="9" customFormat="1" ht="14.25" customHeight="1" x14ac:dyDescent="0.15">
      <c r="A48" s="185"/>
      <c r="B48" s="187">
        <v>45</v>
      </c>
      <c r="C48" s="150" t="s">
        <v>36</v>
      </c>
      <c r="D48" s="150" t="s">
        <v>230</v>
      </c>
      <c r="E48" s="150" t="s">
        <v>240</v>
      </c>
      <c r="F48" s="150" t="s">
        <v>263</v>
      </c>
      <c r="G48" s="342" t="s">
        <v>235</v>
      </c>
    </row>
    <row r="49" spans="1:7" s="9" customFormat="1" ht="14.25" customHeight="1" x14ac:dyDescent="0.15">
      <c r="A49" s="185"/>
      <c r="B49" s="201">
        <v>46</v>
      </c>
      <c r="C49" s="199" t="s">
        <v>37</v>
      </c>
      <c r="D49" s="199" t="s">
        <v>231</v>
      </c>
      <c r="E49" s="199" t="s">
        <v>240</v>
      </c>
      <c r="F49" s="199" t="s">
        <v>263</v>
      </c>
      <c r="G49" s="343" t="s">
        <v>235</v>
      </c>
    </row>
    <row r="50" spans="1:7" s="9" customFormat="1" ht="14.25" customHeight="1" x14ac:dyDescent="0.15">
      <c r="A50" s="185"/>
      <c r="B50" s="187">
        <v>47</v>
      </c>
      <c r="C50" s="150" t="s">
        <v>38</v>
      </c>
      <c r="D50" s="150" t="s">
        <v>232</v>
      </c>
      <c r="E50" s="150" t="s">
        <v>240</v>
      </c>
      <c r="F50" s="150" t="s">
        <v>263</v>
      </c>
      <c r="G50" s="342" t="s">
        <v>235</v>
      </c>
    </row>
    <row r="51" spans="1:7" s="9" customFormat="1" ht="14.25" customHeight="1" x14ac:dyDescent="0.15">
      <c r="A51" s="8"/>
      <c r="B51" s="201">
        <v>48</v>
      </c>
      <c r="C51" s="199" t="s">
        <v>39</v>
      </c>
      <c r="D51" s="199" t="s">
        <v>186</v>
      </c>
      <c r="E51" s="199" t="s">
        <v>240</v>
      </c>
      <c r="F51" s="199" t="s">
        <v>619</v>
      </c>
      <c r="G51" s="343" t="s">
        <v>86</v>
      </c>
    </row>
    <row r="52" spans="1:7" s="9" customFormat="1" ht="14.25" customHeight="1" x14ac:dyDescent="0.15">
      <c r="A52" s="185"/>
      <c r="B52" s="187">
        <v>49</v>
      </c>
      <c r="C52" s="150" t="s">
        <v>146</v>
      </c>
      <c r="D52" s="150" t="s">
        <v>187</v>
      </c>
      <c r="E52" s="150" t="s">
        <v>240</v>
      </c>
      <c r="F52" s="150" t="s">
        <v>619</v>
      </c>
      <c r="G52" s="342" t="s">
        <v>86</v>
      </c>
    </row>
    <row r="53" spans="1:7" s="9" customFormat="1" ht="14.25" customHeight="1" x14ac:dyDescent="0.15">
      <c r="A53" s="185"/>
      <c r="B53" s="201">
        <v>50</v>
      </c>
      <c r="C53" s="199" t="s">
        <v>147</v>
      </c>
      <c r="D53" s="199" t="s">
        <v>187</v>
      </c>
      <c r="E53" s="199" t="s">
        <v>143</v>
      </c>
      <c r="F53" s="199" t="s">
        <v>263</v>
      </c>
      <c r="G53" s="343" t="s">
        <v>235</v>
      </c>
    </row>
    <row r="54" spans="1:7" s="9" customFormat="1" ht="14.25" customHeight="1" x14ac:dyDescent="0.15">
      <c r="A54" s="185"/>
      <c r="B54" s="187">
        <v>51</v>
      </c>
      <c r="C54" s="150" t="s">
        <v>148</v>
      </c>
      <c r="D54" s="150" t="s">
        <v>187</v>
      </c>
      <c r="E54" s="150" t="s">
        <v>143</v>
      </c>
      <c r="F54" s="150" t="s">
        <v>263</v>
      </c>
      <c r="G54" s="342" t="s">
        <v>235</v>
      </c>
    </row>
    <row r="55" spans="1:7" x14ac:dyDescent="0.2">
      <c r="B55" s="201">
        <v>52</v>
      </c>
      <c r="C55" s="199" t="s">
        <v>236</v>
      </c>
      <c r="D55" s="199" t="s">
        <v>248</v>
      </c>
      <c r="E55" s="199" t="s">
        <v>239</v>
      </c>
      <c r="F55" s="199" t="s">
        <v>263</v>
      </c>
      <c r="G55" s="343" t="s">
        <v>86</v>
      </c>
    </row>
    <row r="56" spans="1:7" x14ac:dyDescent="0.2">
      <c r="B56" s="219">
        <v>53</v>
      </c>
      <c r="C56" s="220" t="s">
        <v>237</v>
      </c>
      <c r="D56" s="220" t="s">
        <v>248</v>
      </c>
      <c r="E56" s="220" t="s">
        <v>239</v>
      </c>
      <c r="F56" s="220" t="s">
        <v>263</v>
      </c>
      <c r="G56" s="345" t="s">
        <v>86</v>
      </c>
    </row>
    <row r="57" spans="1:7" x14ac:dyDescent="0.2">
      <c r="B57" s="200" t="s">
        <v>233</v>
      </c>
    </row>
    <row r="59" spans="1:7" x14ac:dyDescent="0.2">
      <c r="B59" s="223" t="s">
        <v>261</v>
      </c>
      <c r="C59" s="224"/>
    </row>
    <row r="60" spans="1:7" x14ac:dyDescent="0.2">
      <c r="B60" s="223" t="s">
        <v>264</v>
      </c>
      <c r="C60" s="224"/>
    </row>
    <row r="61" spans="1:7" x14ac:dyDescent="0.2">
      <c r="B61" s="223"/>
      <c r="C61" s="224"/>
    </row>
  </sheetData>
  <autoFilter ref="B3:G57"/>
  <hyperlinks>
    <hyperlink ref="B5:G5" location="'2'!A1" display="'2'!A1"/>
    <hyperlink ref="B6:G6" location="'3'!A1" display="'3'!A1"/>
    <hyperlink ref="B4:G4" location="'1'!A1" display="'1'!A1"/>
    <hyperlink ref="B7:G7" location="'4'!A1" display="'4'!A1"/>
    <hyperlink ref="B8:G8" location="'5'!A1" display="'5'!A1"/>
    <hyperlink ref="B9:G9" location="'6'!A1" display="'6'!A1"/>
    <hyperlink ref="B12:G12" location="'9'!A1" display="'9'!A1"/>
    <hyperlink ref="B13:G13" location="'10'!A1" display="'10'!A1"/>
    <hyperlink ref="B14:G14" location="'11'!A1" display="'11'!A1"/>
    <hyperlink ref="B16:G16" location="'13'!A1" display="'13'!A1"/>
    <hyperlink ref="B17:G17" location="'14'!A1" display="'14'!A1"/>
    <hyperlink ref="B25:G25" location="'22'!A1" display="'22'!A1"/>
    <hyperlink ref="B26:G26" location="'23'!A1" display="'23'!A1"/>
    <hyperlink ref="B27:G27" location="'24'!A1" display="'24'!A1"/>
    <hyperlink ref="B28:G28" location="'25'!A1" display="'25'!A1"/>
    <hyperlink ref="B51:G51" location="'48'!A1" display="'48'!A1"/>
    <hyperlink ref="B33:G33" location="'30'!A1" display="'30'!A1"/>
    <hyperlink ref="B34:G34" location="'31'!A1" display="'31'!A1"/>
    <hyperlink ref="B37:G37" location="'34'!A1" display="'34'!A1"/>
    <hyperlink ref="B38:G38" location="'35'!A1" display="'35'!A1"/>
    <hyperlink ref="G37" location="'34'!A1" display="'34'!A1"/>
    <hyperlink ref="G38" location="'35'!A1" display="'35'!A1"/>
    <hyperlink ref="B52:G52" location="'49'!A1" display="'49'!A1"/>
    <hyperlink ref="B53:G53" location="'50'!A1" display="'50'!A1"/>
    <hyperlink ref="B54:G54" location="'51'!A1" display="'51'!A1"/>
    <hyperlink ref="B55:G55" location="'52'!A1" display="'52'!A1"/>
    <hyperlink ref="B56:G56" location="'53'!A1" display="'53'!A1"/>
    <hyperlink ref="B15:G15" location="'12'!A1" display="'12'!A1"/>
    <hyperlink ref="F4" location="'1'!A1" display="'1'!A1"/>
    <hyperlink ref="F16" location="'13'!A1" display="'13'!A1"/>
    <hyperlink ref="F17" location="'14'!A1" display="'14'!A1"/>
    <hyperlink ref="F25" location="'22'!A1" display="'22'!A1"/>
    <hyperlink ref="F26" location="'23'!A1" display="'23'!A1"/>
    <hyperlink ref="F27" location="'24'!A1" display="'24'!A1"/>
    <hyperlink ref="F28" location="'25'!A1" display="'25'!A1"/>
    <hyperlink ref="F30" location="'27'!A1" display="'27'!A1"/>
    <hyperlink ref="F51" location="'48'!A1" display="'48'!A1"/>
    <hyperlink ref="F33" location="'30'!A1" display="'30'!A1"/>
    <hyperlink ref="F34" location="'31'!A1" display="'31'!A1"/>
    <hyperlink ref="F37" location="'34'!A1" display="'34'!A1"/>
    <hyperlink ref="F38" location="'35'!A1" display="'35'!A1"/>
    <hyperlink ref="F52" location="'49'!A1" display="'49'!A1"/>
    <hyperlink ref="F53" location="'50'!A1" display="'50'!A1"/>
    <hyperlink ref="F54" location="'51'!A1" display="'51'!A1"/>
    <hyperlink ref="F55" location="'52'!A1" display="'52'!A1"/>
    <hyperlink ref="F56" location="'53'!A1" display="'53'!A1"/>
    <hyperlink ref="F15" location="'12'!A1" display="'12'!A1"/>
    <hyperlink ref="F14" location="'11'!A1" display="'11'!A1"/>
    <hyperlink ref="F13" location="'10'!A1" display="'10'!A1"/>
    <hyperlink ref="F12" location="'9'!A1" display="'9'!A1"/>
    <hyperlink ref="F9" location="'6'!A1" display="'6'!A1"/>
    <hyperlink ref="F8" location="'5'!A1" display="'5'!A1"/>
    <hyperlink ref="F7" location="'4'!A1" display="'4'!A1"/>
    <hyperlink ref="F6" location="'3'!A1" display="'3'!A1"/>
    <hyperlink ref="F5" location="'2'!A1" display="'2'!A1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rgb="FF92D050"/>
  </sheetPr>
  <dimension ref="A1:T18"/>
  <sheetViews>
    <sheetView zoomScale="110" zoomScaleNormal="110" workbookViewId="0">
      <selection activeCell="D1" sqref="D1"/>
    </sheetView>
  </sheetViews>
  <sheetFormatPr baseColWidth="10" defaultRowHeight="14.25" x14ac:dyDescent="0.2"/>
  <cols>
    <col min="1" max="2" width="4.28515625" style="19" customWidth="1"/>
    <col min="3" max="3" width="39.85546875" style="19" bestFit="1" customWidth="1"/>
    <col min="4" max="4" width="8.7109375" style="19" customWidth="1"/>
    <col min="5" max="5" width="9" style="19" customWidth="1"/>
    <col min="6" max="6" width="9.140625" style="19" customWidth="1"/>
    <col min="7" max="11" width="12.42578125" style="19" customWidth="1"/>
    <col min="12" max="19" width="14.28515625" style="19" customWidth="1"/>
    <col min="20" max="20" width="13.5703125" style="19" customWidth="1"/>
    <col min="21" max="16384" width="11.42578125" style="19"/>
  </cols>
  <sheetData>
    <row r="1" spans="1:20" ht="18.75" customHeight="1" x14ac:dyDescent="0.2"/>
    <row r="2" spans="1:20" ht="18.75" customHeight="1" x14ac:dyDescent="0.2">
      <c r="A2" s="20" t="s">
        <v>16</v>
      </c>
      <c r="B2" s="21"/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4.25" customHeight="1" x14ac:dyDescent="0.2">
      <c r="A3" s="20"/>
      <c r="B3" s="21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4.25" customHeight="1" x14ac:dyDescent="0.2">
      <c r="A4" s="20"/>
      <c r="B4" s="23" t="s">
        <v>452</v>
      </c>
      <c r="C4" s="24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4.25" customHeight="1" thickBot="1" x14ac:dyDescent="0.25">
      <c r="A5" s="20"/>
      <c r="B5" s="21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x14ac:dyDescent="0.2">
      <c r="B6" s="29" t="s">
        <v>82</v>
      </c>
      <c r="C6" s="630" t="s">
        <v>81</v>
      </c>
      <c r="D6" s="632" t="s">
        <v>83</v>
      </c>
      <c r="E6" s="633"/>
      <c r="F6" s="633"/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  <c r="S6" s="633"/>
      <c r="T6" s="634"/>
    </row>
    <row r="7" spans="1:20" ht="14.25" customHeight="1" thickBot="1" x14ac:dyDescent="0.25">
      <c r="B7" s="81"/>
      <c r="C7" s="631"/>
      <c r="D7" s="511">
        <v>0</v>
      </c>
      <c r="E7" s="510">
        <v>0.02</v>
      </c>
      <c r="F7" s="510">
        <v>0.04</v>
      </c>
      <c r="G7" s="510">
        <v>0.1</v>
      </c>
      <c r="H7" s="510">
        <v>0.2</v>
      </c>
      <c r="I7" s="510">
        <v>0.35</v>
      </c>
      <c r="J7" s="510">
        <v>0.5</v>
      </c>
      <c r="K7" s="510">
        <v>0.7</v>
      </c>
      <c r="L7" s="510">
        <v>0.75</v>
      </c>
      <c r="M7" s="510">
        <v>1</v>
      </c>
      <c r="N7" s="510">
        <v>1.5</v>
      </c>
      <c r="O7" s="510">
        <v>2.5</v>
      </c>
      <c r="P7" s="510">
        <v>3.7</v>
      </c>
      <c r="Q7" s="510">
        <v>12.5</v>
      </c>
      <c r="R7" s="510" t="s">
        <v>84</v>
      </c>
      <c r="S7" s="510" t="s">
        <v>47</v>
      </c>
      <c r="T7" s="512" t="s">
        <v>85</v>
      </c>
    </row>
    <row r="8" spans="1:20" ht="14.25" customHeight="1" x14ac:dyDescent="0.2">
      <c r="B8" s="505">
        <v>1</v>
      </c>
      <c r="C8" s="332" t="s">
        <v>274</v>
      </c>
      <c r="D8" s="324"/>
      <c r="E8" s="318"/>
      <c r="F8" s="318"/>
      <c r="G8" s="318"/>
      <c r="H8" s="318"/>
      <c r="I8" s="318">
        <v>7145696.6630100003</v>
      </c>
      <c r="J8" s="318"/>
      <c r="K8" s="318"/>
      <c r="L8" s="318"/>
      <c r="M8" s="318">
        <v>554679.55514099996</v>
      </c>
      <c r="N8" s="318"/>
      <c r="O8" s="318"/>
      <c r="P8" s="318"/>
      <c r="Q8" s="318"/>
      <c r="R8" s="318"/>
      <c r="S8" s="198">
        <f t="shared" ref="S8:S13" si="0">SUM(D8:R8)</f>
        <v>7700376.2181510003</v>
      </c>
      <c r="T8" s="106"/>
    </row>
    <row r="9" spans="1:20" ht="14.25" customHeight="1" x14ac:dyDescent="0.2">
      <c r="B9" s="506">
        <v>2</v>
      </c>
      <c r="C9" s="332" t="s">
        <v>276</v>
      </c>
      <c r="D9" s="324"/>
      <c r="E9" s="318"/>
      <c r="F9" s="318"/>
      <c r="G9" s="318"/>
      <c r="H9" s="318"/>
      <c r="I9" s="318"/>
      <c r="J9" s="318"/>
      <c r="K9" s="318"/>
      <c r="L9" s="318"/>
      <c r="M9" s="318">
        <v>1356753.705872</v>
      </c>
      <c r="N9" s="318"/>
      <c r="O9" s="318"/>
      <c r="P9" s="318"/>
      <c r="Q9" s="318"/>
      <c r="R9" s="318"/>
      <c r="S9" s="198">
        <f t="shared" si="0"/>
        <v>1356753.705872</v>
      </c>
      <c r="T9" s="106"/>
    </row>
    <row r="10" spans="1:20" ht="14.25" customHeight="1" x14ac:dyDescent="0.2">
      <c r="B10" s="506">
        <v>3</v>
      </c>
      <c r="C10" s="332" t="s">
        <v>273</v>
      </c>
      <c r="D10" s="324"/>
      <c r="E10" s="318"/>
      <c r="F10" s="318"/>
      <c r="G10" s="318"/>
      <c r="H10" s="318"/>
      <c r="I10" s="318"/>
      <c r="J10" s="318"/>
      <c r="K10" s="318"/>
      <c r="L10" s="318"/>
      <c r="M10" s="318">
        <v>39498.227760000002</v>
      </c>
      <c r="N10" s="318">
        <v>4377.1821300000001</v>
      </c>
      <c r="O10" s="318"/>
      <c r="P10" s="318"/>
      <c r="Q10" s="318"/>
      <c r="R10" s="318"/>
      <c r="S10" s="198">
        <f t="shared" si="0"/>
        <v>43875.409890000003</v>
      </c>
      <c r="T10" s="106"/>
    </row>
    <row r="11" spans="1:20" ht="14.25" customHeight="1" x14ac:dyDescent="0.2">
      <c r="B11" s="507">
        <v>4</v>
      </c>
      <c r="C11" s="332" t="s">
        <v>630</v>
      </c>
      <c r="D11" s="324"/>
      <c r="E11" s="318"/>
      <c r="F11" s="318"/>
      <c r="G11" s="318"/>
      <c r="H11" s="318">
        <v>127032.73921</v>
      </c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198">
        <f t="shared" si="0"/>
        <v>127032.73921</v>
      </c>
      <c r="T11" s="106"/>
    </row>
    <row r="12" spans="1:20" ht="14.25" customHeight="1" x14ac:dyDescent="0.2">
      <c r="B12" s="506">
        <v>5</v>
      </c>
      <c r="C12" s="332" t="s">
        <v>278</v>
      </c>
      <c r="D12" s="324"/>
      <c r="E12" s="318"/>
      <c r="F12" s="318"/>
      <c r="G12" s="318"/>
      <c r="H12" s="318">
        <v>10050.450419999999</v>
      </c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198">
        <f t="shared" si="0"/>
        <v>10050.450419999999</v>
      </c>
      <c r="T12" s="106"/>
    </row>
    <row r="13" spans="1:20" ht="14.25" customHeight="1" x14ac:dyDescent="0.2">
      <c r="B13" s="506">
        <v>6</v>
      </c>
      <c r="C13" s="332" t="s">
        <v>275</v>
      </c>
      <c r="D13" s="324"/>
      <c r="E13" s="341"/>
      <c r="F13" s="341"/>
      <c r="G13" s="341"/>
      <c r="H13" s="341"/>
      <c r="I13" s="341"/>
      <c r="J13" s="341"/>
      <c r="K13" s="341"/>
      <c r="L13" s="341">
        <v>7296.3462060000002</v>
      </c>
      <c r="M13" s="341"/>
      <c r="N13" s="341"/>
      <c r="O13" s="341"/>
      <c r="P13" s="341"/>
      <c r="Q13" s="341"/>
      <c r="R13" s="341"/>
      <c r="S13" s="198">
        <f t="shared" si="0"/>
        <v>7296.3462060000002</v>
      </c>
      <c r="T13" s="106"/>
    </row>
    <row r="14" spans="1:20" ht="14.25" customHeight="1" thickBot="1" x14ac:dyDescent="0.25">
      <c r="B14" s="508">
        <v>7</v>
      </c>
      <c r="C14" s="509" t="s">
        <v>47</v>
      </c>
      <c r="D14" s="197">
        <f t="shared" ref="D14:S14" si="1">SUM(D8:D13)</f>
        <v>0</v>
      </c>
      <c r="E14" s="513">
        <f t="shared" si="1"/>
        <v>0</v>
      </c>
      <c r="F14" s="513">
        <f t="shared" si="1"/>
        <v>0</v>
      </c>
      <c r="G14" s="513">
        <f t="shared" si="1"/>
        <v>0</v>
      </c>
      <c r="H14" s="513">
        <f t="shared" si="1"/>
        <v>137083.18963000001</v>
      </c>
      <c r="I14" s="513">
        <f t="shared" si="1"/>
        <v>7145696.6630100003</v>
      </c>
      <c r="J14" s="513">
        <f t="shared" si="1"/>
        <v>0</v>
      </c>
      <c r="K14" s="513">
        <f t="shared" si="1"/>
        <v>0</v>
      </c>
      <c r="L14" s="513">
        <f t="shared" si="1"/>
        <v>7296.3462060000002</v>
      </c>
      <c r="M14" s="513">
        <f t="shared" si="1"/>
        <v>1950931.4887729997</v>
      </c>
      <c r="N14" s="513">
        <f t="shared" si="1"/>
        <v>4377.1821300000001</v>
      </c>
      <c r="O14" s="513">
        <f t="shared" si="1"/>
        <v>0</v>
      </c>
      <c r="P14" s="513">
        <f t="shared" si="1"/>
        <v>0</v>
      </c>
      <c r="Q14" s="513">
        <f t="shared" si="1"/>
        <v>0</v>
      </c>
      <c r="R14" s="513">
        <f t="shared" si="1"/>
        <v>0</v>
      </c>
      <c r="S14" s="513">
        <f t="shared" si="1"/>
        <v>9245384.8697490003</v>
      </c>
      <c r="T14" s="193"/>
    </row>
    <row r="15" spans="1:20" x14ac:dyDescent="0.2">
      <c r="J15" s="231"/>
      <c r="M15" s="231"/>
      <c r="O15" s="231"/>
    </row>
    <row r="17" spans="8:14" x14ac:dyDescent="0.2">
      <c r="H17" s="478"/>
      <c r="I17" s="478"/>
      <c r="J17" s="478"/>
      <c r="K17" s="478"/>
      <c r="L17" s="478"/>
      <c r="M17" s="478"/>
      <c r="N17" s="478"/>
    </row>
    <row r="18" spans="8:14" x14ac:dyDescent="0.2">
      <c r="J18" s="305"/>
      <c r="L18" s="305"/>
    </row>
  </sheetData>
  <mergeCells count="2">
    <mergeCell ref="C6:C7"/>
    <mergeCell ref="D6:T6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0">
    <tabColor rgb="FF92D050"/>
  </sheetPr>
  <dimension ref="A1:F13"/>
  <sheetViews>
    <sheetView zoomScale="110" zoomScaleNormal="110" workbookViewId="0">
      <selection activeCell="H12" sqref="H12"/>
    </sheetView>
  </sheetViews>
  <sheetFormatPr baseColWidth="10" defaultRowHeight="14.25" x14ac:dyDescent="0.2"/>
  <cols>
    <col min="1" max="2" width="4.28515625" style="19" customWidth="1"/>
    <col min="3" max="3" width="32.85546875" style="19" customWidth="1"/>
    <col min="4" max="5" width="14.28515625" style="19" customWidth="1"/>
    <col min="6" max="6" width="12.42578125" style="19" customWidth="1"/>
    <col min="7" max="16384" width="11.42578125" style="19"/>
  </cols>
  <sheetData>
    <row r="1" spans="1:6" ht="18.75" customHeight="1" x14ac:dyDescent="0.2"/>
    <row r="2" spans="1:6" ht="18.75" customHeight="1" x14ac:dyDescent="0.2">
      <c r="A2" s="20" t="s">
        <v>23</v>
      </c>
    </row>
    <row r="3" spans="1:6" ht="14.25" customHeight="1" x14ac:dyDescent="0.2">
      <c r="B3" s="22"/>
      <c r="C3" s="22"/>
      <c r="D3" s="22"/>
      <c r="E3" s="22"/>
      <c r="F3" s="22"/>
    </row>
    <row r="4" spans="1:6" ht="14.25" customHeight="1" x14ac:dyDescent="0.2">
      <c r="B4" s="23" t="s">
        <v>257</v>
      </c>
      <c r="C4" s="22"/>
      <c r="D4" s="22"/>
      <c r="E4" s="22"/>
      <c r="F4" s="22"/>
    </row>
    <row r="5" spans="1:6" ht="14.25" customHeight="1" thickBot="1" x14ac:dyDescent="0.25">
      <c r="B5" s="22"/>
      <c r="C5" s="22"/>
      <c r="D5" s="22"/>
      <c r="E5" s="22"/>
      <c r="F5" s="22"/>
    </row>
    <row r="6" spans="1:6" x14ac:dyDescent="0.2">
      <c r="B6" s="25"/>
      <c r="C6" s="25"/>
      <c r="D6" s="33" t="s">
        <v>43</v>
      </c>
      <c r="E6" s="45" t="s">
        <v>44</v>
      </c>
    </row>
    <row r="7" spans="1:6" ht="14.25" customHeight="1" thickBot="1" x14ac:dyDescent="0.25">
      <c r="B7" s="84"/>
      <c r="C7" s="81"/>
      <c r="D7" s="82" t="s">
        <v>87</v>
      </c>
      <c r="E7" s="83" t="s">
        <v>46</v>
      </c>
    </row>
    <row r="8" spans="1:6" x14ac:dyDescent="0.2">
      <c r="B8" s="85">
        <v>1</v>
      </c>
      <c r="C8" s="86" t="s">
        <v>88</v>
      </c>
      <c r="D8" s="87"/>
      <c r="E8" s="88"/>
    </row>
    <row r="9" spans="1:6" x14ac:dyDescent="0.2">
      <c r="B9" s="71">
        <v>2</v>
      </c>
      <c r="C9" s="89" t="s">
        <v>89</v>
      </c>
      <c r="D9" s="210"/>
      <c r="E9" s="91"/>
    </row>
    <row r="10" spans="1:6" x14ac:dyDescent="0.2">
      <c r="B10" s="71">
        <v>3</v>
      </c>
      <c r="C10" s="89" t="s">
        <v>90</v>
      </c>
      <c r="D10" s="210"/>
      <c r="E10" s="91"/>
    </row>
    <row r="11" spans="1:6" x14ac:dyDescent="0.2">
      <c r="B11" s="71">
        <v>4</v>
      </c>
      <c r="C11" s="89" t="s">
        <v>91</v>
      </c>
      <c r="D11" s="90">
        <v>10.069329</v>
      </c>
      <c r="E11" s="91">
        <v>6.3886630000000002</v>
      </c>
    </row>
    <row r="12" spans="1:6" x14ac:dyDescent="0.2">
      <c r="B12" s="44" t="s">
        <v>92</v>
      </c>
      <c r="C12" s="92" t="s">
        <v>93</v>
      </c>
      <c r="D12" s="93"/>
      <c r="E12" s="94"/>
    </row>
    <row r="13" spans="1:6" ht="15" thickBot="1" x14ac:dyDescent="0.25">
      <c r="B13" s="55">
        <v>5</v>
      </c>
      <c r="C13" s="189" t="s">
        <v>94</v>
      </c>
      <c r="D13" s="190">
        <f>+SUM(D11)</f>
        <v>10.069329</v>
      </c>
      <c r="E13" s="191">
        <f>+SUM(E11)</f>
        <v>6.3886630000000002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4">
    <tabColor rgb="FF92D050"/>
  </sheetPr>
  <dimension ref="A1:H14"/>
  <sheetViews>
    <sheetView zoomScaleNormal="100" workbookViewId="0">
      <selection activeCell="G29" sqref="G29"/>
    </sheetView>
  </sheetViews>
  <sheetFormatPr baseColWidth="10" defaultRowHeight="14.25" x14ac:dyDescent="0.2"/>
  <cols>
    <col min="1" max="1" width="4.28515625" style="19" customWidth="1"/>
    <col min="2" max="2" width="15.85546875" style="19" customWidth="1"/>
    <col min="3" max="8" width="14.28515625" style="19" customWidth="1"/>
    <col min="9" max="16384" width="11.42578125" style="19"/>
  </cols>
  <sheetData>
    <row r="1" spans="1:8" ht="18.75" customHeight="1" x14ac:dyDescent="0.2"/>
    <row r="2" spans="1:8" ht="18.75" customHeight="1" x14ac:dyDescent="0.2">
      <c r="A2" s="20" t="s">
        <v>26</v>
      </c>
    </row>
    <row r="3" spans="1:8" ht="14.25" customHeight="1" x14ac:dyDescent="0.2"/>
    <row r="4" spans="1:8" ht="14.25" customHeight="1" x14ac:dyDescent="0.2">
      <c r="B4" s="23" t="s">
        <v>257</v>
      </c>
    </row>
    <row r="5" spans="1:8" ht="14.25" customHeight="1" thickBot="1" x14ac:dyDescent="0.25">
      <c r="B5" s="23"/>
    </row>
    <row r="6" spans="1:8" ht="14.25" customHeight="1" x14ac:dyDescent="0.2">
      <c r="C6" s="33" t="s">
        <v>43</v>
      </c>
      <c r="D6" s="34" t="s">
        <v>44</v>
      </c>
      <c r="E6" s="34" t="s">
        <v>45</v>
      </c>
      <c r="F6" s="34" t="s">
        <v>48</v>
      </c>
      <c r="G6" s="34" t="s">
        <v>49</v>
      </c>
      <c r="H6" s="45" t="s">
        <v>50</v>
      </c>
    </row>
    <row r="7" spans="1:8" ht="14.25" customHeight="1" x14ac:dyDescent="0.2">
      <c r="C7" s="635" t="s">
        <v>95</v>
      </c>
      <c r="D7" s="636"/>
      <c r="E7" s="636"/>
      <c r="F7" s="637"/>
      <c r="G7" s="638" t="s">
        <v>96</v>
      </c>
      <c r="H7" s="639"/>
    </row>
    <row r="8" spans="1:8" ht="14.25" customHeight="1" x14ac:dyDescent="0.2">
      <c r="C8" s="640" t="s">
        <v>97</v>
      </c>
      <c r="D8" s="641"/>
      <c r="E8" s="642" t="s">
        <v>98</v>
      </c>
      <c r="F8" s="643"/>
      <c r="G8" s="644" t="s">
        <v>97</v>
      </c>
      <c r="H8" s="646" t="s">
        <v>98</v>
      </c>
    </row>
    <row r="9" spans="1:8" ht="15" thickBot="1" x14ac:dyDescent="0.25">
      <c r="B9" s="31"/>
      <c r="C9" s="99" t="s">
        <v>99</v>
      </c>
      <c r="D9" s="98" t="s">
        <v>100</v>
      </c>
      <c r="E9" s="98" t="s">
        <v>99</v>
      </c>
      <c r="F9" s="98" t="s">
        <v>100</v>
      </c>
      <c r="G9" s="645"/>
      <c r="H9" s="647"/>
    </row>
    <row r="10" spans="1:8" ht="14.25" customHeight="1" x14ac:dyDescent="0.2">
      <c r="B10" s="100" t="s">
        <v>178</v>
      </c>
      <c r="C10" s="132"/>
      <c r="D10" s="133"/>
      <c r="E10" s="133">
        <v>9.23</v>
      </c>
      <c r="F10" s="133"/>
      <c r="G10" s="133"/>
      <c r="H10" s="134"/>
    </row>
    <row r="11" spans="1:8" ht="14.25" customHeight="1" thickBot="1" x14ac:dyDescent="0.25">
      <c r="B11" s="101" t="s">
        <v>47</v>
      </c>
      <c r="C11" s="135"/>
      <c r="D11" s="136"/>
      <c r="E11" s="136">
        <f>+E10</f>
        <v>9.23</v>
      </c>
      <c r="F11" s="136"/>
      <c r="G11" s="136"/>
      <c r="H11" s="137"/>
    </row>
    <row r="14" spans="1:8" x14ac:dyDescent="0.2">
      <c r="E14" s="97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0">
    <tabColor rgb="FF92D050"/>
  </sheetPr>
  <dimension ref="A1:F41"/>
  <sheetViews>
    <sheetView zoomScaleNormal="100" workbookViewId="0">
      <selection activeCell="F1" sqref="F1"/>
    </sheetView>
  </sheetViews>
  <sheetFormatPr baseColWidth="10" defaultRowHeight="14.25" x14ac:dyDescent="0.2"/>
  <cols>
    <col min="1" max="3" width="4.28515625" style="19" customWidth="1"/>
    <col min="4" max="4" width="53.42578125" style="19" bestFit="1" customWidth="1"/>
    <col min="5" max="5" width="18.42578125" style="19" customWidth="1"/>
    <col min="6" max="6" width="24.85546875" style="19" customWidth="1"/>
    <col min="7" max="16384" width="11.42578125" style="19"/>
  </cols>
  <sheetData>
    <row r="1" spans="1:6" ht="18.75" customHeight="1" x14ac:dyDescent="0.2"/>
    <row r="2" spans="1:6" ht="18.75" customHeight="1" x14ac:dyDescent="0.2">
      <c r="A2" s="188" t="s">
        <v>39</v>
      </c>
      <c r="B2" s="20"/>
      <c r="C2" s="20"/>
    </row>
    <row r="3" spans="1:6" ht="14.25" customHeight="1" x14ac:dyDescent="0.2"/>
    <row r="4" spans="1:6" ht="14.25" customHeight="1" x14ac:dyDescent="0.2">
      <c r="B4" s="23" t="s">
        <v>618</v>
      </c>
      <c r="C4" s="23"/>
    </row>
    <row r="5" spans="1:6" ht="14.25" customHeight="1" thickBot="1" x14ac:dyDescent="0.25">
      <c r="B5" s="21"/>
      <c r="C5" s="21"/>
      <c r="D5" s="21"/>
      <c r="E5" s="22"/>
    </row>
    <row r="6" spans="1:6" ht="14.25" customHeight="1" x14ac:dyDescent="0.2">
      <c r="B6" s="661" t="s">
        <v>188</v>
      </c>
      <c r="C6" s="662"/>
      <c r="D6" s="662"/>
      <c r="E6" s="663" t="s">
        <v>189</v>
      </c>
      <c r="F6" s="665" t="s">
        <v>190</v>
      </c>
    </row>
    <row r="7" spans="1:6" ht="14.25" customHeight="1" x14ac:dyDescent="0.2">
      <c r="B7" s="659" t="s">
        <v>191</v>
      </c>
      <c r="C7" s="660"/>
      <c r="D7" s="660"/>
      <c r="E7" s="664"/>
      <c r="F7" s="666"/>
    </row>
    <row r="8" spans="1:6" ht="14.25" customHeight="1" x14ac:dyDescent="0.2">
      <c r="B8" s="659" t="s">
        <v>643</v>
      </c>
      <c r="C8" s="660"/>
      <c r="D8" s="660"/>
      <c r="E8" s="194"/>
      <c r="F8" s="195"/>
    </row>
    <row r="9" spans="1:6" ht="14.25" customHeight="1" thickBot="1" x14ac:dyDescent="0.25">
      <c r="B9" s="648" t="s">
        <v>102</v>
      </c>
      <c r="C9" s="649"/>
      <c r="D9" s="649"/>
      <c r="E9" s="126">
        <v>1</v>
      </c>
      <c r="F9" s="127">
        <v>1</v>
      </c>
    </row>
    <row r="10" spans="1:6" ht="14.25" customHeight="1" x14ac:dyDescent="0.2">
      <c r="B10" s="650" t="s">
        <v>103</v>
      </c>
      <c r="C10" s="651"/>
      <c r="D10" s="651"/>
      <c r="E10" s="652"/>
      <c r="F10" s="653"/>
    </row>
    <row r="11" spans="1:6" ht="14.25" customHeight="1" x14ac:dyDescent="0.2">
      <c r="B11" s="71">
        <v>1</v>
      </c>
      <c r="C11" s="112" t="s">
        <v>104</v>
      </c>
      <c r="D11" s="105"/>
      <c r="E11" s="208"/>
      <c r="F11" s="472">
        <v>339.23607216034537</v>
      </c>
    </row>
    <row r="12" spans="1:6" ht="14.25" customHeight="1" x14ac:dyDescent="0.2">
      <c r="B12" s="654" t="s">
        <v>105</v>
      </c>
      <c r="C12" s="655"/>
      <c r="D12" s="655"/>
      <c r="E12" s="655"/>
      <c r="F12" s="656"/>
    </row>
    <row r="13" spans="1:6" ht="14.25" customHeight="1" x14ac:dyDescent="0.2">
      <c r="B13" s="71">
        <v>2</v>
      </c>
      <c r="C13" s="112" t="s">
        <v>106</v>
      </c>
      <c r="D13" s="113"/>
      <c r="E13" s="473">
        <v>2658.2520279999999</v>
      </c>
      <c r="F13" s="474">
        <v>166.27141334999999</v>
      </c>
    </row>
    <row r="14" spans="1:6" ht="14.25" customHeight="1" x14ac:dyDescent="0.2">
      <c r="B14" s="71">
        <v>3</v>
      </c>
      <c r="C14" s="114"/>
      <c r="D14" s="302" t="s">
        <v>107</v>
      </c>
      <c r="E14" s="475">
        <v>2431.651871</v>
      </c>
      <c r="F14" s="476">
        <v>121.58259355000001</v>
      </c>
    </row>
    <row r="15" spans="1:6" ht="14.25" customHeight="1" x14ac:dyDescent="0.2">
      <c r="B15" s="71">
        <v>4</v>
      </c>
      <c r="C15" s="114"/>
      <c r="D15" s="302" t="s">
        <v>108</v>
      </c>
      <c r="E15" s="475">
        <v>108.584531</v>
      </c>
      <c r="F15" s="476">
        <v>10.858453100000002</v>
      </c>
    </row>
    <row r="16" spans="1:6" ht="14.25" customHeight="1" x14ac:dyDescent="0.2">
      <c r="B16" s="71">
        <v>5</v>
      </c>
      <c r="C16" s="112" t="s">
        <v>109</v>
      </c>
      <c r="D16" s="113"/>
      <c r="E16" s="473">
        <f>E17+E18</f>
        <v>2215.6554139999998</v>
      </c>
      <c r="F16" s="473">
        <f>F17+F18</f>
        <v>418.02062650000005</v>
      </c>
    </row>
    <row r="17" spans="2:6" ht="14.25" customHeight="1" x14ac:dyDescent="0.2">
      <c r="B17" s="71">
        <v>6</v>
      </c>
      <c r="C17" s="112"/>
      <c r="D17" s="302" t="s">
        <v>110</v>
      </c>
      <c r="E17" s="475">
        <v>1946.241358</v>
      </c>
      <c r="F17" s="476">
        <v>243.78177490000002</v>
      </c>
    </row>
    <row r="18" spans="2:6" ht="14.25" customHeight="1" x14ac:dyDescent="0.2">
      <c r="B18" s="71">
        <v>7</v>
      </c>
      <c r="C18" s="112"/>
      <c r="D18" s="302" t="s">
        <v>111</v>
      </c>
      <c r="E18" s="475">
        <v>269.41405600000002</v>
      </c>
      <c r="F18" s="476">
        <v>174.2388516</v>
      </c>
    </row>
    <row r="19" spans="2:6" ht="14.25" customHeight="1" x14ac:dyDescent="0.2">
      <c r="B19" s="71">
        <v>8</v>
      </c>
      <c r="C19" s="112"/>
      <c r="D19" s="105" t="s">
        <v>112</v>
      </c>
      <c r="E19" s="473"/>
      <c r="F19" s="474"/>
    </row>
    <row r="20" spans="2:6" ht="14.25" customHeight="1" x14ac:dyDescent="0.2">
      <c r="B20" s="71">
        <v>9</v>
      </c>
      <c r="C20" s="112" t="s">
        <v>113</v>
      </c>
      <c r="D20" s="113"/>
      <c r="E20" s="477"/>
      <c r="F20" s="474"/>
    </row>
    <row r="21" spans="2:6" ht="14.25" customHeight="1" x14ac:dyDescent="0.2">
      <c r="B21" s="71">
        <v>10</v>
      </c>
      <c r="C21" s="112" t="s">
        <v>114</v>
      </c>
      <c r="D21" s="113"/>
      <c r="E21" s="473">
        <f>E22+E24</f>
        <v>618.32455599999992</v>
      </c>
      <c r="F21" s="473">
        <f>F22+F24+1</f>
        <v>36.086771200000001</v>
      </c>
    </row>
    <row r="22" spans="2:6" ht="14.25" customHeight="1" x14ac:dyDescent="0.2">
      <c r="B22" s="71">
        <v>11</v>
      </c>
      <c r="C22" s="112"/>
      <c r="D22" s="302" t="s">
        <v>115</v>
      </c>
      <c r="E22" s="475">
        <v>1.700572</v>
      </c>
      <c r="F22" s="476">
        <v>1.700572</v>
      </c>
    </row>
    <row r="23" spans="2:6" ht="14.25" customHeight="1" x14ac:dyDescent="0.2">
      <c r="B23" s="71">
        <v>12</v>
      </c>
      <c r="C23" s="112"/>
      <c r="D23" s="302" t="s">
        <v>116</v>
      </c>
      <c r="E23" s="475"/>
      <c r="F23" s="476"/>
    </row>
    <row r="24" spans="2:6" ht="14.25" customHeight="1" x14ac:dyDescent="0.2">
      <c r="B24" s="71">
        <v>13</v>
      </c>
      <c r="C24" s="112"/>
      <c r="D24" s="302" t="s">
        <v>117</v>
      </c>
      <c r="E24" s="475">
        <v>616.62398399999995</v>
      </c>
      <c r="F24" s="476">
        <v>33.3861992</v>
      </c>
    </row>
    <row r="25" spans="2:6" ht="14.25" customHeight="1" x14ac:dyDescent="0.2">
      <c r="B25" s="71">
        <v>14</v>
      </c>
      <c r="C25" s="115" t="s">
        <v>118</v>
      </c>
      <c r="D25" s="116"/>
      <c r="E25" s="473">
        <v>317.82147099999997</v>
      </c>
      <c r="F25" s="474">
        <v>37.154310250000002</v>
      </c>
    </row>
    <row r="26" spans="2:6" ht="14.25" customHeight="1" x14ac:dyDescent="0.2">
      <c r="B26" s="71">
        <v>15</v>
      </c>
      <c r="C26" s="115" t="s">
        <v>119</v>
      </c>
      <c r="D26" s="116"/>
      <c r="E26" s="473">
        <v>25.93798997</v>
      </c>
      <c r="F26" s="474">
        <v>14.099002</v>
      </c>
    </row>
    <row r="27" spans="2:6" ht="14.25" customHeight="1" x14ac:dyDescent="0.2">
      <c r="B27" s="128">
        <v>16</v>
      </c>
      <c r="C27" s="117" t="s">
        <v>120</v>
      </c>
      <c r="D27" s="107"/>
      <c r="E27" s="207"/>
      <c r="F27" s="49">
        <v>670.6321233000001</v>
      </c>
    </row>
    <row r="28" spans="2:6" ht="14.25" customHeight="1" x14ac:dyDescent="0.2">
      <c r="B28" s="654" t="s">
        <v>121</v>
      </c>
      <c r="C28" s="655"/>
      <c r="D28" s="655"/>
      <c r="E28" s="655"/>
      <c r="F28" s="656"/>
    </row>
    <row r="29" spans="2:6" ht="14.25" customHeight="1" x14ac:dyDescent="0.2">
      <c r="B29" s="44">
        <v>17</v>
      </c>
      <c r="C29" s="118" t="s">
        <v>122</v>
      </c>
      <c r="D29" s="107"/>
      <c r="E29" s="37"/>
      <c r="F29" s="46"/>
    </row>
    <row r="30" spans="2:6" ht="14.25" customHeight="1" x14ac:dyDescent="0.2">
      <c r="B30" s="71">
        <v>18</v>
      </c>
      <c r="C30" s="115" t="s">
        <v>123</v>
      </c>
      <c r="D30" s="116"/>
      <c r="E30" s="52">
        <v>34.109000000000002</v>
      </c>
      <c r="F30" s="54">
        <v>24.611999999999998</v>
      </c>
    </row>
    <row r="31" spans="2:6" ht="14.25" customHeight="1" x14ac:dyDescent="0.2">
      <c r="B31" s="71">
        <v>19</v>
      </c>
      <c r="C31" s="115" t="s">
        <v>124</v>
      </c>
      <c r="D31" s="116"/>
      <c r="E31" s="52">
        <v>734.95799999999997</v>
      </c>
      <c r="F31" s="52">
        <v>734.95799999999997</v>
      </c>
    </row>
    <row r="32" spans="2:6" ht="42.75" customHeight="1" x14ac:dyDescent="0.2">
      <c r="B32" s="71" t="s">
        <v>125</v>
      </c>
      <c r="C32" s="657" t="s">
        <v>126</v>
      </c>
      <c r="D32" s="658"/>
      <c r="E32" s="206"/>
      <c r="F32" s="54"/>
    </row>
    <row r="33" spans="2:6" x14ac:dyDescent="0.2">
      <c r="B33" s="71" t="s">
        <v>127</v>
      </c>
      <c r="C33" s="115" t="s">
        <v>128</v>
      </c>
      <c r="D33" s="116"/>
      <c r="E33" s="206"/>
      <c r="F33" s="54"/>
    </row>
    <row r="34" spans="2:6" ht="15" thickBot="1" x14ac:dyDescent="0.25">
      <c r="B34" s="72">
        <v>20</v>
      </c>
      <c r="C34" s="119" t="s">
        <v>129</v>
      </c>
      <c r="D34" s="129"/>
      <c r="E34" s="51">
        <f>E37</f>
        <v>769.06700000000001</v>
      </c>
      <c r="F34" s="74">
        <f>F37</f>
        <v>759.56999999999994</v>
      </c>
    </row>
    <row r="35" spans="2:6" x14ac:dyDescent="0.2">
      <c r="B35" s="72" t="s">
        <v>130</v>
      </c>
      <c r="C35" s="120" t="s">
        <v>131</v>
      </c>
      <c r="D35" s="129"/>
      <c r="E35" s="103"/>
      <c r="F35" s="74"/>
    </row>
    <row r="36" spans="2:6" x14ac:dyDescent="0.2">
      <c r="B36" s="72" t="s">
        <v>132</v>
      </c>
      <c r="C36" s="120" t="s">
        <v>133</v>
      </c>
      <c r="D36" s="129"/>
      <c r="E36" s="103"/>
      <c r="F36" s="74"/>
    </row>
    <row r="37" spans="2:6" ht="15" thickBot="1" x14ac:dyDescent="0.25">
      <c r="B37" s="130" t="s">
        <v>134</v>
      </c>
      <c r="C37" s="121" t="s">
        <v>135</v>
      </c>
      <c r="D37" s="131"/>
      <c r="E37" s="303">
        <f>E30+E31</f>
        <v>769.06700000000001</v>
      </c>
      <c r="F37" s="304">
        <f>F30+F31</f>
        <v>759.56999999999994</v>
      </c>
    </row>
    <row r="38" spans="2:6" ht="15" thickBot="1" x14ac:dyDescent="0.25"/>
    <row r="39" spans="2:6" x14ac:dyDescent="0.2">
      <c r="B39" s="122">
        <v>21</v>
      </c>
      <c r="C39" s="123" t="s">
        <v>136</v>
      </c>
      <c r="D39" s="123"/>
      <c r="E39" s="203"/>
      <c r="F39" s="192">
        <v>352.11101632586372</v>
      </c>
    </row>
    <row r="40" spans="2:6" ht="15" thickBot="1" x14ac:dyDescent="0.25">
      <c r="B40" s="124">
        <v>22</v>
      </c>
      <c r="C40" s="125" t="s">
        <v>137</v>
      </c>
      <c r="D40" s="125"/>
      <c r="E40" s="204"/>
      <c r="F40" s="193">
        <v>167.65803082500005</v>
      </c>
    </row>
    <row r="41" spans="2:6" ht="15" thickBot="1" x14ac:dyDescent="0.25">
      <c r="B41" s="96">
        <v>23</v>
      </c>
      <c r="C41" s="81" t="s">
        <v>138</v>
      </c>
      <c r="D41" s="81"/>
      <c r="E41" s="205"/>
      <c r="F41" s="196">
        <v>2.1001738753176342</v>
      </c>
    </row>
  </sheetData>
  <mergeCells count="10">
    <mergeCell ref="B7:D7"/>
    <mergeCell ref="B6:D6"/>
    <mergeCell ref="E6:E7"/>
    <mergeCell ref="F6:F7"/>
    <mergeCell ref="B8:D8"/>
    <mergeCell ref="B9:D9"/>
    <mergeCell ref="B10:F10"/>
    <mergeCell ref="B28:F28"/>
    <mergeCell ref="C32:D32"/>
    <mergeCell ref="B12:F12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1"/>
  <sheetViews>
    <sheetView zoomScaleNormal="100" workbookViewId="0">
      <selection activeCell="M23" sqref="M23"/>
    </sheetView>
  </sheetViews>
  <sheetFormatPr baseColWidth="10" defaultRowHeight="12.75" x14ac:dyDescent="0.2"/>
  <cols>
    <col min="1" max="2" width="4.42578125" style="159" customWidth="1"/>
    <col min="3" max="4" width="2.140625" style="159" customWidth="1"/>
    <col min="5" max="5" width="61" style="159" customWidth="1"/>
    <col min="6" max="6" width="14.42578125" style="159" customWidth="1"/>
    <col min="7" max="13" width="14.28515625" style="159" customWidth="1"/>
    <col min="14" max="16384" width="11.42578125" style="159"/>
  </cols>
  <sheetData>
    <row r="1" spans="1:13" ht="18.75" customHeight="1" x14ac:dyDescent="0.2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ht="18.75" customHeight="1" x14ac:dyDescent="0.2">
      <c r="A2" s="261" t="s">
        <v>146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3" ht="14.25" customHeight="1" x14ac:dyDescent="0.2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ht="14.25" customHeight="1" x14ac:dyDescent="0.2">
      <c r="A4" s="244"/>
      <c r="B4" s="260" t="s">
        <v>620</v>
      </c>
      <c r="C4" s="260"/>
      <c r="D4" s="260"/>
      <c r="E4" s="244"/>
      <c r="F4" s="244"/>
      <c r="G4" s="244"/>
      <c r="H4" s="244"/>
      <c r="I4" s="244"/>
      <c r="J4" s="244"/>
      <c r="K4" s="244"/>
      <c r="L4" s="244"/>
      <c r="M4" s="244"/>
    </row>
    <row r="5" spans="1:13" ht="14.25" customHeight="1" thickBot="1" x14ac:dyDescent="0.25">
      <c r="A5" s="244"/>
      <c r="B5" s="260"/>
      <c r="C5" s="260"/>
      <c r="D5" s="260"/>
      <c r="E5" s="244"/>
      <c r="F5" s="244"/>
      <c r="G5" s="244"/>
      <c r="H5" s="244"/>
      <c r="I5" s="244"/>
      <c r="J5" s="244"/>
      <c r="K5" s="244"/>
      <c r="L5" s="244"/>
      <c r="M5" s="244"/>
    </row>
    <row r="6" spans="1:13" ht="14.25" customHeight="1" x14ac:dyDescent="0.2">
      <c r="A6" s="244"/>
      <c r="B6" s="244"/>
      <c r="C6" s="244"/>
      <c r="D6" s="244"/>
      <c r="E6" s="244"/>
      <c r="F6" s="667" t="s">
        <v>256</v>
      </c>
      <c r="G6" s="668"/>
      <c r="H6" s="669" t="s">
        <v>255</v>
      </c>
      <c r="I6" s="670"/>
      <c r="J6" s="668" t="s">
        <v>254</v>
      </c>
      <c r="K6" s="668"/>
      <c r="L6" s="669" t="s">
        <v>253</v>
      </c>
      <c r="M6" s="671"/>
    </row>
    <row r="7" spans="1:13" ht="27" x14ac:dyDescent="0.2">
      <c r="A7" s="244"/>
      <c r="B7" s="255"/>
      <c r="C7" s="255"/>
      <c r="D7" s="255"/>
      <c r="E7" s="255"/>
      <c r="F7" s="259"/>
      <c r="G7" s="258" t="s">
        <v>252</v>
      </c>
      <c r="H7" s="257"/>
      <c r="I7" s="258" t="s">
        <v>252</v>
      </c>
      <c r="J7" s="257"/>
      <c r="K7" s="258" t="s">
        <v>251</v>
      </c>
      <c r="L7" s="257"/>
      <c r="M7" s="256" t="s">
        <v>251</v>
      </c>
    </row>
    <row r="8" spans="1:13" ht="14.25" customHeight="1" thickBot="1" x14ac:dyDescent="0.25">
      <c r="A8" s="244"/>
      <c r="B8" s="254"/>
      <c r="C8" s="254"/>
      <c r="D8" s="254"/>
      <c r="E8" s="254"/>
      <c r="F8" s="253">
        <v>10</v>
      </c>
      <c r="G8" s="252">
        <v>30</v>
      </c>
      <c r="H8" s="251">
        <v>40</v>
      </c>
      <c r="I8" s="252">
        <v>50</v>
      </c>
      <c r="J8" s="251">
        <v>60</v>
      </c>
      <c r="K8" s="252">
        <v>80</v>
      </c>
      <c r="L8" s="251">
        <v>90</v>
      </c>
      <c r="M8" s="250">
        <v>100</v>
      </c>
    </row>
    <row r="9" spans="1:13" ht="14.25" customHeight="1" x14ac:dyDescent="0.2">
      <c r="A9" s="244"/>
      <c r="B9" s="249">
        <v>10</v>
      </c>
      <c r="C9" s="262" t="s">
        <v>250</v>
      </c>
      <c r="D9" s="263"/>
      <c r="E9" s="264"/>
      <c r="F9" s="265"/>
      <c r="G9" s="266"/>
      <c r="H9" s="267"/>
      <c r="I9" s="268"/>
      <c r="J9" s="269">
        <v>10137.513657</v>
      </c>
      <c r="K9" s="266"/>
      <c r="L9" s="267"/>
      <c r="M9" s="270"/>
    </row>
    <row r="10" spans="1:13" ht="14.25" customHeight="1" x14ac:dyDescent="0.2">
      <c r="A10" s="244"/>
      <c r="B10" s="248">
        <v>20</v>
      </c>
      <c r="C10" s="271" t="s">
        <v>644</v>
      </c>
      <c r="D10" s="271"/>
      <c r="E10" s="271"/>
      <c r="F10" s="95"/>
      <c r="G10" s="142"/>
      <c r="H10" s="272"/>
      <c r="I10" s="238"/>
      <c r="J10" s="139">
        <v>436.68192971000002</v>
      </c>
      <c r="K10" s="142"/>
      <c r="L10" s="272"/>
      <c r="M10" s="239"/>
    </row>
    <row r="11" spans="1:13" ht="14.25" customHeight="1" x14ac:dyDescent="0.2">
      <c r="A11" s="244"/>
      <c r="B11" s="248">
        <v>30</v>
      </c>
      <c r="C11" s="271" t="s">
        <v>249</v>
      </c>
      <c r="D11" s="271"/>
      <c r="E11" s="271"/>
      <c r="F11" s="95"/>
      <c r="G11" s="142"/>
      <c r="H11" s="272"/>
      <c r="I11" s="238"/>
      <c r="J11" s="139">
        <v>483.52297549999997</v>
      </c>
      <c r="K11" s="142"/>
      <c r="L11" s="272"/>
      <c r="M11" s="239"/>
    </row>
    <row r="12" spans="1:13" ht="14.25" customHeight="1" x14ac:dyDescent="0.2">
      <c r="A12" s="244"/>
      <c r="B12" s="248">
        <v>40</v>
      </c>
      <c r="C12" s="271" t="s">
        <v>80</v>
      </c>
      <c r="D12" s="271"/>
      <c r="E12" s="271"/>
      <c r="F12" s="95"/>
      <c r="G12" s="142"/>
      <c r="H12" s="139"/>
      <c r="I12" s="142"/>
      <c r="J12" s="139">
        <v>174.71339179</v>
      </c>
      <c r="K12" s="142"/>
      <c r="L12" s="139"/>
      <c r="M12" s="91"/>
    </row>
    <row r="13" spans="1:13" ht="14.25" customHeight="1" x14ac:dyDescent="0.2">
      <c r="A13" s="244"/>
      <c r="B13" s="514">
        <v>100</v>
      </c>
      <c r="C13" s="515" t="s">
        <v>645</v>
      </c>
      <c r="D13" s="515"/>
      <c r="E13" s="515"/>
      <c r="F13" s="516"/>
      <c r="G13" s="517"/>
      <c r="H13" s="518"/>
      <c r="I13" s="517"/>
      <c r="J13" s="518">
        <v>8851.1743480000005</v>
      </c>
      <c r="K13" s="517"/>
      <c r="L13" s="518"/>
      <c r="M13" s="519"/>
    </row>
    <row r="14" spans="1:13" ht="14.25" customHeight="1" thickBot="1" x14ac:dyDescent="0.25">
      <c r="A14" s="244"/>
      <c r="B14" s="246">
        <v>120</v>
      </c>
      <c r="C14" s="247" t="s">
        <v>52</v>
      </c>
      <c r="D14" s="247"/>
      <c r="E14" s="247"/>
      <c r="F14" s="140"/>
      <c r="G14" s="273"/>
      <c r="H14" s="274"/>
      <c r="I14" s="275"/>
      <c r="J14" s="141">
        <v>191.42101192999999</v>
      </c>
      <c r="K14" s="273"/>
      <c r="L14" s="274"/>
      <c r="M14" s="276"/>
    </row>
    <row r="15" spans="1:13" ht="14.25" x14ac:dyDescent="0.2">
      <c r="A15" s="244"/>
      <c r="B15" s="244"/>
      <c r="C15" s="244"/>
      <c r="D15" s="244"/>
      <c r="E15" s="244"/>
      <c r="F15" s="245"/>
      <c r="G15" s="245"/>
      <c r="H15" s="245"/>
      <c r="I15" s="245"/>
      <c r="J15" s="245"/>
      <c r="K15" s="245"/>
      <c r="L15" s="245"/>
      <c r="M15" s="245"/>
    </row>
    <row r="16" spans="1:13" ht="14.25" x14ac:dyDescent="0.2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</row>
    <row r="17" spans="1:13" ht="14.25" x14ac:dyDescent="0.2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</row>
    <row r="18" spans="1:13" ht="14.25" x14ac:dyDescent="0.2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</row>
    <row r="19" spans="1:13" ht="14.25" x14ac:dyDescent="0.2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</row>
    <row r="20" spans="1:13" ht="14.25" x14ac:dyDescent="0.2">
      <c r="A20" s="244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</row>
    <row r="21" spans="1:13" ht="14.25" x14ac:dyDescent="0.2">
      <c r="A21" s="244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</row>
    <row r="22" spans="1:13" ht="14.25" x14ac:dyDescent="0.2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</row>
    <row r="23" spans="1:13" ht="14.25" x14ac:dyDescent="0.2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</row>
    <row r="24" spans="1:13" ht="14.25" x14ac:dyDescent="0.2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</row>
    <row r="25" spans="1:13" ht="14.25" x14ac:dyDescent="0.2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</row>
    <row r="26" spans="1:13" ht="14.25" x14ac:dyDescent="0.2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</row>
    <row r="27" spans="1:13" ht="14.25" x14ac:dyDescent="0.2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</row>
    <row r="28" spans="1:13" ht="14.25" x14ac:dyDescent="0.2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</row>
    <row r="29" spans="1:13" ht="14.25" x14ac:dyDescent="0.2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</row>
    <row r="30" spans="1:13" ht="14.25" x14ac:dyDescent="0.2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</row>
    <row r="31" spans="1:13" ht="14.25" x14ac:dyDescent="0.2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13" ht="14.25" x14ac:dyDescent="0.2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</row>
    <row r="33" spans="1:13" ht="14.25" x14ac:dyDescent="0.2">
      <c r="A33" s="244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</row>
    <row r="34" spans="1:13" ht="14.25" x14ac:dyDescent="0.2">
      <c r="A34" s="244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</row>
    <row r="35" spans="1:13" ht="14.25" x14ac:dyDescent="0.2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</row>
    <row r="36" spans="1:13" ht="14.25" x14ac:dyDescent="0.2">
      <c r="A36" s="244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</row>
    <row r="37" spans="1:13" ht="14.25" x14ac:dyDescent="0.2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</row>
    <row r="38" spans="1:13" ht="14.25" x14ac:dyDescent="0.2">
      <c r="A38" s="244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</row>
    <row r="39" spans="1:13" ht="14.25" x14ac:dyDescent="0.2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</row>
    <row r="40" spans="1:13" ht="14.25" x14ac:dyDescent="0.2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</row>
    <row r="41" spans="1:13" ht="14.25" x14ac:dyDescent="0.2">
      <c r="A41" s="244"/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</row>
    <row r="42" spans="1:13" ht="14.25" x14ac:dyDescent="0.2">
      <c r="A42" s="244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</row>
    <row r="43" spans="1:13" ht="14.25" x14ac:dyDescent="0.2">
      <c r="A43" s="244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</row>
    <row r="44" spans="1:13" ht="14.25" x14ac:dyDescent="0.2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</row>
    <row r="45" spans="1:13" ht="14.25" x14ac:dyDescent="0.2">
      <c r="A45" s="244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</row>
    <row r="46" spans="1:13" ht="14.25" x14ac:dyDescent="0.2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</row>
    <row r="47" spans="1:13" ht="14.25" x14ac:dyDescent="0.2">
      <c r="A47" s="244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</row>
    <row r="48" spans="1:13" ht="14.25" x14ac:dyDescent="0.2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</row>
    <row r="49" spans="1:13" ht="14.25" x14ac:dyDescent="0.2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</row>
    <row r="50" spans="1:13" ht="14.25" x14ac:dyDescent="0.2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</row>
    <row r="51" spans="1:13" ht="14.25" x14ac:dyDescent="0.2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</row>
    <row r="52" spans="1:13" ht="14.25" x14ac:dyDescent="0.2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</row>
    <row r="53" spans="1:13" ht="14.25" x14ac:dyDescent="0.2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</row>
    <row r="54" spans="1:13" ht="14.25" x14ac:dyDescent="0.2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</row>
    <row r="55" spans="1:13" ht="14.25" x14ac:dyDescent="0.2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</row>
    <row r="56" spans="1:13" ht="14.25" x14ac:dyDescent="0.2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</row>
    <row r="57" spans="1:13" ht="14.25" x14ac:dyDescent="0.2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</row>
    <row r="58" spans="1:13" ht="14.25" x14ac:dyDescent="0.2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</row>
    <row r="59" spans="1:13" ht="14.25" x14ac:dyDescent="0.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</row>
    <row r="60" spans="1:13" ht="14.25" x14ac:dyDescent="0.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</row>
    <row r="61" spans="1:13" ht="14.25" x14ac:dyDescent="0.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</row>
    <row r="62" spans="1:13" ht="14.25" x14ac:dyDescent="0.2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</row>
    <row r="63" spans="1:13" ht="14.25" x14ac:dyDescent="0.2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</row>
    <row r="64" spans="1:13" ht="14.25" x14ac:dyDescent="0.2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</row>
    <row r="65" spans="1:13" ht="14.25" x14ac:dyDescent="0.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</row>
    <row r="66" spans="1:13" ht="14.25" x14ac:dyDescent="0.2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</row>
    <row r="67" spans="1:13" ht="14.25" x14ac:dyDescent="0.2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</row>
    <row r="68" spans="1:13" ht="14.25" x14ac:dyDescent="0.2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</row>
    <row r="69" spans="1:13" ht="14.25" x14ac:dyDescent="0.2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</row>
    <row r="70" spans="1:13" ht="14.25" x14ac:dyDescent="0.2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</row>
    <row r="71" spans="1:13" ht="14.25" x14ac:dyDescent="0.2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7"/>
  <sheetViews>
    <sheetView zoomScaleNormal="100" workbookViewId="0">
      <selection activeCell="J22" sqref="J22"/>
    </sheetView>
  </sheetViews>
  <sheetFormatPr baseColWidth="10" defaultRowHeight="14.25" x14ac:dyDescent="0.2"/>
  <cols>
    <col min="1" max="1" width="4.28515625" style="19" customWidth="1"/>
    <col min="2" max="2" width="4.42578125" style="19" customWidth="1"/>
    <col min="3" max="3" width="7.5703125" style="19" customWidth="1"/>
    <col min="4" max="10" width="14.28515625" style="19" customWidth="1"/>
    <col min="11" max="11" width="13" style="19" customWidth="1"/>
    <col min="12" max="16384" width="11.42578125" style="19"/>
  </cols>
  <sheetData>
    <row r="1" spans="1:15" ht="18.75" customHeight="1" x14ac:dyDescent="0.2"/>
    <row r="2" spans="1:15" ht="18.75" customHeight="1" x14ac:dyDescent="0.2">
      <c r="A2" s="20" t="s">
        <v>258</v>
      </c>
      <c r="B2" s="21"/>
      <c r="C2" s="21"/>
      <c r="D2" s="22"/>
      <c r="E2" s="22"/>
      <c r="F2" s="22"/>
    </row>
    <row r="3" spans="1:15" ht="14.25" customHeight="1" x14ac:dyDescent="0.2">
      <c r="A3" s="20"/>
      <c r="B3" s="21"/>
      <c r="C3" s="21"/>
      <c r="D3" s="22"/>
      <c r="E3" s="22"/>
      <c r="F3" s="22"/>
    </row>
    <row r="4" spans="1:15" ht="14.25" customHeight="1" x14ac:dyDescent="0.2">
      <c r="A4" s="20"/>
      <c r="B4" s="23" t="s">
        <v>257</v>
      </c>
      <c r="C4" s="23"/>
      <c r="D4" s="22"/>
      <c r="E4" s="22"/>
      <c r="F4" s="22"/>
    </row>
    <row r="5" spans="1:15" ht="14.25" customHeight="1" x14ac:dyDescent="0.2">
      <c r="A5" s="20"/>
      <c r="B5" s="21"/>
      <c r="C5" s="21"/>
      <c r="D5" s="22"/>
      <c r="E5" s="22"/>
      <c r="F5" s="22"/>
    </row>
    <row r="6" spans="1:15" ht="14.25" customHeight="1" thickBot="1" x14ac:dyDescent="0.25">
      <c r="B6" s="21"/>
      <c r="C6" s="21"/>
      <c r="D6" s="22"/>
      <c r="E6" s="22"/>
      <c r="F6" s="22"/>
      <c r="N6" s="378"/>
      <c r="O6" s="378"/>
    </row>
    <row r="7" spans="1:15" ht="21" customHeight="1" x14ac:dyDescent="0.2">
      <c r="B7" s="29"/>
      <c r="C7" s="29"/>
      <c r="D7" s="674" t="s">
        <v>583</v>
      </c>
      <c r="E7" s="675"/>
      <c r="F7" s="676" t="s">
        <v>584</v>
      </c>
      <c r="G7" s="677"/>
      <c r="H7" s="675" t="s">
        <v>585</v>
      </c>
      <c r="I7" s="675"/>
      <c r="J7" s="676" t="s">
        <v>586</v>
      </c>
      <c r="K7" s="675"/>
      <c r="L7" s="675"/>
      <c r="M7" s="677"/>
      <c r="N7" s="678" t="s">
        <v>587</v>
      </c>
      <c r="O7" s="672" t="s">
        <v>588</v>
      </c>
    </row>
    <row r="8" spans="1:15" ht="32.25" customHeight="1" thickBot="1" x14ac:dyDescent="0.25">
      <c r="B8" s="29"/>
      <c r="C8" s="29"/>
      <c r="D8" s="213" t="s">
        <v>589</v>
      </c>
      <c r="E8" s="582" t="s">
        <v>590</v>
      </c>
      <c r="F8" s="582" t="s">
        <v>591</v>
      </c>
      <c r="G8" s="582" t="s">
        <v>592</v>
      </c>
      <c r="H8" s="582" t="s">
        <v>593</v>
      </c>
      <c r="I8" s="582" t="s">
        <v>594</v>
      </c>
      <c r="J8" s="582" t="s">
        <v>595</v>
      </c>
      <c r="K8" s="582" t="s">
        <v>596</v>
      </c>
      <c r="L8" s="582" t="s">
        <v>597</v>
      </c>
      <c r="M8" s="582" t="s">
        <v>545</v>
      </c>
      <c r="N8" s="679"/>
      <c r="O8" s="673"/>
    </row>
    <row r="9" spans="1:15" ht="14.25" customHeight="1" x14ac:dyDescent="0.2">
      <c r="B9" s="178"/>
      <c r="C9" s="600" t="s">
        <v>598</v>
      </c>
      <c r="D9" s="93">
        <v>9903.2772179999993</v>
      </c>
      <c r="E9" s="138"/>
      <c r="F9" s="138"/>
      <c r="G9" s="138"/>
      <c r="H9" s="138"/>
      <c r="I9" s="138"/>
      <c r="J9" s="138">
        <v>375.04001399999999</v>
      </c>
      <c r="K9" s="138"/>
      <c r="L9" s="138"/>
      <c r="M9" s="138">
        <f>+J9</f>
        <v>375.04001399999999</v>
      </c>
      <c r="N9" s="279">
        <v>1</v>
      </c>
      <c r="O9" s="280">
        <v>2.5000000000000001E-2</v>
      </c>
    </row>
    <row r="10" spans="1:15" ht="14.25" customHeight="1" thickBot="1" x14ac:dyDescent="0.25">
      <c r="B10" s="381"/>
      <c r="C10" s="601" t="s">
        <v>545</v>
      </c>
      <c r="D10" s="143">
        <f>+D9</f>
        <v>9903.2772179999993</v>
      </c>
      <c r="E10" s="144"/>
      <c r="F10" s="144"/>
      <c r="G10" s="144"/>
      <c r="H10" s="144"/>
      <c r="I10" s="144"/>
      <c r="J10" s="144">
        <f>+J9</f>
        <v>375.04001399999999</v>
      </c>
      <c r="K10" s="144"/>
      <c r="L10" s="144"/>
      <c r="M10" s="144">
        <f>+M9</f>
        <v>375.04001399999999</v>
      </c>
      <c r="N10" s="277">
        <f>+N9</f>
        <v>1</v>
      </c>
      <c r="O10" s="278">
        <f>+O9</f>
        <v>2.5000000000000001E-2</v>
      </c>
    </row>
    <row r="11" spans="1:15" ht="14.25" customHeight="1" x14ac:dyDescent="0.2"/>
    <row r="12" spans="1:15" ht="14.25" customHeight="1" x14ac:dyDescent="0.2">
      <c r="C12" s="470" t="s">
        <v>599</v>
      </c>
    </row>
    <row r="13" spans="1:15" ht="14.25" customHeight="1" x14ac:dyDescent="0.2"/>
    <row r="14" spans="1:15" ht="14.25" customHeight="1" x14ac:dyDescent="0.2"/>
    <row r="15" spans="1:15" ht="14.25" customHeight="1" x14ac:dyDescent="0.2"/>
    <row r="16" spans="1:1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8"/>
  <sheetViews>
    <sheetView zoomScaleNormal="100" workbookViewId="0">
      <selection activeCell="C22" sqref="C22"/>
    </sheetView>
  </sheetViews>
  <sheetFormatPr baseColWidth="10" defaultRowHeight="14.25" x14ac:dyDescent="0.2"/>
  <cols>
    <col min="1" max="2" width="4.28515625" style="19" customWidth="1"/>
    <col min="3" max="3" width="40.28515625" style="19" customWidth="1"/>
    <col min="4" max="8" width="14.28515625" style="19" customWidth="1"/>
    <col min="9" max="16384" width="11.42578125" style="19"/>
  </cols>
  <sheetData>
    <row r="1" spans="1:6" ht="18.75" customHeight="1" x14ac:dyDescent="0.2"/>
    <row r="2" spans="1:6" ht="18.75" customHeight="1" x14ac:dyDescent="0.2">
      <c r="A2" s="20" t="s">
        <v>237</v>
      </c>
      <c r="B2" s="20"/>
      <c r="C2" s="21"/>
      <c r="D2" s="22"/>
      <c r="E2" s="22"/>
      <c r="F2" s="22"/>
    </row>
    <row r="3" spans="1:6" ht="14.25" customHeight="1" x14ac:dyDescent="0.2">
      <c r="A3" s="20"/>
      <c r="B3" s="20"/>
      <c r="C3" s="21"/>
      <c r="D3" s="22"/>
      <c r="E3" s="22"/>
      <c r="F3" s="22"/>
    </row>
    <row r="4" spans="1:6" ht="14.25" customHeight="1" x14ac:dyDescent="0.2">
      <c r="A4" s="20"/>
      <c r="B4" s="23" t="s">
        <v>257</v>
      </c>
      <c r="D4" s="22"/>
      <c r="E4" s="22"/>
      <c r="F4" s="22"/>
    </row>
    <row r="5" spans="1:6" ht="14.25" customHeight="1" thickBot="1" x14ac:dyDescent="0.25">
      <c r="A5" s="20"/>
      <c r="B5" s="20"/>
      <c r="C5" s="21"/>
      <c r="D5" s="30"/>
      <c r="E5" s="22"/>
      <c r="F5" s="22"/>
    </row>
    <row r="6" spans="1:6" ht="14.25" customHeight="1" x14ac:dyDescent="0.2">
      <c r="B6" s="605">
        <v>1</v>
      </c>
      <c r="C6" s="602" t="s">
        <v>600</v>
      </c>
      <c r="D6" s="603">
        <v>5113.0548060000001</v>
      </c>
    </row>
    <row r="7" spans="1:6" ht="14.25" customHeight="1" x14ac:dyDescent="0.2">
      <c r="B7" s="606">
        <v>2</v>
      </c>
      <c r="C7" s="471" t="s">
        <v>601</v>
      </c>
      <c r="D7" s="281">
        <v>2.5000000000000001E-2</v>
      </c>
    </row>
    <row r="8" spans="1:6" ht="14.25" customHeight="1" thickBot="1" x14ac:dyDescent="0.25">
      <c r="B8" s="607">
        <v>3</v>
      </c>
      <c r="C8" s="604" t="s">
        <v>602</v>
      </c>
      <c r="D8" s="163">
        <f>+D7*D6</f>
        <v>127.82637015</v>
      </c>
    </row>
  </sheetData>
  <pageMargins left="0.7" right="0.7" top="0.75" bottom="0.75" header="0.3" footer="0.3"/>
  <pageSetup paperSize="9" orientation="portrait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rgb="FF92D050"/>
  </sheetPr>
  <dimension ref="A1:I43"/>
  <sheetViews>
    <sheetView zoomScaleNormal="100" workbookViewId="0">
      <selection activeCell="K42" sqref="K42"/>
    </sheetView>
  </sheetViews>
  <sheetFormatPr baseColWidth="10" defaultRowHeight="14.25" x14ac:dyDescent="0.2"/>
  <cols>
    <col min="1" max="1" width="4.28515625" style="19" customWidth="1"/>
    <col min="2" max="2" width="40.28515625" style="19" customWidth="1"/>
    <col min="3" max="9" width="14.28515625" style="19" customWidth="1"/>
    <col min="10" max="16384" width="11.42578125" style="19"/>
  </cols>
  <sheetData>
    <row r="1" spans="1:9" ht="18.75" customHeight="1" x14ac:dyDescent="0.2"/>
    <row r="2" spans="1:9" ht="18.75" customHeight="1" x14ac:dyDescent="0.2">
      <c r="A2" s="20" t="s">
        <v>180</v>
      </c>
      <c r="B2" s="21"/>
      <c r="C2" s="22"/>
      <c r="D2" s="22"/>
      <c r="E2" s="22"/>
    </row>
    <row r="3" spans="1:9" ht="14.25" customHeight="1" x14ac:dyDescent="0.2">
      <c r="A3" s="20"/>
      <c r="B3" s="21"/>
      <c r="C3" s="22"/>
      <c r="D3" s="22"/>
      <c r="E3" s="22"/>
    </row>
    <row r="4" spans="1:9" ht="15.75" thickBot="1" x14ac:dyDescent="0.25">
      <c r="A4" s="20"/>
      <c r="B4" s="23" t="s">
        <v>452</v>
      </c>
      <c r="C4" s="22"/>
      <c r="D4" s="22"/>
      <c r="E4" s="22"/>
    </row>
    <row r="5" spans="1:9" ht="14.25" customHeight="1" x14ac:dyDescent="0.2">
      <c r="A5" s="20"/>
      <c r="B5" s="25"/>
      <c r="C5" s="33" t="s">
        <v>43</v>
      </c>
      <c r="D5" s="34" t="s">
        <v>44</v>
      </c>
      <c r="E5" s="34" t="s">
        <v>45</v>
      </c>
      <c r="F5" s="34" t="s">
        <v>48</v>
      </c>
      <c r="G5" s="34" t="s">
        <v>49</v>
      </c>
      <c r="H5" s="34" t="s">
        <v>50</v>
      </c>
      <c r="I5" s="45" t="s">
        <v>51</v>
      </c>
    </row>
    <row r="6" spans="1:9" ht="14.25" customHeight="1" x14ac:dyDescent="0.2">
      <c r="B6" s="29"/>
      <c r="C6" s="608" t="s">
        <v>603</v>
      </c>
      <c r="D6" s="610" t="s">
        <v>604</v>
      </c>
      <c r="E6" s="612" t="s">
        <v>605</v>
      </c>
      <c r="F6" s="613"/>
      <c r="G6" s="613"/>
      <c r="H6" s="613"/>
      <c r="I6" s="614"/>
    </row>
    <row r="7" spans="1:9" ht="27.75" customHeight="1" thickBot="1" x14ac:dyDescent="0.25">
      <c r="B7" s="29"/>
      <c r="C7" s="609"/>
      <c r="D7" s="611"/>
      <c r="E7" s="35" t="s">
        <v>606</v>
      </c>
      <c r="F7" s="35" t="s">
        <v>607</v>
      </c>
      <c r="G7" s="35" t="s">
        <v>608</v>
      </c>
      <c r="H7" s="35" t="s">
        <v>609</v>
      </c>
      <c r="I7" s="348" t="s">
        <v>610</v>
      </c>
    </row>
    <row r="8" spans="1:9" x14ac:dyDescent="0.2">
      <c r="B8" s="226" t="s">
        <v>611</v>
      </c>
      <c r="C8" s="211"/>
      <c r="D8" s="212"/>
      <c r="E8" s="212"/>
      <c r="F8" s="212"/>
      <c r="G8" s="212"/>
      <c r="H8" s="212"/>
      <c r="I8" s="227"/>
    </row>
    <row r="9" spans="1:9" ht="14.25" customHeight="1" x14ac:dyDescent="0.2">
      <c r="B9" s="77" t="s">
        <v>646</v>
      </c>
      <c r="C9" s="52">
        <v>42.735149</v>
      </c>
      <c r="D9" s="52">
        <v>42.735149</v>
      </c>
      <c r="E9" s="53"/>
      <c r="F9" s="53"/>
      <c r="G9" s="53"/>
      <c r="H9" s="53"/>
      <c r="I9" s="52"/>
    </row>
    <row r="10" spans="1:9" ht="14.25" customHeight="1" x14ac:dyDescent="0.2">
      <c r="B10" s="76" t="s">
        <v>647</v>
      </c>
      <c r="C10" s="52">
        <v>410.39159599999999</v>
      </c>
      <c r="D10" s="52">
        <v>410.39159599999999</v>
      </c>
      <c r="E10" s="38"/>
      <c r="F10" s="53"/>
      <c r="G10" s="53"/>
      <c r="H10" s="53"/>
      <c r="I10" s="52"/>
    </row>
    <row r="11" spans="1:9" ht="14.25" customHeight="1" x14ac:dyDescent="0.2">
      <c r="B11" s="76" t="s">
        <v>648</v>
      </c>
      <c r="C11" s="52">
        <v>8788.1436910000011</v>
      </c>
      <c r="D11" s="52">
        <v>8851.1743480000005</v>
      </c>
      <c r="E11" s="53"/>
      <c r="F11" s="53"/>
      <c r="G11" s="53"/>
      <c r="H11" s="38"/>
      <c r="I11" s="52"/>
    </row>
    <row r="12" spans="1:9" ht="14.25" customHeight="1" x14ac:dyDescent="0.2">
      <c r="B12" s="76" t="s">
        <v>649</v>
      </c>
      <c r="C12" s="52">
        <v>1.566122</v>
      </c>
      <c r="D12" s="52">
        <v>1.566122</v>
      </c>
      <c r="E12" s="38"/>
      <c r="F12" s="53"/>
      <c r="G12" s="53"/>
      <c r="H12" s="38"/>
      <c r="I12" s="52"/>
    </row>
    <row r="13" spans="1:9" ht="14.25" customHeight="1" x14ac:dyDescent="0.2">
      <c r="B13" s="75" t="s">
        <v>650</v>
      </c>
      <c r="C13" s="52">
        <v>174.713392</v>
      </c>
      <c r="D13" s="52">
        <v>174.713392</v>
      </c>
      <c r="E13" s="38"/>
      <c r="F13" s="38"/>
      <c r="G13" s="53"/>
      <c r="H13" s="53"/>
      <c r="I13" s="52"/>
    </row>
    <row r="14" spans="1:9" ht="14.25" customHeight="1" x14ac:dyDescent="0.2">
      <c r="B14" s="47" t="s">
        <v>651</v>
      </c>
      <c r="C14" s="52">
        <v>483.52297999999996</v>
      </c>
      <c r="D14" s="52">
        <v>483.52297600000003</v>
      </c>
      <c r="E14" s="38"/>
      <c r="F14" s="53"/>
      <c r="G14" s="53"/>
      <c r="H14" s="38"/>
      <c r="I14" s="52"/>
    </row>
    <row r="15" spans="1:9" ht="14.25" customHeight="1" x14ac:dyDescent="0.2">
      <c r="B15" s="47" t="s">
        <v>652</v>
      </c>
      <c r="C15" s="52">
        <v>134.63226</v>
      </c>
      <c r="D15" s="473">
        <v>77.982201000000003</v>
      </c>
      <c r="E15" s="53"/>
      <c r="F15" s="38"/>
      <c r="G15" s="53"/>
      <c r="H15" s="38"/>
      <c r="I15" s="473"/>
    </row>
    <row r="16" spans="1:9" ht="14.25" customHeight="1" x14ac:dyDescent="0.2">
      <c r="B16" s="47" t="s">
        <v>653</v>
      </c>
      <c r="C16" s="52">
        <v>0</v>
      </c>
      <c r="D16" s="52">
        <v>7.3319999999999999</v>
      </c>
      <c r="E16" s="53"/>
      <c r="F16" s="38"/>
      <c r="G16" s="53"/>
      <c r="H16" s="38"/>
      <c r="I16" s="52"/>
    </row>
    <row r="17" spans="2:9" ht="14.25" customHeight="1" x14ac:dyDescent="0.2">
      <c r="B17" s="47" t="s">
        <v>654</v>
      </c>
      <c r="C17" s="52">
        <v>7.7306290000000004</v>
      </c>
      <c r="D17" s="52">
        <v>2.0657130000000001</v>
      </c>
      <c r="E17" s="53"/>
      <c r="F17" s="38"/>
      <c r="G17" s="53"/>
      <c r="H17" s="38"/>
      <c r="I17" s="52"/>
    </row>
    <row r="18" spans="2:9" ht="14.25" customHeight="1" x14ac:dyDescent="0.2">
      <c r="B18" s="47" t="s">
        <v>655</v>
      </c>
      <c r="C18" s="52">
        <v>125.54362799999998</v>
      </c>
      <c r="D18" s="52">
        <v>57.240245999999999</v>
      </c>
      <c r="E18" s="53"/>
      <c r="F18" s="38"/>
      <c r="G18" s="53"/>
      <c r="H18" s="38"/>
      <c r="I18" s="52"/>
    </row>
    <row r="19" spans="2:9" ht="14.25" customHeight="1" x14ac:dyDescent="0.2">
      <c r="B19" s="47" t="s">
        <v>656</v>
      </c>
      <c r="C19" s="52">
        <v>22.121082999999999</v>
      </c>
      <c r="D19" s="473">
        <v>1147.5797861999999</v>
      </c>
      <c r="E19" s="53"/>
      <c r="F19" s="38"/>
      <c r="G19" s="53"/>
      <c r="H19" s="53"/>
      <c r="I19" s="473"/>
    </row>
    <row r="20" spans="2:9" ht="14.25" customHeight="1" x14ac:dyDescent="0.2">
      <c r="B20" s="47" t="s">
        <v>657</v>
      </c>
      <c r="C20" s="52">
        <v>7.3412610000000003</v>
      </c>
      <c r="D20" s="52">
        <v>6.929468</v>
      </c>
      <c r="E20" s="53"/>
      <c r="F20" s="38"/>
      <c r="G20" s="38"/>
      <c r="H20" s="38"/>
      <c r="I20" s="52"/>
    </row>
    <row r="21" spans="2:9" ht="14.25" customHeight="1" x14ac:dyDescent="0.2">
      <c r="B21" s="48" t="s">
        <v>658</v>
      </c>
      <c r="C21" s="40">
        <v>10198.441790999999</v>
      </c>
      <c r="D21" s="40">
        <v>11263.232997200001</v>
      </c>
      <c r="E21" s="73"/>
      <c r="F21" s="40"/>
      <c r="G21" s="40"/>
      <c r="H21" s="40"/>
      <c r="I21" s="52"/>
    </row>
    <row r="22" spans="2:9" ht="14.25" customHeight="1" x14ac:dyDescent="0.2">
      <c r="B22" s="225" t="s">
        <v>612</v>
      </c>
      <c r="C22" s="209"/>
      <c r="D22" s="202"/>
      <c r="E22" s="202"/>
      <c r="F22" s="202"/>
      <c r="G22" s="202"/>
      <c r="H22" s="202"/>
      <c r="I22" s="202"/>
    </row>
    <row r="23" spans="2:9" ht="14.25" customHeight="1" x14ac:dyDescent="0.2">
      <c r="B23" s="78" t="s">
        <v>659</v>
      </c>
      <c r="C23" s="52">
        <v>1.2750319999999999</v>
      </c>
      <c r="D23" s="52">
        <v>1.2750319999999999</v>
      </c>
      <c r="E23" s="53"/>
      <c r="F23" s="53"/>
      <c r="G23" s="53"/>
      <c r="H23" s="53"/>
      <c r="I23" s="52">
        <v>1.2750319999999999</v>
      </c>
    </row>
    <row r="24" spans="2:9" ht="14.25" customHeight="1" x14ac:dyDescent="0.2">
      <c r="B24" s="78" t="s">
        <v>660</v>
      </c>
      <c r="C24" s="52">
        <v>6962.1727010000004</v>
      </c>
      <c r="D24" s="52">
        <v>6964.1340700000001</v>
      </c>
      <c r="E24" s="38"/>
      <c r="F24" s="53"/>
      <c r="G24" s="53"/>
      <c r="H24" s="53"/>
      <c r="I24" s="52">
        <v>6964.1340700000001</v>
      </c>
    </row>
    <row r="25" spans="2:9" ht="14.25" customHeight="1" x14ac:dyDescent="0.2">
      <c r="B25" s="78" t="s">
        <v>661</v>
      </c>
      <c r="C25" s="52">
        <v>1740.035089</v>
      </c>
      <c r="D25" s="52">
        <v>1740.035089</v>
      </c>
      <c r="E25" s="38"/>
      <c r="F25" s="53"/>
      <c r="G25" s="53"/>
      <c r="H25" s="53"/>
      <c r="I25" s="52">
        <v>1740.035089</v>
      </c>
    </row>
    <row r="26" spans="2:9" ht="14.25" customHeight="1" x14ac:dyDescent="0.2">
      <c r="B26" s="47" t="s">
        <v>662</v>
      </c>
      <c r="C26" s="52">
        <v>54.260402999999997</v>
      </c>
      <c r="D26" s="52">
        <v>53.685876999999998</v>
      </c>
      <c r="E26" s="38"/>
      <c r="F26" s="53"/>
      <c r="G26" s="53"/>
      <c r="H26" s="53"/>
      <c r="I26" s="52">
        <v>53.685876999999998</v>
      </c>
    </row>
    <row r="27" spans="2:9" ht="14.25" customHeight="1" x14ac:dyDescent="0.2">
      <c r="B27" s="47" t="s">
        <v>663</v>
      </c>
      <c r="C27" s="52">
        <v>6.4711419999999995</v>
      </c>
      <c r="D27" s="52">
        <v>6.4711419999999995</v>
      </c>
      <c r="E27" s="38"/>
      <c r="F27" s="53"/>
      <c r="G27" s="53"/>
      <c r="H27" s="53"/>
      <c r="I27" s="52">
        <v>6.4711419999999995</v>
      </c>
    </row>
    <row r="28" spans="2:9" ht="14.25" customHeight="1" x14ac:dyDescent="0.2">
      <c r="B28" s="47" t="s">
        <v>664</v>
      </c>
      <c r="C28" s="52">
        <v>10.878005999999999</v>
      </c>
      <c r="D28" s="52">
        <v>10.878005999999999</v>
      </c>
      <c r="E28" s="38"/>
      <c r="F28" s="53"/>
      <c r="G28" s="53"/>
      <c r="H28" s="53"/>
      <c r="I28" s="52">
        <v>10.878005999999999</v>
      </c>
    </row>
    <row r="29" spans="2:9" ht="14.25" customHeight="1" x14ac:dyDescent="0.2">
      <c r="B29" s="47" t="s">
        <v>665</v>
      </c>
      <c r="C29" s="52">
        <v>151.038375</v>
      </c>
      <c r="D29" s="52">
        <v>151.038375</v>
      </c>
      <c r="E29" s="38"/>
      <c r="F29" s="53"/>
      <c r="G29" s="53"/>
      <c r="H29" s="53"/>
      <c r="I29" s="52">
        <v>151.038375</v>
      </c>
    </row>
    <row r="30" spans="2:9" ht="14.25" customHeight="1" x14ac:dyDescent="0.2">
      <c r="B30" s="232" t="s">
        <v>613</v>
      </c>
      <c r="C30" s="39">
        <v>8926.1307480000014</v>
      </c>
      <c r="D30" s="39">
        <v>8927.5175909999998</v>
      </c>
      <c r="E30" s="40"/>
      <c r="F30" s="73"/>
      <c r="G30" s="40"/>
      <c r="H30" s="40"/>
      <c r="I30" s="39">
        <v>8927.5175909999998</v>
      </c>
    </row>
    <row r="31" spans="2:9" ht="14.25" customHeight="1" x14ac:dyDescent="0.2">
      <c r="B31" s="225" t="s">
        <v>403</v>
      </c>
      <c r="C31" s="209"/>
      <c r="D31" s="202"/>
      <c r="E31" s="202"/>
      <c r="F31" s="202"/>
      <c r="G31" s="202"/>
      <c r="H31" s="202"/>
      <c r="I31" s="202">
        <v>0</v>
      </c>
    </row>
    <row r="32" spans="2:9" ht="14.25" customHeight="1" x14ac:dyDescent="0.2">
      <c r="B32" s="47" t="s">
        <v>666</v>
      </c>
      <c r="C32" s="37">
        <v>100</v>
      </c>
      <c r="D32" s="37">
        <v>100</v>
      </c>
      <c r="E32" s="38"/>
      <c r="F32" s="38"/>
      <c r="G32" s="38"/>
      <c r="H32" s="38"/>
      <c r="I32" s="37">
        <v>100</v>
      </c>
    </row>
    <row r="33" spans="2:9" ht="14.25" customHeight="1" x14ac:dyDescent="0.2">
      <c r="B33" s="47" t="s">
        <v>614</v>
      </c>
      <c r="C33" s="37">
        <v>0.19284200000000001</v>
      </c>
      <c r="D33" s="37">
        <v>0.19284200000000001</v>
      </c>
      <c r="E33" s="38"/>
      <c r="F33" s="38"/>
      <c r="G33" s="38"/>
      <c r="H33" s="38"/>
      <c r="I33" s="37">
        <v>0.19284200000000001</v>
      </c>
    </row>
    <row r="34" spans="2:9" ht="14.25" customHeight="1" x14ac:dyDescent="0.2">
      <c r="B34" s="47" t="s">
        <v>667</v>
      </c>
      <c r="C34" s="37">
        <v>28.338479</v>
      </c>
      <c r="D34" s="37">
        <v>28.338479</v>
      </c>
      <c r="E34" s="38"/>
      <c r="F34" s="38"/>
      <c r="G34" s="38"/>
      <c r="H34" s="38"/>
      <c r="I34" s="37">
        <v>28.338479</v>
      </c>
    </row>
    <row r="35" spans="2:9" ht="14.25" customHeight="1" x14ac:dyDescent="0.2">
      <c r="B35" s="47" t="s">
        <v>668</v>
      </c>
      <c r="C35" s="37">
        <v>1005.9590039999999</v>
      </c>
      <c r="D35" s="37">
        <v>1005.9590039999999</v>
      </c>
      <c r="E35" s="38"/>
      <c r="F35" s="38"/>
      <c r="G35" s="38"/>
      <c r="H35" s="38"/>
      <c r="I35" s="37">
        <v>1005.9590039999999</v>
      </c>
    </row>
    <row r="36" spans="2:9" ht="14.25" customHeight="1" x14ac:dyDescent="0.2">
      <c r="B36" s="47" t="s">
        <v>669</v>
      </c>
      <c r="C36" s="37">
        <v>24.02412</v>
      </c>
      <c r="D36" s="37">
        <v>24.02412</v>
      </c>
      <c r="E36" s="38"/>
      <c r="F36" s="38"/>
      <c r="G36" s="38"/>
      <c r="H36" s="38"/>
      <c r="I36" s="37">
        <v>24.02412</v>
      </c>
    </row>
    <row r="37" spans="2:9" ht="14.25" customHeight="1" x14ac:dyDescent="0.2">
      <c r="B37" s="47" t="s">
        <v>670</v>
      </c>
      <c r="C37" s="37">
        <v>1.4816210000000001</v>
      </c>
      <c r="D37" s="37">
        <v>1.4816210000000001</v>
      </c>
      <c r="E37" s="38"/>
      <c r="F37" s="38"/>
      <c r="G37" s="38"/>
      <c r="H37" s="38"/>
      <c r="I37" s="37">
        <v>1.4816210000000001</v>
      </c>
    </row>
    <row r="38" spans="2:9" ht="14.25" customHeight="1" x14ac:dyDescent="0.2">
      <c r="B38" s="47" t="s">
        <v>671</v>
      </c>
      <c r="C38" s="37">
        <v>56.650058999999999</v>
      </c>
      <c r="D38" s="37">
        <v>0</v>
      </c>
      <c r="E38" s="38"/>
      <c r="F38" s="38"/>
      <c r="G38" s="38"/>
      <c r="H38" s="38"/>
      <c r="I38" s="37">
        <v>0</v>
      </c>
    </row>
    <row r="39" spans="2:9" ht="14.25" customHeight="1" x14ac:dyDescent="0.2">
      <c r="B39" s="47" t="s">
        <v>672</v>
      </c>
      <c r="C39" s="37">
        <v>5.6649160000000007</v>
      </c>
      <c r="D39" s="37">
        <v>0</v>
      </c>
      <c r="E39" s="38"/>
      <c r="F39" s="38"/>
      <c r="G39" s="38"/>
      <c r="H39" s="38"/>
      <c r="I39" s="37">
        <v>0</v>
      </c>
    </row>
    <row r="40" spans="2:9" ht="14.25" customHeight="1" x14ac:dyDescent="0.2">
      <c r="B40" s="47" t="s">
        <v>615</v>
      </c>
      <c r="C40" s="37">
        <v>50</v>
      </c>
      <c r="D40" s="37">
        <v>50</v>
      </c>
      <c r="E40" s="38"/>
      <c r="F40" s="38"/>
      <c r="G40" s="53"/>
      <c r="H40" s="38"/>
      <c r="I40" s="37">
        <v>50</v>
      </c>
    </row>
    <row r="41" spans="2:9" ht="14.25" customHeight="1" x14ac:dyDescent="0.2">
      <c r="B41" s="48" t="s">
        <v>616</v>
      </c>
      <c r="C41" s="39">
        <v>1272.3110409999999</v>
      </c>
      <c r="D41" s="39">
        <v>1209.9960659999999</v>
      </c>
      <c r="E41" s="40"/>
      <c r="F41" s="40"/>
      <c r="G41" s="40"/>
      <c r="H41" s="40"/>
      <c r="I41" s="39">
        <v>1209.9960659999999</v>
      </c>
    </row>
    <row r="42" spans="2:9" ht="14.25" customHeight="1" x14ac:dyDescent="0.2">
      <c r="B42" s="225"/>
      <c r="C42" s="209"/>
      <c r="D42" s="202"/>
      <c r="E42" s="202"/>
      <c r="F42" s="202"/>
      <c r="G42" s="202"/>
      <c r="H42" s="202"/>
      <c r="I42" s="202">
        <v>0</v>
      </c>
    </row>
    <row r="43" spans="2:9" ht="14.25" customHeight="1" thickBot="1" x14ac:dyDescent="0.25">
      <c r="B43" s="50" t="s">
        <v>687</v>
      </c>
      <c r="C43" s="51">
        <v>10198.441789</v>
      </c>
      <c r="D43" s="43">
        <v>10137.513657</v>
      </c>
      <c r="E43" s="43"/>
      <c r="F43" s="43"/>
      <c r="G43" s="43"/>
      <c r="H43" s="43"/>
      <c r="I43" s="43">
        <v>10137.513657</v>
      </c>
    </row>
  </sheetData>
  <mergeCells count="3">
    <mergeCell ref="C6:C7"/>
    <mergeCell ref="D6:D7"/>
    <mergeCell ref="E6:I6"/>
  </mergeCells>
  <pageMargins left="0.7" right="0.7" top="0.75" bottom="0.75" header="0.3" footer="0.3"/>
  <pageSetup paperSize="9" orientation="portrait" verticalDpi="14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rgb="FF92D050"/>
  </sheetPr>
  <dimension ref="A1:F17"/>
  <sheetViews>
    <sheetView zoomScaleNormal="100" workbookViewId="0">
      <selection activeCell="F23" sqref="F23"/>
    </sheetView>
  </sheetViews>
  <sheetFormatPr baseColWidth="10" defaultRowHeight="14.25" x14ac:dyDescent="0.2"/>
  <cols>
    <col min="1" max="1" width="4.28515625" style="19" customWidth="1"/>
    <col min="2" max="2" width="27.7109375" style="19" bestFit="1" customWidth="1"/>
    <col min="3" max="3" width="23.7109375" style="19" customWidth="1"/>
    <col min="4" max="4" width="32.7109375" style="19" customWidth="1"/>
    <col min="5" max="5" width="42.7109375" style="19" customWidth="1"/>
    <col min="6" max="16384" width="11.42578125" style="19"/>
  </cols>
  <sheetData>
    <row r="1" spans="1:6" ht="18.75" customHeight="1" x14ac:dyDescent="0.2"/>
    <row r="2" spans="1:6" ht="18.75" customHeight="1" x14ac:dyDescent="0.2">
      <c r="A2" s="20" t="s">
        <v>241</v>
      </c>
      <c r="B2" s="21"/>
      <c r="C2" s="21"/>
      <c r="D2" s="22"/>
    </row>
    <row r="3" spans="1:6" ht="14.25" customHeight="1" x14ac:dyDescent="0.2">
      <c r="A3" s="20"/>
      <c r="B3" s="21"/>
      <c r="C3" s="21"/>
      <c r="D3" s="22"/>
    </row>
    <row r="4" spans="1:6" ht="14.25" customHeight="1" thickBot="1" x14ac:dyDescent="0.25">
      <c r="A4" s="20"/>
      <c r="B4" s="23" t="s">
        <v>452</v>
      </c>
      <c r="C4" s="24"/>
      <c r="D4" s="22"/>
    </row>
    <row r="5" spans="1:6" ht="14.25" customHeight="1" x14ac:dyDescent="0.2">
      <c r="B5" s="33" t="s">
        <v>43</v>
      </c>
      <c r="C5" s="41" t="s">
        <v>45</v>
      </c>
      <c r="D5" s="34" t="s">
        <v>45</v>
      </c>
      <c r="E5" s="45" t="s">
        <v>51</v>
      </c>
      <c r="F5" s="378"/>
    </row>
    <row r="6" spans="1:6" ht="14.25" customHeight="1" thickBot="1" x14ac:dyDescent="0.25">
      <c r="B6" s="347" t="s">
        <v>444</v>
      </c>
      <c r="C6" s="346" t="s">
        <v>445</v>
      </c>
      <c r="D6" s="346" t="s">
        <v>446</v>
      </c>
      <c r="E6" s="348" t="s">
        <v>447</v>
      </c>
      <c r="F6" s="378"/>
    </row>
    <row r="7" spans="1:6" x14ac:dyDescent="0.2">
      <c r="B7" s="87" t="s">
        <v>621</v>
      </c>
      <c r="C7" s="235" t="s">
        <v>448</v>
      </c>
      <c r="D7" s="235" t="s">
        <v>624</v>
      </c>
      <c r="E7" s="233" t="s">
        <v>449</v>
      </c>
    </row>
    <row r="8" spans="1:6" x14ac:dyDescent="0.2">
      <c r="B8" s="95" t="s">
        <v>622</v>
      </c>
      <c r="C8" s="236" t="s">
        <v>448</v>
      </c>
      <c r="D8" s="236" t="s">
        <v>624</v>
      </c>
      <c r="E8" s="234" t="s">
        <v>623</v>
      </c>
      <c r="F8" s="378"/>
    </row>
    <row r="9" spans="1:6" x14ac:dyDescent="0.2">
      <c r="B9" s="95" t="s">
        <v>450</v>
      </c>
      <c r="C9" s="236" t="s">
        <v>625</v>
      </c>
      <c r="D9" s="236" t="s">
        <v>624</v>
      </c>
      <c r="E9" s="234" t="s">
        <v>626</v>
      </c>
      <c r="F9" s="378"/>
    </row>
    <row r="10" spans="1:6" ht="14.25" customHeight="1" x14ac:dyDescent="0.2">
      <c r="B10" s="95" t="s">
        <v>243</v>
      </c>
      <c r="C10" s="236" t="s">
        <v>624</v>
      </c>
      <c r="D10" s="236" t="s">
        <v>628</v>
      </c>
      <c r="E10" s="234" t="s">
        <v>627</v>
      </c>
      <c r="F10" s="378"/>
    </row>
    <row r="11" spans="1:6" ht="14.25" customHeight="1" x14ac:dyDescent="0.2">
      <c r="B11" s="95" t="s">
        <v>244</v>
      </c>
      <c r="C11" s="236" t="s">
        <v>624</v>
      </c>
      <c r="D11" s="236" t="s">
        <v>628</v>
      </c>
      <c r="E11" s="234" t="s">
        <v>627</v>
      </c>
      <c r="F11" s="378"/>
    </row>
    <row r="12" spans="1:6" ht="14.25" customHeight="1" x14ac:dyDescent="0.2">
      <c r="B12" s="95" t="s">
        <v>245</v>
      </c>
      <c r="C12" s="236" t="s">
        <v>624</v>
      </c>
      <c r="D12" s="236" t="s">
        <v>628</v>
      </c>
      <c r="E12" s="234" t="s">
        <v>629</v>
      </c>
      <c r="F12" s="378"/>
    </row>
    <row r="13" spans="1:6" ht="14.25" customHeight="1" thickBot="1" x14ac:dyDescent="0.25">
      <c r="B13" s="140" t="s">
        <v>451</v>
      </c>
      <c r="C13" s="482" t="s">
        <v>624</v>
      </c>
      <c r="D13" s="482" t="s">
        <v>628</v>
      </c>
      <c r="E13" s="483" t="s">
        <v>629</v>
      </c>
      <c r="F13" s="378"/>
    </row>
    <row r="14" spans="1:6" ht="14.25" customHeight="1" x14ac:dyDescent="0.2">
      <c r="B14" s="372"/>
      <c r="C14" s="380"/>
      <c r="D14" s="380"/>
      <c r="E14" s="380"/>
      <c r="F14" s="378"/>
    </row>
    <row r="15" spans="1:6" ht="14.25" customHeight="1" x14ac:dyDescent="0.2">
      <c r="E15" s="380"/>
      <c r="F15" s="378"/>
    </row>
    <row r="16" spans="1:6" ht="14.25" customHeight="1" x14ac:dyDescent="0.2">
      <c r="B16" s="372"/>
      <c r="C16" s="380"/>
      <c r="D16" s="380"/>
      <c r="E16" s="380"/>
      <c r="F16" s="378"/>
    </row>
    <row r="17" spans="2:6" ht="14.25" customHeight="1" x14ac:dyDescent="0.2">
      <c r="B17" s="372"/>
      <c r="C17" s="380"/>
      <c r="D17" s="380"/>
      <c r="E17" s="380"/>
      <c r="F17" s="378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3">
    <tabColor rgb="FF92D050"/>
  </sheetPr>
  <dimension ref="A1:G105"/>
  <sheetViews>
    <sheetView zoomScaleNormal="100" workbookViewId="0">
      <selection activeCell="H11" sqref="H11"/>
    </sheetView>
  </sheetViews>
  <sheetFormatPr baseColWidth="10" defaultRowHeight="14.25" x14ac:dyDescent="0.2"/>
  <cols>
    <col min="1" max="2" width="4.28515625" style="152" customWidth="1"/>
    <col min="3" max="3" width="2.140625" style="152" customWidth="1"/>
    <col min="4" max="4" width="97.140625" style="525" customWidth="1"/>
    <col min="5" max="5" width="14.28515625" style="152" customWidth="1"/>
    <col min="6" max="16384" width="11.42578125" style="152"/>
  </cols>
  <sheetData>
    <row r="1" spans="1:5" ht="18.75" customHeight="1" x14ac:dyDescent="0.2"/>
    <row r="2" spans="1:5" ht="18.75" customHeight="1" x14ac:dyDescent="0.2">
      <c r="A2" s="153" t="s">
        <v>181</v>
      </c>
      <c r="B2" s="155"/>
      <c r="C2" s="155"/>
      <c r="D2" s="155"/>
      <c r="E2" s="154"/>
    </row>
    <row r="3" spans="1:5" ht="14.25" customHeight="1" x14ac:dyDescent="0.2">
      <c r="A3" s="153"/>
      <c r="B3" s="155"/>
      <c r="C3" s="155"/>
      <c r="D3" s="155"/>
      <c r="E3" s="154"/>
    </row>
    <row r="4" spans="1:5" ht="14.25" customHeight="1" x14ac:dyDescent="0.2">
      <c r="A4" s="153"/>
      <c r="B4" s="176" t="s">
        <v>452</v>
      </c>
      <c r="C4" s="156"/>
      <c r="D4" s="156"/>
      <c r="E4" s="154"/>
    </row>
    <row r="5" spans="1:5" s="171" customFormat="1" ht="14.25" customHeight="1" x14ac:dyDescent="0.15">
      <c r="A5" s="174"/>
      <c r="B5" s="175"/>
      <c r="C5" s="169"/>
      <c r="D5" s="169"/>
      <c r="E5" s="170"/>
    </row>
    <row r="6" spans="1:5" s="171" customFormat="1" ht="14.25" customHeight="1" thickBot="1" x14ac:dyDescent="0.2">
      <c r="A6" s="174"/>
      <c r="B6" s="176" t="s">
        <v>453</v>
      </c>
      <c r="C6" s="169"/>
      <c r="D6" s="384"/>
      <c r="E6" s="385"/>
    </row>
    <row r="7" spans="1:5" s="171" customFormat="1" ht="14.25" customHeight="1" x14ac:dyDescent="0.15">
      <c r="A7" s="174"/>
      <c r="B7" s="386" t="s">
        <v>454</v>
      </c>
      <c r="C7" s="387"/>
      <c r="D7" s="526"/>
      <c r="E7" s="388" t="s">
        <v>455</v>
      </c>
    </row>
    <row r="8" spans="1:5" s="171" customFormat="1" ht="14.25" customHeight="1" x14ac:dyDescent="0.15">
      <c r="A8" s="174"/>
      <c r="B8" s="389">
        <v>1</v>
      </c>
      <c r="C8" s="390" t="s">
        <v>456</v>
      </c>
      <c r="D8" s="527"/>
      <c r="E8" s="391">
        <v>100.192842</v>
      </c>
    </row>
    <row r="9" spans="1:5" s="171" customFormat="1" ht="14.25" customHeight="1" x14ac:dyDescent="0.15">
      <c r="A9" s="174"/>
      <c r="B9" s="392"/>
      <c r="C9" s="393" t="s">
        <v>457</v>
      </c>
      <c r="D9" s="528"/>
      <c r="E9" s="394">
        <v>100</v>
      </c>
    </row>
    <row r="10" spans="1:5" s="171" customFormat="1" ht="14.25" customHeight="1" x14ac:dyDescent="0.15">
      <c r="A10" s="174"/>
      <c r="B10" s="392"/>
      <c r="C10" s="393" t="s">
        <v>458</v>
      </c>
      <c r="D10" s="529"/>
      <c r="E10" s="394">
        <v>192.84200000000001</v>
      </c>
    </row>
    <row r="11" spans="1:5" s="171" customFormat="1" ht="14.25" customHeight="1" x14ac:dyDescent="0.15">
      <c r="A11" s="174"/>
      <c r="B11" s="389">
        <v>2</v>
      </c>
      <c r="C11" s="390" t="s">
        <v>459</v>
      </c>
      <c r="D11" s="527"/>
      <c r="E11" s="391">
        <v>1059.803224</v>
      </c>
    </row>
    <row r="12" spans="1:5" s="171" customFormat="1" ht="14.25" customHeight="1" x14ac:dyDescent="0.15">
      <c r="A12" s="174"/>
      <c r="B12" s="389">
        <v>3</v>
      </c>
      <c r="C12" s="390" t="s">
        <v>460</v>
      </c>
      <c r="D12" s="527"/>
      <c r="E12" s="391"/>
    </row>
    <row r="13" spans="1:5" s="171" customFormat="1" ht="14.25" customHeight="1" x14ac:dyDescent="0.15">
      <c r="A13" s="174"/>
      <c r="B13" s="389">
        <v>5</v>
      </c>
      <c r="C13" s="390" t="s">
        <v>461</v>
      </c>
      <c r="D13" s="527"/>
      <c r="E13" s="391"/>
    </row>
    <row r="14" spans="1:5" s="171" customFormat="1" ht="14.25" customHeight="1" x14ac:dyDescent="0.15">
      <c r="A14" s="174"/>
      <c r="B14" s="389" t="s">
        <v>172</v>
      </c>
      <c r="C14" s="390" t="s">
        <v>462</v>
      </c>
      <c r="D14" s="527"/>
      <c r="E14" s="391"/>
    </row>
    <row r="15" spans="1:5" s="171" customFormat="1" ht="14.25" customHeight="1" x14ac:dyDescent="0.15">
      <c r="A15" s="174"/>
      <c r="B15" s="395">
        <v>6</v>
      </c>
      <c r="C15" s="396" t="s">
        <v>463</v>
      </c>
      <c r="D15" s="530"/>
      <c r="E15" s="397">
        <f>E14+E13+E12+E11+E8</f>
        <v>1159.9960659999999</v>
      </c>
    </row>
    <row r="16" spans="1:5" s="171" customFormat="1" ht="14.25" customHeight="1" x14ac:dyDescent="0.15">
      <c r="A16" s="174"/>
      <c r="B16" s="398" t="s">
        <v>464</v>
      </c>
      <c r="C16" s="399"/>
      <c r="D16" s="531"/>
      <c r="E16" s="400"/>
    </row>
    <row r="17" spans="1:5" s="171" customFormat="1" ht="14.25" customHeight="1" x14ac:dyDescent="0.15">
      <c r="A17" s="174"/>
      <c r="B17" s="389">
        <v>7</v>
      </c>
      <c r="C17" s="390" t="s">
        <v>465</v>
      </c>
      <c r="D17" s="527"/>
      <c r="E17" s="391">
        <v>-1.430812</v>
      </c>
    </row>
    <row r="18" spans="1:5" s="171" customFormat="1" ht="14.25" customHeight="1" x14ac:dyDescent="0.15">
      <c r="A18" s="174"/>
      <c r="B18" s="389">
        <v>8</v>
      </c>
      <c r="C18" s="390" t="s">
        <v>466</v>
      </c>
      <c r="D18" s="527"/>
      <c r="E18" s="391"/>
    </row>
    <row r="19" spans="1:5" s="171" customFormat="1" ht="14.25" customHeight="1" x14ac:dyDescent="0.15">
      <c r="A19" s="174"/>
      <c r="B19" s="389">
        <v>10</v>
      </c>
      <c r="C19" s="390" t="s">
        <v>467</v>
      </c>
      <c r="D19" s="527"/>
      <c r="E19" s="391"/>
    </row>
    <row r="20" spans="1:5" s="171" customFormat="1" ht="14.25" customHeight="1" x14ac:dyDescent="0.15">
      <c r="A20" s="174"/>
      <c r="B20" s="389">
        <v>11</v>
      </c>
      <c r="C20" s="390" t="s">
        <v>468</v>
      </c>
      <c r="D20" s="527"/>
      <c r="E20" s="391"/>
    </row>
    <row r="21" spans="1:5" s="171" customFormat="1" ht="14.25" customHeight="1" x14ac:dyDescent="0.15">
      <c r="A21" s="174"/>
      <c r="B21" s="389">
        <v>12</v>
      </c>
      <c r="C21" s="390" t="s">
        <v>469</v>
      </c>
      <c r="D21" s="527"/>
      <c r="E21" s="391"/>
    </row>
    <row r="22" spans="1:5" s="171" customFormat="1" ht="14.25" customHeight="1" x14ac:dyDescent="0.15">
      <c r="A22" s="174"/>
      <c r="B22" s="389">
        <v>14</v>
      </c>
      <c r="C22" s="390" t="s">
        <v>470</v>
      </c>
      <c r="D22" s="527"/>
      <c r="E22" s="391"/>
    </row>
    <row r="23" spans="1:5" s="171" customFormat="1" ht="14.25" customHeight="1" x14ac:dyDescent="0.15">
      <c r="A23" s="174"/>
      <c r="B23" s="389">
        <v>15</v>
      </c>
      <c r="C23" s="390" t="s">
        <v>471</v>
      </c>
      <c r="D23" s="527"/>
      <c r="E23" s="391"/>
    </row>
    <row r="24" spans="1:5" s="171" customFormat="1" ht="14.25" customHeight="1" x14ac:dyDescent="0.15">
      <c r="A24" s="174"/>
      <c r="B24" s="389">
        <v>16</v>
      </c>
      <c r="C24" s="390" t="s">
        <v>472</v>
      </c>
      <c r="D24" s="527"/>
      <c r="E24" s="391">
        <v>-5.0000000000000001E-3</v>
      </c>
    </row>
    <row r="25" spans="1:5" s="171" customFormat="1" ht="14.25" customHeight="1" x14ac:dyDescent="0.15">
      <c r="A25" s="174"/>
      <c r="B25" s="389">
        <v>17</v>
      </c>
      <c r="C25" s="390" t="s">
        <v>473</v>
      </c>
      <c r="D25" s="527"/>
      <c r="E25" s="391"/>
    </row>
    <row r="26" spans="1:5" s="171" customFormat="1" ht="27.75" customHeight="1" x14ac:dyDescent="0.15">
      <c r="A26" s="174"/>
      <c r="B26" s="389">
        <v>18</v>
      </c>
      <c r="C26" s="615" t="s">
        <v>474</v>
      </c>
      <c r="D26" s="616"/>
      <c r="E26" s="391">
        <v>-233.14389199999999</v>
      </c>
    </row>
    <row r="27" spans="1:5" s="171" customFormat="1" ht="34.5" customHeight="1" x14ac:dyDescent="0.15">
      <c r="A27" s="174"/>
      <c r="B27" s="389">
        <v>19</v>
      </c>
      <c r="C27" s="615" t="s">
        <v>475</v>
      </c>
      <c r="D27" s="616"/>
      <c r="E27" s="391"/>
    </row>
    <row r="28" spans="1:5" s="171" customFormat="1" ht="10.5" customHeight="1" x14ac:dyDescent="0.15">
      <c r="A28" s="174"/>
      <c r="B28" s="389">
        <v>21</v>
      </c>
      <c r="C28" s="615" t="s">
        <v>476</v>
      </c>
      <c r="D28" s="616"/>
      <c r="E28" s="391"/>
    </row>
    <row r="29" spans="1:5" s="171" customFormat="1" ht="14.25" customHeight="1" x14ac:dyDescent="0.15">
      <c r="A29" s="174"/>
      <c r="B29" s="389">
        <v>22</v>
      </c>
      <c r="C29" s="390" t="s">
        <v>477</v>
      </c>
      <c r="D29" s="527"/>
      <c r="E29" s="391"/>
    </row>
    <row r="30" spans="1:5" s="171" customFormat="1" ht="14.25" customHeight="1" x14ac:dyDescent="0.15">
      <c r="A30" s="174"/>
      <c r="B30" s="389">
        <v>23</v>
      </c>
      <c r="C30" s="615" t="s">
        <v>478</v>
      </c>
      <c r="D30" s="616"/>
      <c r="E30" s="394"/>
    </row>
    <row r="31" spans="1:5" s="171" customFormat="1" ht="14.25" customHeight="1" x14ac:dyDescent="0.15">
      <c r="A31" s="174"/>
      <c r="B31" s="389">
        <v>24</v>
      </c>
      <c r="C31" s="390" t="s">
        <v>479</v>
      </c>
      <c r="D31" s="532"/>
      <c r="E31" s="391"/>
    </row>
    <row r="32" spans="1:5" s="171" customFormat="1" ht="14.25" customHeight="1" x14ac:dyDescent="0.15">
      <c r="A32" s="174"/>
      <c r="B32" s="389">
        <v>25</v>
      </c>
      <c r="C32" s="390" t="s">
        <v>480</v>
      </c>
      <c r="D32" s="532"/>
      <c r="E32" s="394"/>
    </row>
    <row r="33" spans="1:5" s="171" customFormat="1" ht="14.25" customHeight="1" x14ac:dyDescent="0.15">
      <c r="A33" s="174"/>
      <c r="B33" s="389" t="s">
        <v>173</v>
      </c>
      <c r="C33" s="390" t="s">
        <v>481</v>
      </c>
      <c r="D33" s="527"/>
      <c r="E33" s="391"/>
    </row>
    <row r="34" spans="1:5" s="171" customFormat="1" ht="14.25" customHeight="1" x14ac:dyDescent="0.15">
      <c r="A34" s="174"/>
      <c r="B34" s="389" t="s">
        <v>174</v>
      </c>
      <c r="C34" s="390" t="s">
        <v>482</v>
      </c>
      <c r="D34" s="527"/>
      <c r="E34" s="391"/>
    </row>
    <row r="35" spans="1:5" s="171" customFormat="1" ht="14.25" customHeight="1" x14ac:dyDescent="0.15">
      <c r="A35" s="174"/>
      <c r="B35" s="389">
        <v>27</v>
      </c>
      <c r="C35" s="390" t="s">
        <v>483</v>
      </c>
      <c r="D35" s="527"/>
      <c r="E35" s="391"/>
    </row>
    <row r="36" spans="1:5" s="171" customFormat="1" ht="14.25" customHeight="1" x14ac:dyDescent="0.15">
      <c r="A36" s="174"/>
      <c r="B36" s="389">
        <v>28</v>
      </c>
      <c r="C36" s="390" t="s">
        <v>484</v>
      </c>
      <c r="D36" s="527"/>
      <c r="E36" s="391">
        <f>SUM(E17:E35)</f>
        <v>-234.57970399999999</v>
      </c>
    </row>
    <row r="37" spans="1:5" s="171" customFormat="1" ht="14.25" customHeight="1" x14ac:dyDescent="0.15">
      <c r="A37" s="174"/>
      <c r="B37" s="395">
        <v>29</v>
      </c>
      <c r="C37" s="396" t="s">
        <v>485</v>
      </c>
      <c r="D37" s="530"/>
      <c r="E37" s="397">
        <f>E15+E36</f>
        <v>925.41636199999994</v>
      </c>
    </row>
    <row r="38" spans="1:5" s="171" customFormat="1" ht="14.25" customHeight="1" x14ac:dyDescent="0.15">
      <c r="A38" s="174"/>
      <c r="B38" s="398" t="s">
        <v>486</v>
      </c>
      <c r="C38" s="399"/>
      <c r="D38" s="531"/>
      <c r="E38" s="400"/>
    </row>
    <row r="39" spans="1:5" s="171" customFormat="1" ht="14.25" customHeight="1" x14ac:dyDescent="0.15">
      <c r="A39" s="174"/>
      <c r="B39" s="389">
        <v>30</v>
      </c>
      <c r="C39" s="390" t="s">
        <v>456</v>
      </c>
      <c r="D39" s="527"/>
      <c r="E39" s="391">
        <v>50</v>
      </c>
    </row>
    <row r="40" spans="1:5" s="171" customFormat="1" ht="14.25" customHeight="1" x14ac:dyDescent="0.15">
      <c r="A40" s="174"/>
      <c r="B40" s="389">
        <v>31</v>
      </c>
      <c r="C40" s="390" t="s">
        <v>487</v>
      </c>
      <c r="D40" s="532"/>
      <c r="E40" s="394">
        <v>50</v>
      </c>
    </row>
    <row r="41" spans="1:5" s="171" customFormat="1" ht="14.25" customHeight="1" x14ac:dyDescent="0.15">
      <c r="A41" s="174"/>
      <c r="B41" s="389">
        <v>32</v>
      </c>
      <c r="C41" s="390" t="s">
        <v>488</v>
      </c>
      <c r="D41" s="532"/>
      <c r="E41" s="394"/>
    </row>
    <row r="42" spans="1:5" s="171" customFormat="1" ht="14.25" customHeight="1" x14ac:dyDescent="0.15">
      <c r="A42" s="174"/>
      <c r="B42" s="389">
        <v>33</v>
      </c>
      <c r="C42" s="390" t="s">
        <v>489</v>
      </c>
      <c r="D42" s="527"/>
      <c r="E42" s="391"/>
    </row>
    <row r="43" spans="1:5" s="171" customFormat="1" ht="14.25" customHeight="1" x14ac:dyDescent="0.15">
      <c r="A43" s="174"/>
      <c r="B43" s="395">
        <v>36</v>
      </c>
      <c r="C43" s="396" t="s">
        <v>490</v>
      </c>
      <c r="D43" s="530"/>
      <c r="E43" s="397">
        <f>E39+E42</f>
        <v>50</v>
      </c>
    </row>
    <row r="44" spans="1:5" s="171" customFormat="1" ht="14.25" customHeight="1" x14ac:dyDescent="0.15">
      <c r="A44" s="174"/>
      <c r="B44" s="398" t="s">
        <v>491</v>
      </c>
      <c r="C44" s="399"/>
      <c r="D44" s="531"/>
      <c r="E44" s="400"/>
    </row>
    <row r="45" spans="1:5" s="171" customFormat="1" ht="14.25" customHeight="1" x14ac:dyDescent="0.15">
      <c r="A45" s="174"/>
      <c r="B45" s="389">
        <v>37</v>
      </c>
      <c r="C45" s="390" t="s">
        <v>492</v>
      </c>
      <c r="D45" s="527"/>
      <c r="E45" s="391"/>
    </row>
    <row r="46" spans="1:5" s="171" customFormat="1" ht="21" customHeight="1" x14ac:dyDescent="0.15">
      <c r="A46" s="174"/>
      <c r="B46" s="389">
        <v>38</v>
      </c>
      <c r="C46" s="390" t="s">
        <v>493</v>
      </c>
      <c r="D46" s="527"/>
      <c r="E46" s="391"/>
    </row>
    <row r="47" spans="1:5" s="171" customFormat="1" ht="30" customHeight="1" x14ac:dyDescent="0.15">
      <c r="A47" s="174"/>
      <c r="B47" s="389">
        <v>39</v>
      </c>
      <c r="C47" s="615" t="s">
        <v>494</v>
      </c>
      <c r="D47" s="616"/>
      <c r="E47" s="391">
        <v>-3.2796599999999998</v>
      </c>
    </row>
    <row r="48" spans="1:5" s="171" customFormat="1" ht="14.25" customHeight="1" x14ac:dyDescent="0.15">
      <c r="A48" s="174"/>
      <c r="B48" s="389">
        <v>42</v>
      </c>
      <c r="C48" s="390" t="s">
        <v>495</v>
      </c>
      <c r="D48" s="527"/>
      <c r="E48" s="391"/>
    </row>
    <row r="49" spans="1:5" s="171" customFormat="1" ht="14.25" customHeight="1" x14ac:dyDescent="0.15">
      <c r="A49" s="174"/>
      <c r="B49" s="389">
        <v>43</v>
      </c>
      <c r="C49" s="390" t="s">
        <v>496</v>
      </c>
      <c r="D49" s="527"/>
      <c r="E49" s="391">
        <f>SUM(E47:E48)</f>
        <v>-3.2796599999999998</v>
      </c>
    </row>
    <row r="50" spans="1:5" s="171" customFormat="1" ht="14.25" customHeight="1" x14ac:dyDescent="0.15">
      <c r="A50" s="174"/>
      <c r="B50" s="395">
        <v>44</v>
      </c>
      <c r="C50" s="396" t="s">
        <v>389</v>
      </c>
      <c r="D50" s="530"/>
      <c r="E50" s="397">
        <f>E43+E49</f>
        <v>46.72034</v>
      </c>
    </row>
    <row r="51" spans="1:5" s="171" customFormat="1" ht="14.25" customHeight="1" x14ac:dyDescent="0.15">
      <c r="A51" s="174"/>
      <c r="B51" s="395">
        <v>45</v>
      </c>
      <c r="C51" s="396" t="s">
        <v>497</v>
      </c>
      <c r="D51" s="530"/>
      <c r="E51" s="397">
        <f>E50+E37</f>
        <v>972.1367019999999</v>
      </c>
    </row>
    <row r="52" spans="1:5" s="171" customFormat="1" ht="14.25" customHeight="1" x14ac:dyDescent="0.15">
      <c r="A52" s="174"/>
      <c r="B52" s="398" t="s">
        <v>498</v>
      </c>
      <c r="C52" s="399"/>
      <c r="D52" s="531"/>
      <c r="E52" s="400"/>
    </row>
    <row r="53" spans="1:5" s="171" customFormat="1" ht="14.25" customHeight="1" x14ac:dyDescent="0.15">
      <c r="A53" s="174"/>
      <c r="B53" s="389">
        <v>46</v>
      </c>
      <c r="C53" s="390" t="s">
        <v>456</v>
      </c>
      <c r="D53" s="527"/>
      <c r="E53" s="391">
        <v>150</v>
      </c>
    </row>
    <row r="54" spans="1:5" s="171" customFormat="1" ht="14.25" customHeight="1" x14ac:dyDescent="0.15">
      <c r="A54" s="174"/>
      <c r="B54" s="389">
        <v>47</v>
      </c>
      <c r="C54" s="390" t="s">
        <v>499</v>
      </c>
      <c r="D54" s="527"/>
      <c r="E54" s="391"/>
    </row>
    <row r="55" spans="1:5" s="171" customFormat="1" ht="14.25" customHeight="1" x14ac:dyDescent="0.15">
      <c r="A55" s="174"/>
      <c r="B55" s="389">
        <v>50</v>
      </c>
      <c r="C55" s="390" t="s">
        <v>500</v>
      </c>
      <c r="D55" s="527"/>
      <c r="E55" s="391"/>
    </row>
    <row r="56" spans="1:5" s="171" customFormat="1" ht="14.25" customHeight="1" x14ac:dyDescent="0.15">
      <c r="A56" s="174"/>
      <c r="B56" s="395">
        <v>51</v>
      </c>
      <c r="C56" s="396" t="s">
        <v>501</v>
      </c>
      <c r="D56" s="530"/>
      <c r="E56" s="397">
        <f>SUM(E53:E55)</f>
        <v>150</v>
      </c>
    </row>
    <row r="57" spans="1:5" s="171" customFormat="1" ht="14.25" customHeight="1" x14ac:dyDescent="0.15">
      <c r="A57" s="174"/>
      <c r="B57" s="398" t="s">
        <v>502</v>
      </c>
      <c r="C57" s="399"/>
      <c r="D57" s="531"/>
      <c r="E57" s="400"/>
    </row>
    <row r="58" spans="1:5" s="171" customFormat="1" ht="14.25" customHeight="1" x14ac:dyDescent="0.15">
      <c r="A58" s="174"/>
      <c r="B58" s="389">
        <v>52</v>
      </c>
      <c r="C58" s="390" t="s">
        <v>503</v>
      </c>
      <c r="D58" s="527"/>
      <c r="E58" s="391"/>
    </row>
    <row r="59" spans="1:5" s="171" customFormat="1" ht="14.25" customHeight="1" x14ac:dyDescent="0.15">
      <c r="A59" s="174"/>
      <c r="B59" s="389">
        <v>53</v>
      </c>
      <c r="C59" s="390" t="s">
        <v>504</v>
      </c>
      <c r="D59" s="527"/>
      <c r="E59" s="391"/>
    </row>
    <row r="60" spans="1:5" s="171" customFormat="1" ht="25.5" customHeight="1" x14ac:dyDescent="0.15">
      <c r="A60" s="174"/>
      <c r="B60" s="389">
        <v>54</v>
      </c>
      <c r="C60" s="615" t="s">
        <v>505</v>
      </c>
      <c r="D60" s="616"/>
      <c r="E60" s="391">
        <v>-4.140117</v>
      </c>
    </row>
    <row r="61" spans="1:5" s="171" customFormat="1" ht="14.25" customHeight="1" x14ac:dyDescent="0.15">
      <c r="A61" s="174"/>
      <c r="B61" s="389" t="s">
        <v>246</v>
      </c>
      <c r="C61" s="390" t="s">
        <v>506</v>
      </c>
      <c r="D61" s="532"/>
      <c r="E61" s="394">
        <f>+E60</f>
        <v>-4.140117</v>
      </c>
    </row>
    <row r="62" spans="1:5" s="171" customFormat="1" ht="21" customHeight="1" x14ac:dyDescent="0.15">
      <c r="A62" s="174"/>
      <c r="B62" s="389" t="s">
        <v>247</v>
      </c>
      <c r="C62" s="390" t="s">
        <v>507</v>
      </c>
      <c r="D62" s="532"/>
      <c r="E62" s="394"/>
    </row>
    <row r="63" spans="1:5" s="171" customFormat="1" ht="27" customHeight="1" x14ac:dyDescent="0.15">
      <c r="A63" s="174"/>
      <c r="B63" s="389">
        <v>55</v>
      </c>
      <c r="C63" s="615" t="s">
        <v>508</v>
      </c>
      <c r="D63" s="616"/>
      <c r="E63" s="391"/>
    </row>
    <row r="64" spans="1:5" s="171" customFormat="1" ht="14.25" customHeight="1" x14ac:dyDescent="0.15">
      <c r="A64" s="174"/>
      <c r="B64" s="389">
        <v>57</v>
      </c>
      <c r="C64" s="390" t="s">
        <v>509</v>
      </c>
      <c r="D64" s="527"/>
      <c r="E64" s="391">
        <f>E60</f>
        <v>-4.140117</v>
      </c>
    </row>
    <row r="65" spans="1:5" s="171" customFormat="1" ht="14.25" customHeight="1" x14ac:dyDescent="0.15">
      <c r="A65" s="174"/>
      <c r="B65" s="395">
        <v>58</v>
      </c>
      <c r="C65" s="396" t="s">
        <v>390</v>
      </c>
      <c r="D65" s="530"/>
      <c r="E65" s="397">
        <f>E56+E64</f>
        <v>145.859883</v>
      </c>
    </row>
    <row r="66" spans="1:5" s="171" customFormat="1" ht="14.25" customHeight="1" x14ac:dyDescent="0.15">
      <c r="A66" s="174"/>
      <c r="B66" s="395">
        <v>59</v>
      </c>
      <c r="C66" s="396" t="s">
        <v>510</v>
      </c>
      <c r="D66" s="530"/>
      <c r="E66" s="397">
        <f>E65+E51</f>
        <v>1117.9965849999999</v>
      </c>
    </row>
    <row r="67" spans="1:5" s="171" customFormat="1" ht="14.25" customHeight="1" x14ac:dyDescent="0.15">
      <c r="A67" s="174"/>
      <c r="B67" s="395">
        <v>60</v>
      </c>
      <c r="C67" s="396" t="s">
        <v>511</v>
      </c>
      <c r="D67" s="530"/>
      <c r="E67" s="397">
        <v>5113.0548060000001</v>
      </c>
    </row>
    <row r="68" spans="1:5" s="171" customFormat="1" ht="14.25" customHeight="1" x14ac:dyDescent="0.15">
      <c r="A68" s="174"/>
      <c r="B68" s="398" t="s">
        <v>512</v>
      </c>
      <c r="C68" s="399"/>
      <c r="D68" s="531"/>
      <c r="E68" s="400"/>
    </row>
    <row r="69" spans="1:5" s="171" customFormat="1" ht="14.25" customHeight="1" x14ac:dyDescent="0.15">
      <c r="A69" s="174"/>
      <c r="B69" s="389">
        <v>61</v>
      </c>
      <c r="C69" s="390" t="s">
        <v>513</v>
      </c>
      <c r="D69" s="527"/>
      <c r="E69" s="401">
        <v>0.18099999999999999</v>
      </c>
    </row>
    <row r="70" spans="1:5" s="171" customFormat="1" ht="14.25" customHeight="1" x14ac:dyDescent="0.15">
      <c r="A70" s="174"/>
      <c r="B70" s="389">
        <v>62</v>
      </c>
      <c r="C70" s="390" t="s">
        <v>514</v>
      </c>
      <c r="D70" s="527"/>
      <c r="E70" s="401">
        <v>0.19009999999999999</v>
      </c>
    </row>
    <row r="71" spans="1:5" s="171" customFormat="1" ht="14.25" customHeight="1" x14ac:dyDescent="0.15">
      <c r="A71" s="174"/>
      <c r="B71" s="389">
        <v>63</v>
      </c>
      <c r="C71" s="390" t="s">
        <v>515</v>
      </c>
      <c r="D71" s="527"/>
      <c r="E71" s="401">
        <f>+E66/E67</f>
        <v>0.21865531026345894</v>
      </c>
    </row>
    <row r="72" spans="1:5" s="171" customFormat="1" ht="14.25" customHeight="1" x14ac:dyDescent="0.15">
      <c r="A72" s="174"/>
      <c r="B72" s="389">
        <v>64</v>
      </c>
      <c r="C72" s="390" t="s">
        <v>516</v>
      </c>
      <c r="D72" s="527"/>
      <c r="E72" s="401">
        <f>+SUM(E73:E75)</f>
        <v>0.08</v>
      </c>
    </row>
    <row r="73" spans="1:5" s="171" customFormat="1" ht="14.25" customHeight="1" x14ac:dyDescent="0.15">
      <c r="A73" s="174"/>
      <c r="B73" s="389">
        <v>65</v>
      </c>
      <c r="C73" s="390" t="s">
        <v>517</v>
      </c>
      <c r="D73" s="527"/>
      <c r="E73" s="401">
        <v>2.5000000000000001E-2</v>
      </c>
    </row>
    <row r="74" spans="1:5" s="171" customFormat="1" ht="14.25" customHeight="1" x14ac:dyDescent="0.15">
      <c r="A74" s="174"/>
      <c r="B74" s="389">
        <v>66</v>
      </c>
      <c r="C74" s="390" t="s">
        <v>518</v>
      </c>
      <c r="D74" s="527"/>
      <c r="E74" s="401">
        <v>2.5000000000000001E-2</v>
      </c>
    </row>
    <row r="75" spans="1:5" s="171" customFormat="1" ht="14.25" customHeight="1" x14ac:dyDescent="0.15">
      <c r="A75" s="174"/>
      <c r="B75" s="389">
        <v>67</v>
      </c>
      <c r="C75" s="390" t="s">
        <v>519</v>
      </c>
      <c r="D75" s="527"/>
      <c r="E75" s="401">
        <v>0.03</v>
      </c>
    </row>
    <row r="76" spans="1:5" s="171" customFormat="1" ht="14.25" customHeight="1" x14ac:dyDescent="0.15">
      <c r="A76" s="174"/>
      <c r="B76" s="389">
        <v>68</v>
      </c>
      <c r="C76" s="390" t="s">
        <v>520</v>
      </c>
      <c r="D76" s="527"/>
      <c r="E76" s="401">
        <f>E69-E72</f>
        <v>0.10099999999999999</v>
      </c>
    </row>
    <row r="77" spans="1:5" s="171" customFormat="1" ht="14.25" customHeight="1" thickBot="1" x14ac:dyDescent="0.2">
      <c r="A77" s="174"/>
      <c r="B77" s="398" t="s">
        <v>521</v>
      </c>
      <c r="C77" s="399"/>
      <c r="D77" s="531"/>
      <c r="E77" s="400"/>
    </row>
    <row r="78" spans="1:5" s="171" customFormat="1" ht="10.5" customHeight="1" x14ac:dyDescent="0.15">
      <c r="A78" s="174"/>
      <c r="B78" s="389">
        <v>72</v>
      </c>
      <c r="C78" s="615" t="s">
        <v>522</v>
      </c>
      <c r="D78" s="616"/>
      <c r="E78" s="536">
        <v>356.42019499999998</v>
      </c>
    </row>
    <row r="79" spans="1:5" s="171" customFormat="1" ht="10.5" customHeight="1" x14ac:dyDescent="0.15">
      <c r="A79" s="174"/>
      <c r="B79" s="389">
        <v>73</v>
      </c>
      <c r="C79" s="615" t="s">
        <v>523</v>
      </c>
      <c r="D79" s="616"/>
      <c r="E79" s="391"/>
    </row>
    <row r="80" spans="1:5" s="171" customFormat="1" ht="14.25" customHeight="1" thickBot="1" x14ac:dyDescent="0.2">
      <c r="A80" s="174"/>
      <c r="B80" s="389">
        <v>75</v>
      </c>
      <c r="C80" s="390" t="s">
        <v>524</v>
      </c>
      <c r="D80" s="527"/>
      <c r="E80" s="535"/>
    </row>
    <row r="81" spans="1:5" s="171" customFormat="1" ht="14.25" customHeight="1" x14ac:dyDescent="0.15">
      <c r="A81" s="174"/>
      <c r="B81" s="398" t="s">
        <v>525</v>
      </c>
      <c r="C81" s="399"/>
      <c r="D81" s="531"/>
      <c r="E81" s="400"/>
    </row>
    <row r="82" spans="1:5" s="171" customFormat="1" ht="14.25" customHeight="1" x14ac:dyDescent="0.15">
      <c r="A82" s="174"/>
      <c r="B82" s="389">
        <v>76</v>
      </c>
      <c r="C82" s="390" t="s">
        <v>526</v>
      </c>
      <c r="D82" s="527"/>
      <c r="E82" s="391"/>
    </row>
    <row r="83" spans="1:5" s="171" customFormat="1" ht="14.25" customHeight="1" x14ac:dyDescent="0.15">
      <c r="A83" s="174"/>
      <c r="B83" s="389">
        <v>77</v>
      </c>
      <c r="C83" s="390" t="s">
        <v>527</v>
      </c>
      <c r="D83" s="527"/>
      <c r="E83" s="391"/>
    </row>
    <row r="84" spans="1:5" s="171" customFormat="1" ht="15" customHeight="1" x14ac:dyDescent="0.15">
      <c r="A84" s="174"/>
      <c r="B84" s="389">
        <v>78</v>
      </c>
      <c r="C84" s="390" t="s">
        <v>500</v>
      </c>
      <c r="D84" s="527"/>
      <c r="E84" s="391"/>
    </row>
    <row r="85" spans="1:5" s="171" customFormat="1" ht="15" customHeight="1" thickBot="1" x14ac:dyDescent="0.2">
      <c r="A85" s="174"/>
      <c r="B85" s="402">
        <v>79</v>
      </c>
      <c r="C85" s="403" t="s">
        <v>528</v>
      </c>
      <c r="D85" s="533"/>
      <c r="E85" s="535"/>
    </row>
    <row r="86" spans="1:5" s="171" customFormat="1" ht="15" customHeight="1" x14ac:dyDescent="0.15">
      <c r="A86" s="174"/>
      <c r="B86" s="398" t="s">
        <v>529</v>
      </c>
      <c r="C86" s="399"/>
      <c r="D86" s="531"/>
      <c r="E86" s="400"/>
    </row>
    <row r="87" spans="1:5" s="171" customFormat="1" ht="15" customHeight="1" x14ac:dyDescent="0.15">
      <c r="A87" s="174"/>
      <c r="B87" s="389">
        <v>80</v>
      </c>
      <c r="C87" s="390" t="s">
        <v>530</v>
      </c>
      <c r="D87" s="527"/>
      <c r="E87" s="537" t="s">
        <v>401</v>
      </c>
    </row>
    <row r="88" spans="1:5" s="171" customFormat="1" ht="15" customHeight="1" x14ac:dyDescent="0.15">
      <c r="A88" s="174"/>
      <c r="B88" s="389">
        <v>81</v>
      </c>
      <c r="C88" s="390" t="s">
        <v>531</v>
      </c>
      <c r="D88" s="527"/>
      <c r="E88" s="537" t="s">
        <v>401</v>
      </c>
    </row>
    <row r="89" spans="1:5" s="171" customFormat="1" ht="15" customHeight="1" x14ac:dyDescent="0.15">
      <c r="A89" s="174"/>
      <c r="B89" s="389">
        <v>82</v>
      </c>
      <c r="C89" s="390" t="s">
        <v>532</v>
      </c>
      <c r="D89" s="527"/>
      <c r="E89" s="537" t="s">
        <v>401</v>
      </c>
    </row>
    <row r="90" spans="1:5" s="171" customFormat="1" ht="15" customHeight="1" x14ac:dyDescent="0.15">
      <c r="A90" s="174"/>
      <c r="B90" s="389">
        <v>83</v>
      </c>
      <c r="C90" s="390" t="s">
        <v>533</v>
      </c>
      <c r="D90" s="527"/>
      <c r="E90" s="537" t="s">
        <v>401</v>
      </c>
    </row>
    <row r="91" spans="1:5" s="172" customFormat="1" ht="15" customHeight="1" x14ac:dyDescent="0.15">
      <c r="B91" s="389">
        <v>84</v>
      </c>
      <c r="C91" s="390" t="s">
        <v>534</v>
      </c>
      <c r="D91" s="527"/>
      <c r="E91" s="537" t="s">
        <v>401</v>
      </c>
    </row>
    <row r="92" spans="1:5" s="172" customFormat="1" ht="15" customHeight="1" x14ac:dyDescent="0.15">
      <c r="B92" s="389">
        <v>85</v>
      </c>
      <c r="C92" s="390" t="s">
        <v>535</v>
      </c>
      <c r="D92" s="527"/>
      <c r="E92" s="537" t="s">
        <v>401</v>
      </c>
    </row>
    <row r="93" spans="1:5" s="172" customFormat="1" ht="15" customHeight="1" x14ac:dyDescent="0.15">
      <c r="B93" s="23"/>
      <c r="C93" s="156"/>
      <c r="D93" s="156"/>
      <c r="E93" s="154"/>
    </row>
    <row r="94" spans="1:5" s="172" customFormat="1" ht="15" customHeight="1" x14ac:dyDescent="0.15">
      <c r="B94" s="404" t="s">
        <v>536</v>
      </c>
      <c r="C94" s="405"/>
      <c r="D94" s="406"/>
      <c r="E94" s="407"/>
    </row>
    <row r="95" spans="1:5" s="172" customFormat="1" ht="15" customHeight="1" x14ac:dyDescent="0.15">
      <c r="B95" s="408"/>
      <c r="C95" s="409"/>
      <c r="D95" s="410" t="s">
        <v>485</v>
      </c>
      <c r="E95" s="411">
        <v>1154.7470000000001</v>
      </c>
    </row>
    <row r="96" spans="1:5" s="172" customFormat="1" ht="15" customHeight="1" x14ac:dyDescent="0.15">
      <c r="B96" s="408"/>
      <c r="C96" s="409"/>
      <c r="D96" s="410" t="s">
        <v>497</v>
      </c>
      <c r="E96" s="411">
        <v>1220.627</v>
      </c>
    </row>
    <row r="97" spans="1:7" s="172" customFormat="1" ht="15" customHeight="1" x14ac:dyDescent="0.15">
      <c r="B97" s="408"/>
      <c r="C97" s="409"/>
      <c r="D97" s="410" t="s">
        <v>510</v>
      </c>
      <c r="E97" s="411">
        <v>1389.4770000000001</v>
      </c>
    </row>
    <row r="98" spans="1:7" s="172" customFormat="1" ht="15" customHeight="1" x14ac:dyDescent="0.15">
      <c r="B98" s="408"/>
      <c r="C98" s="409"/>
      <c r="D98" s="410" t="s">
        <v>537</v>
      </c>
      <c r="E98" s="411">
        <v>6238.7740000000003</v>
      </c>
    </row>
    <row r="99" spans="1:7" s="172" customFormat="1" ht="15" customHeight="1" x14ac:dyDescent="0.15">
      <c r="B99" s="408"/>
      <c r="C99" s="409"/>
      <c r="D99" s="410" t="s">
        <v>513</v>
      </c>
      <c r="E99" s="412">
        <v>0.18509197480145939</v>
      </c>
    </row>
    <row r="100" spans="1:7" s="167" customFormat="1" ht="15" customHeight="1" x14ac:dyDescent="0.2">
      <c r="A100" s="168"/>
      <c r="B100" s="408"/>
      <c r="C100" s="409"/>
      <c r="D100" s="410" t="s">
        <v>514</v>
      </c>
      <c r="E100" s="412">
        <v>0.19565174183261005</v>
      </c>
    </row>
    <row r="101" spans="1:7" ht="15" customHeight="1" x14ac:dyDescent="0.2">
      <c r="A101" s="153"/>
      <c r="B101" s="413"/>
      <c r="C101" s="414"/>
      <c r="D101" s="410" t="s">
        <v>515</v>
      </c>
      <c r="E101" s="412">
        <v>0.22271635420677205</v>
      </c>
    </row>
    <row r="105" spans="1:7" x14ac:dyDescent="0.2">
      <c r="G105" s="166"/>
    </row>
  </sheetData>
  <mergeCells count="9"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9"/>
  <sheetViews>
    <sheetView zoomScaleNormal="100" workbookViewId="0">
      <selection activeCell="G5" sqref="G5"/>
    </sheetView>
  </sheetViews>
  <sheetFormatPr baseColWidth="10" defaultRowHeight="14.25" x14ac:dyDescent="0.2"/>
  <cols>
    <col min="1" max="2" width="4.28515625" style="152" customWidth="1"/>
    <col min="3" max="3" width="86.28515625" style="152" bestFit="1" customWidth="1"/>
    <col min="4" max="4" width="30.85546875" style="152" customWidth="1"/>
    <col min="5" max="5" width="27.42578125" style="152" bestFit="1" customWidth="1"/>
    <col min="6" max="6" width="26.28515625" style="152" customWidth="1"/>
    <col min="7" max="14" width="14.28515625" style="152" customWidth="1"/>
    <col min="15" max="16384" width="11.42578125" style="152"/>
  </cols>
  <sheetData>
    <row r="1" spans="1:14" ht="18.75" customHeight="1" x14ac:dyDescent="0.2"/>
    <row r="2" spans="1:14" ht="18.75" customHeight="1" x14ac:dyDescent="0.2">
      <c r="A2" s="153" t="s">
        <v>175</v>
      </c>
      <c r="B2" s="155"/>
      <c r="C2" s="155"/>
      <c r="D2" s="154"/>
      <c r="E2" s="154"/>
      <c r="F2" s="154"/>
    </row>
    <row r="3" spans="1:14" ht="14.25" customHeight="1" x14ac:dyDescent="0.2">
      <c r="A3" s="153"/>
      <c r="B3" s="155"/>
      <c r="C3" s="155"/>
      <c r="D3" s="154"/>
      <c r="E3" s="154"/>
      <c r="F3" s="154"/>
    </row>
    <row r="4" spans="1:14" ht="14.25" customHeight="1" x14ac:dyDescent="0.2">
      <c r="A4" s="153"/>
      <c r="B4" s="176" t="s">
        <v>452</v>
      </c>
      <c r="C4" s="156"/>
      <c r="D4" s="154"/>
      <c r="E4" s="154"/>
      <c r="F4" s="154"/>
    </row>
    <row r="5" spans="1:14" s="171" customFormat="1" ht="14.25" customHeight="1" x14ac:dyDescent="0.2">
      <c r="A5" s="174"/>
      <c r="B5" s="349" t="s">
        <v>381</v>
      </c>
      <c r="C5" s="159"/>
      <c r="D5" s="350"/>
      <c r="E5" s="350"/>
      <c r="F5" s="350"/>
      <c r="N5" s="370"/>
    </row>
    <row r="6" spans="1:14" s="171" customFormat="1" ht="12.75" x14ac:dyDescent="0.2">
      <c r="A6" s="174"/>
      <c r="B6" s="159"/>
      <c r="C6" s="351"/>
      <c r="D6" s="350"/>
      <c r="E6" s="350"/>
      <c r="F6" s="350"/>
      <c r="G6" s="371"/>
      <c r="H6" s="371"/>
      <c r="I6" s="371"/>
      <c r="J6" s="371"/>
      <c r="K6" s="371"/>
      <c r="L6" s="371"/>
      <c r="M6" s="371"/>
      <c r="N6" s="371"/>
    </row>
    <row r="7" spans="1:14" s="171" customFormat="1" ht="14.25" customHeight="1" x14ac:dyDescent="0.2">
      <c r="A7" s="174"/>
      <c r="B7" s="159"/>
      <c r="C7" s="352"/>
      <c r="D7" s="350"/>
      <c r="E7" s="350"/>
      <c r="F7" s="350"/>
      <c r="G7" s="371"/>
      <c r="H7" s="371"/>
      <c r="I7" s="371"/>
      <c r="J7" s="371"/>
      <c r="K7" s="371"/>
      <c r="L7" s="371"/>
      <c r="M7" s="371"/>
      <c r="N7" s="371"/>
    </row>
    <row r="8" spans="1:14" s="171" customFormat="1" ht="14.25" customHeight="1" thickBot="1" x14ac:dyDescent="0.25">
      <c r="A8" s="174"/>
      <c r="B8" s="353">
        <v>1</v>
      </c>
      <c r="C8" s="354" t="s">
        <v>382</v>
      </c>
      <c r="D8" s="355" t="s">
        <v>621</v>
      </c>
      <c r="E8" s="355" t="s">
        <v>621</v>
      </c>
      <c r="F8" s="534" t="s">
        <v>621</v>
      </c>
      <c r="G8" s="371"/>
      <c r="H8" s="371"/>
      <c r="I8" s="371"/>
      <c r="J8" s="371"/>
      <c r="K8" s="371"/>
      <c r="L8" s="371"/>
      <c r="M8" s="371"/>
      <c r="N8" s="371"/>
    </row>
    <row r="9" spans="1:14" s="171" customFormat="1" ht="14.25" customHeight="1" x14ac:dyDescent="0.2">
      <c r="A9" s="174"/>
      <c r="B9" s="356">
        <v>2</v>
      </c>
      <c r="C9" s="357" t="s">
        <v>383</v>
      </c>
      <c r="D9" s="358" t="s">
        <v>683</v>
      </c>
      <c r="E9" s="358" t="s">
        <v>673</v>
      </c>
      <c r="F9" s="358" t="s">
        <v>680</v>
      </c>
      <c r="G9" s="371"/>
      <c r="H9" s="371"/>
      <c r="I9" s="371"/>
      <c r="J9" s="371"/>
      <c r="K9" s="371"/>
      <c r="L9" s="371"/>
      <c r="M9" s="371"/>
      <c r="N9" s="371"/>
    </row>
    <row r="10" spans="1:14" s="171" customFormat="1" ht="14.25" customHeight="1" x14ac:dyDescent="0.2">
      <c r="A10" s="174"/>
      <c r="B10" s="356">
        <v>3</v>
      </c>
      <c r="C10" s="357" t="s">
        <v>384</v>
      </c>
      <c r="D10" s="358" t="s">
        <v>385</v>
      </c>
      <c r="E10" s="358" t="s">
        <v>385</v>
      </c>
      <c r="F10" s="358" t="s">
        <v>385</v>
      </c>
      <c r="G10" s="376"/>
      <c r="H10" s="376"/>
      <c r="I10" s="376"/>
      <c r="J10" s="376"/>
      <c r="K10" s="376"/>
      <c r="L10" s="376"/>
      <c r="M10" s="376"/>
      <c r="N10" s="376"/>
    </row>
    <row r="11" spans="1:14" s="171" customFormat="1" ht="14.25" customHeight="1" thickBot="1" x14ac:dyDescent="0.25">
      <c r="A11" s="174"/>
      <c r="B11" s="353"/>
      <c r="C11" s="359" t="s">
        <v>386</v>
      </c>
      <c r="D11" s="360"/>
      <c r="E11" s="360"/>
      <c r="F11" s="360"/>
      <c r="G11" s="371"/>
      <c r="H11" s="371"/>
      <c r="I11" s="371"/>
      <c r="J11" s="371"/>
      <c r="K11" s="371"/>
      <c r="L11" s="371"/>
      <c r="M11" s="371"/>
      <c r="N11" s="371"/>
    </row>
    <row r="12" spans="1:14" s="171" customFormat="1" ht="14.25" customHeight="1" x14ac:dyDescent="0.2">
      <c r="A12" s="174"/>
      <c r="B12" s="356">
        <v>4</v>
      </c>
      <c r="C12" s="357" t="s">
        <v>387</v>
      </c>
      <c r="D12" s="358" t="s">
        <v>389</v>
      </c>
      <c r="E12" s="358" t="s">
        <v>388</v>
      </c>
      <c r="F12" s="358" t="s">
        <v>390</v>
      </c>
      <c r="G12" s="371"/>
      <c r="H12" s="371"/>
      <c r="I12" s="371"/>
      <c r="J12" s="371"/>
      <c r="K12" s="371"/>
      <c r="L12" s="371"/>
      <c r="M12" s="371"/>
      <c r="N12" s="371"/>
    </row>
    <row r="13" spans="1:14" s="171" customFormat="1" ht="12" x14ac:dyDescent="0.2">
      <c r="A13" s="174"/>
      <c r="B13" s="356">
        <v>5</v>
      </c>
      <c r="C13" s="357" t="s">
        <v>391</v>
      </c>
      <c r="D13" s="358" t="s">
        <v>389</v>
      </c>
      <c r="E13" s="358" t="s">
        <v>388</v>
      </c>
      <c r="F13" s="358" t="s">
        <v>390</v>
      </c>
      <c r="G13" s="371"/>
      <c r="H13" s="371"/>
      <c r="I13" s="371"/>
      <c r="J13" s="371"/>
      <c r="K13" s="371"/>
      <c r="L13" s="371"/>
      <c r="M13" s="371"/>
      <c r="N13" s="371"/>
    </row>
    <row r="14" spans="1:14" s="171" customFormat="1" ht="12" x14ac:dyDescent="0.2">
      <c r="A14" s="174"/>
      <c r="B14" s="356">
        <v>6</v>
      </c>
      <c r="C14" s="357" t="s">
        <v>392</v>
      </c>
      <c r="D14" s="358" t="s">
        <v>674</v>
      </c>
      <c r="E14" s="358" t="s">
        <v>674</v>
      </c>
      <c r="F14" s="358" t="s">
        <v>674</v>
      </c>
      <c r="G14" s="371"/>
      <c r="H14" s="371"/>
      <c r="I14" s="371"/>
      <c r="J14" s="371"/>
      <c r="K14" s="371"/>
      <c r="L14" s="371"/>
      <c r="M14" s="371"/>
      <c r="N14" s="371"/>
    </row>
    <row r="15" spans="1:14" s="171" customFormat="1" ht="14.25" customHeight="1" x14ac:dyDescent="0.2">
      <c r="A15" s="174"/>
      <c r="B15" s="356">
        <v>7</v>
      </c>
      <c r="C15" s="361" t="s">
        <v>393</v>
      </c>
      <c r="D15" s="358" t="s">
        <v>394</v>
      </c>
      <c r="E15" s="358" t="s">
        <v>395</v>
      </c>
      <c r="F15" s="358" t="s">
        <v>396</v>
      </c>
      <c r="G15" s="372"/>
      <c r="H15" s="372"/>
      <c r="I15" s="372"/>
      <c r="J15" s="372"/>
      <c r="K15" s="372"/>
      <c r="L15" s="372"/>
      <c r="M15" s="372"/>
      <c r="N15" s="372"/>
    </row>
    <row r="16" spans="1:14" s="171" customFormat="1" ht="14.25" customHeight="1" x14ac:dyDescent="0.2">
      <c r="A16" s="174"/>
      <c r="B16" s="356">
        <v>8</v>
      </c>
      <c r="C16" s="361" t="s">
        <v>397</v>
      </c>
      <c r="D16" s="362">
        <v>100</v>
      </c>
      <c r="E16" s="362">
        <v>50</v>
      </c>
      <c r="F16" s="362">
        <v>150</v>
      </c>
      <c r="G16" s="372"/>
      <c r="H16" s="372"/>
      <c r="I16" s="372"/>
      <c r="J16" s="372"/>
      <c r="K16" s="372"/>
      <c r="L16" s="372"/>
      <c r="M16" s="372"/>
      <c r="N16" s="372"/>
    </row>
    <row r="17" spans="1:14" s="171" customFormat="1" ht="14.25" customHeight="1" x14ac:dyDescent="0.2">
      <c r="A17" s="174"/>
      <c r="B17" s="356">
        <v>9</v>
      </c>
      <c r="C17" s="361" t="s">
        <v>398</v>
      </c>
      <c r="D17" s="362">
        <v>100</v>
      </c>
      <c r="E17" s="362">
        <v>50</v>
      </c>
      <c r="F17" s="362">
        <v>150</v>
      </c>
      <c r="G17" s="372"/>
      <c r="H17" s="372"/>
      <c r="I17" s="372"/>
      <c r="J17" s="372"/>
      <c r="K17" s="372"/>
      <c r="L17" s="372"/>
      <c r="M17" s="372"/>
      <c r="N17" s="372"/>
    </row>
    <row r="18" spans="1:14" s="171" customFormat="1" ht="14.25" customHeight="1" x14ac:dyDescent="0.2">
      <c r="A18" s="174"/>
      <c r="B18" s="356" t="s">
        <v>176</v>
      </c>
      <c r="C18" s="361" t="s">
        <v>399</v>
      </c>
      <c r="D18" s="362">
        <v>104</v>
      </c>
      <c r="E18" s="362">
        <v>99.5</v>
      </c>
      <c r="F18" s="362">
        <v>100</v>
      </c>
      <c r="G18" s="372"/>
      <c r="H18" s="372"/>
      <c r="I18" s="372"/>
      <c r="J18" s="372"/>
      <c r="K18" s="372"/>
      <c r="L18" s="372"/>
      <c r="M18" s="372"/>
      <c r="N18" s="372"/>
    </row>
    <row r="19" spans="1:14" s="171" customFormat="1" ht="14.25" customHeight="1" x14ac:dyDescent="0.2">
      <c r="A19" s="174"/>
      <c r="B19" s="356" t="s">
        <v>177</v>
      </c>
      <c r="C19" s="361" t="s">
        <v>400</v>
      </c>
      <c r="D19" s="362" t="s">
        <v>401</v>
      </c>
      <c r="E19" s="362">
        <v>100</v>
      </c>
      <c r="F19" s="362">
        <v>100</v>
      </c>
      <c r="G19" s="372"/>
      <c r="H19" s="372"/>
      <c r="I19" s="372"/>
      <c r="J19" s="372"/>
      <c r="K19" s="372"/>
      <c r="L19" s="372"/>
      <c r="M19" s="372"/>
      <c r="N19" s="372"/>
    </row>
    <row r="20" spans="1:14" s="171" customFormat="1" ht="14.25" customHeight="1" x14ac:dyDescent="0.2">
      <c r="A20" s="174"/>
      <c r="B20" s="356">
        <v>10</v>
      </c>
      <c r="C20" s="361" t="s">
        <v>402</v>
      </c>
      <c r="D20" s="358" t="s">
        <v>403</v>
      </c>
      <c r="E20" s="358" t="s">
        <v>403</v>
      </c>
      <c r="F20" s="358" t="s">
        <v>404</v>
      </c>
      <c r="G20" s="374"/>
      <c r="H20" s="374"/>
      <c r="I20" s="374"/>
      <c r="J20" s="374"/>
      <c r="K20" s="374"/>
      <c r="L20" s="374"/>
      <c r="M20" s="374"/>
      <c r="N20" s="374"/>
    </row>
    <row r="21" spans="1:14" s="171" customFormat="1" ht="14.25" customHeight="1" x14ac:dyDescent="0.2">
      <c r="A21" s="174"/>
      <c r="B21" s="356">
        <v>11</v>
      </c>
      <c r="C21" s="361" t="s">
        <v>405</v>
      </c>
      <c r="D21" s="363">
        <v>43007</v>
      </c>
      <c r="E21" s="363">
        <v>42666</v>
      </c>
      <c r="F21" s="363">
        <v>43760</v>
      </c>
      <c r="G21" s="372"/>
      <c r="H21" s="372"/>
      <c r="I21" s="372"/>
      <c r="J21" s="372"/>
      <c r="K21" s="372"/>
      <c r="L21" s="372"/>
      <c r="M21" s="372"/>
      <c r="N21" s="372"/>
    </row>
    <row r="22" spans="1:14" s="171" customFormat="1" ht="14.25" customHeight="1" x14ac:dyDescent="0.2">
      <c r="A22" s="174"/>
      <c r="B22" s="356">
        <v>12</v>
      </c>
      <c r="C22" s="361" t="s">
        <v>406</v>
      </c>
      <c r="D22" s="358" t="s">
        <v>407</v>
      </c>
      <c r="E22" s="358" t="s">
        <v>407</v>
      </c>
      <c r="F22" s="358" t="s">
        <v>408</v>
      </c>
      <c r="G22" s="372"/>
      <c r="H22" s="374"/>
      <c r="I22" s="372"/>
      <c r="J22" s="372"/>
      <c r="K22" s="372"/>
      <c r="L22" s="372"/>
      <c r="M22" s="372"/>
      <c r="N22" s="374"/>
    </row>
    <row r="23" spans="1:14" s="171" customFormat="1" ht="14.25" customHeight="1" x14ac:dyDescent="0.2">
      <c r="A23" s="174"/>
      <c r="B23" s="356">
        <v>13</v>
      </c>
      <c r="C23" s="361" t="s">
        <v>409</v>
      </c>
      <c r="D23" s="358" t="s">
        <v>410</v>
      </c>
      <c r="E23" s="358" t="s">
        <v>410</v>
      </c>
      <c r="F23" s="358" t="s">
        <v>410</v>
      </c>
      <c r="G23" s="372"/>
      <c r="H23" s="372"/>
      <c r="I23" s="372"/>
      <c r="J23" s="372"/>
      <c r="K23" s="372"/>
      <c r="L23" s="372"/>
      <c r="M23" s="372"/>
      <c r="N23" s="372"/>
    </row>
    <row r="24" spans="1:14" s="171" customFormat="1" ht="14.25" customHeight="1" x14ac:dyDescent="0.2">
      <c r="A24" s="174"/>
      <c r="B24" s="356">
        <v>14</v>
      </c>
      <c r="C24" s="361" t="s">
        <v>411</v>
      </c>
      <c r="D24" s="358" t="s">
        <v>412</v>
      </c>
      <c r="E24" s="358" t="s">
        <v>412</v>
      </c>
      <c r="F24" s="358" t="s">
        <v>412</v>
      </c>
      <c r="G24" s="374"/>
      <c r="H24" s="374"/>
      <c r="I24" s="374"/>
      <c r="J24" s="374"/>
      <c r="K24" s="374"/>
      <c r="L24" s="374"/>
      <c r="M24" s="374"/>
      <c r="N24" s="374"/>
    </row>
    <row r="25" spans="1:14" s="171" customFormat="1" ht="12" x14ac:dyDescent="0.2">
      <c r="A25" s="174"/>
      <c r="B25" s="368">
        <v>15</v>
      </c>
      <c r="C25" s="361" t="s">
        <v>413</v>
      </c>
      <c r="D25" s="364" t="s">
        <v>401</v>
      </c>
      <c r="E25" s="363">
        <v>44127</v>
      </c>
      <c r="F25" s="364">
        <v>47413</v>
      </c>
      <c r="G25" s="372"/>
      <c r="H25" s="372"/>
      <c r="I25" s="372"/>
      <c r="J25" s="372"/>
      <c r="K25" s="372"/>
      <c r="L25" s="372"/>
      <c r="M25" s="372"/>
      <c r="N25" s="372"/>
    </row>
    <row r="26" spans="1:14" s="171" customFormat="1" ht="14.25" customHeight="1" x14ac:dyDescent="0.2">
      <c r="A26" s="174"/>
      <c r="B26" s="356">
        <v>16</v>
      </c>
      <c r="C26" s="361" t="s">
        <v>414</v>
      </c>
      <c r="D26" s="358" t="s">
        <v>401</v>
      </c>
      <c r="E26" s="358" t="s">
        <v>675</v>
      </c>
      <c r="F26" s="358" t="s">
        <v>675</v>
      </c>
      <c r="G26" s="372"/>
      <c r="H26" s="372"/>
      <c r="I26" s="372"/>
      <c r="J26" s="372"/>
      <c r="K26" s="372"/>
      <c r="L26" s="372"/>
      <c r="M26" s="372"/>
      <c r="N26" s="372"/>
    </row>
    <row r="27" spans="1:14" s="171" customFormat="1" ht="14.25" customHeight="1" thickBot="1" x14ac:dyDescent="0.25">
      <c r="A27" s="174"/>
      <c r="B27" s="353"/>
      <c r="C27" s="366" t="s">
        <v>415</v>
      </c>
      <c r="D27" s="360"/>
      <c r="E27" s="367"/>
      <c r="F27" s="360"/>
      <c r="G27" s="377"/>
      <c r="H27" s="377"/>
      <c r="I27" s="377"/>
      <c r="J27" s="377"/>
      <c r="K27" s="377"/>
      <c r="L27" s="377"/>
      <c r="M27" s="377"/>
      <c r="N27" s="377"/>
    </row>
    <row r="28" spans="1:14" s="171" customFormat="1" ht="14.25" customHeight="1" x14ac:dyDescent="0.2">
      <c r="A28" s="174"/>
      <c r="B28" s="356">
        <v>17</v>
      </c>
      <c r="C28" s="361" t="s">
        <v>416</v>
      </c>
      <c r="D28" s="358" t="s">
        <v>417</v>
      </c>
      <c r="E28" s="358" t="s">
        <v>417</v>
      </c>
      <c r="F28" s="358" t="s">
        <v>417</v>
      </c>
      <c r="G28" s="372"/>
      <c r="H28" s="372"/>
      <c r="I28" s="372"/>
      <c r="J28" s="372"/>
      <c r="K28" s="372"/>
      <c r="L28" s="372"/>
      <c r="M28" s="372"/>
      <c r="N28" s="372"/>
    </row>
    <row r="29" spans="1:14" s="171" customFormat="1" ht="12" x14ac:dyDescent="0.2">
      <c r="A29" s="174"/>
      <c r="B29" s="368">
        <v>18</v>
      </c>
      <c r="C29" s="361" t="s">
        <v>418</v>
      </c>
      <c r="D29" s="369" t="s">
        <v>401</v>
      </c>
      <c r="E29" s="358" t="s">
        <v>676</v>
      </c>
      <c r="F29" s="369" t="s">
        <v>681</v>
      </c>
      <c r="G29" s="373"/>
      <c r="H29" s="373"/>
      <c r="I29" s="373"/>
      <c r="J29" s="373"/>
      <c r="K29" s="373"/>
      <c r="L29" s="373"/>
      <c r="M29" s="373"/>
      <c r="N29" s="373"/>
    </row>
    <row r="30" spans="1:14" s="171" customFormat="1" ht="14.25" customHeight="1" x14ac:dyDescent="0.2">
      <c r="A30" s="174"/>
      <c r="B30" s="356">
        <v>19</v>
      </c>
      <c r="C30" s="361" t="s">
        <v>419</v>
      </c>
      <c r="D30" s="369" t="s">
        <v>401</v>
      </c>
      <c r="E30" s="358" t="s">
        <v>401</v>
      </c>
      <c r="F30" s="358" t="s">
        <v>420</v>
      </c>
      <c r="G30" s="372"/>
      <c r="H30" s="372"/>
      <c r="I30" s="372"/>
      <c r="J30" s="372"/>
      <c r="K30" s="372"/>
      <c r="L30" s="372"/>
      <c r="M30" s="372"/>
      <c r="N30" s="372"/>
    </row>
    <row r="31" spans="1:14" s="171" customFormat="1" ht="14.25" customHeight="1" x14ac:dyDescent="0.2">
      <c r="A31" s="174"/>
      <c r="B31" s="356" t="s">
        <v>130</v>
      </c>
      <c r="C31" s="361" t="s">
        <v>421</v>
      </c>
      <c r="D31" s="365" t="s">
        <v>684</v>
      </c>
      <c r="E31" s="358" t="s">
        <v>401</v>
      </c>
      <c r="F31" s="358" t="s">
        <v>685</v>
      </c>
      <c r="G31" s="372"/>
      <c r="H31" s="372"/>
      <c r="I31" s="372"/>
      <c r="J31" s="372"/>
      <c r="K31" s="372"/>
      <c r="L31" s="372"/>
      <c r="M31" s="372"/>
      <c r="N31" s="372"/>
    </row>
    <row r="32" spans="1:14" s="171" customFormat="1" ht="14.25" customHeight="1" x14ac:dyDescent="0.2">
      <c r="A32" s="174"/>
      <c r="B32" s="356" t="s">
        <v>132</v>
      </c>
      <c r="C32" s="361" t="s">
        <v>422</v>
      </c>
      <c r="D32" s="365" t="s">
        <v>684</v>
      </c>
      <c r="E32" s="358" t="s">
        <v>401</v>
      </c>
      <c r="F32" s="358" t="s">
        <v>685</v>
      </c>
      <c r="G32" s="372"/>
      <c r="H32" s="372"/>
      <c r="I32" s="372"/>
      <c r="J32" s="372"/>
      <c r="K32" s="372"/>
      <c r="L32" s="372"/>
      <c r="M32" s="372"/>
      <c r="N32" s="372"/>
    </row>
    <row r="33" spans="1:14" s="171" customFormat="1" ht="14.25" customHeight="1" x14ac:dyDescent="0.2">
      <c r="A33" s="174"/>
      <c r="B33" s="368">
        <v>21</v>
      </c>
      <c r="C33" s="361" t="s">
        <v>423</v>
      </c>
      <c r="D33" s="369" t="s">
        <v>420</v>
      </c>
      <c r="E33" s="358" t="s">
        <v>420</v>
      </c>
      <c r="F33" s="358" t="s">
        <v>420</v>
      </c>
      <c r="G33" s="372"/>
      <c r="H33" s="372"/>
      <c r="I33" s="372"/>
      <c r="J33" s="372"/>
      <c r="K33" s="372"/>
      <c r="L33" s="372"/>
      <c r="M33" s="372"/>
      <c r="N33" s="372"/>
    </row>
    <row r="34" spans="1:14" s="171" customFormat="1" ht="14.25" customHeight="1" x14ac:dyDescent="0.2">
      <c r="A34" s="174"/>
      <c r="B34" s="356">
        <v>22</v>
      </c>
      <c r="C34" s="361" t="s">
        <v>424</v>
      </c>
      <c r="D34" s="538" t="s">
        <v>420</v>
      </c>
      <c r="E34" s="358" t="s">
        <v>401</v>
      </c>
      <c r="F34" s="358" t="s">
        <v>401</v>
      </c>
      <c r="G34" s="372"/>
      <c r="H34" s="372"/>
      <c r="I34" s="372"/>
      <c r="J34" s="372"/>
      <c r="K34" s="372"/>
      <c r="L34" s="372"/>
      <c r="M34" s="372"/>
      <c r="N34" s="372"/>
    </row>
    <row r="35" spans="1:14" s="171" customFormat="1" ht="14.25" customHeight="1" thickBot="1" x14ac:dyDescent="0.25">
      <c r="A35" s="174"/>
      <c r="B35" s="353"/>
      <c r="C35" s="366" t="s">
        <v>425</v>
      </c>
      <c r="D35" s="360"/>
      <c r="E35" s="360"/>
      <c r="F35" s="360"/>
      <c r="G35" s="372"/>
      <c r="H35" s="372"/>
      <c r="I35" s="372"/>
      <c r="J35" s="372"/>
      <c r="K35" s="372"/>
      <c r="L35" s="372"/>
      <c r="M35" s="372"/>
      <c r="N35" s="372"/>
    </row>
    <row r="36" spans="1:14" s="171" customFormat="1" ht="14.25" customHeight="1" x14ac:dyDescent="0.2">
      <c r="A36" s="174"/>
      <c r="B36" s="368">
        <v>23</v>
      </c>
      <c r="C36" s="361" t="s">
        <v>426</v>
      </c>
      <c r="D36" s="358" t="s">
        <v>427</v>
      </c>
      <c r="E36" s="358" t="s">
        <v>427</v>
      </c>
      <c r="F36" s="358" t="s">
        <v>427</v>
      </c>
      <c r="G36" s="375"/>
      <c r="H36" s="375"/>
      <c r="I36" s="375"/>
      <c r="J36" s="375"/>
      <c r="K36" s="375"/>
      <c r="L36" s="375"/>
      <c r="M36" s="375"/>
      <c r="N36" s="375"/>
    </row>
    <row r="37" spans="1:14" s="171" customFormat="1" ht="20.25" customHeight="1" x14ac:dyDescent="0.2">
      <c r="A37" s="174"/>
      <c r="B37" s="356">
        <v>24</v>
      </c>
      <c r="C37" s="361" t="s">
        <v>428</v>
      </c>
      <c r="D37" s="358" t="s">
        <v>401</v>
      </c>
      <c r="E37" s="358" t="s">
        <v>401</v>
      </c>
      <c r="F37" s="358" t="s">
        <v>401</v>
      </c>
      <c r="G37" s="371"/>
      <c r="H37" s="371"/>
      <c r="I37" s="371"/>
      <c r="J37" s="371"/>
      <c r="K37" s="371"/>
      <c r="L37" s="371"/>
      <c r="M37" s="371"/>
      <c r="N37" s="371"/>
    </row>
    <row r="38" spans="1:14" s="171" customFormat="1" ht="14.25" customHeight="1" x14ac:dyDescent="0.2">
      <c r="A38" s="174"/>
      <c r="B38" s="356">
        <v>25</v>
      </c>
      <c r="C38" s="361" t="s">
        <v>429</v>
      </c>
      <c r="D38" s="358" t="s">
        <v>401</v>
      </c>
      <c r="E38" s="358" t="s">
        <v>401</v>
      </c>
      <c r="F38" s="358" t="s">
        <v>401</v>
      </c>
      <c r="G38" s="371"/>
      <c r="H38" s="371"/>
      <c r="I38" s="371"/>
      <c r="J38" s="371"/>
      <c r="K38" s="371"/>
      <c r="L38" s="371"/>
      <c r="M38" s="371"/>
      <c r="N38" s="371"/>
    </row>
    <row r="39" spans="1:14" s="171" customFormat="1" ht="14.25" customHeight="1" x14ac:dyDescent="0.2">
      <c r="A39" s="174"/>
      <c r="B39" s="356">
        <v>26</v>
      </c>
      <c r="C39" s="361" t="s">
        <v>430</v>
      </c>
      <c r="D39" s="358" t="s">
        <v>401</v>
      </c>
      <c r="E39" s="358" t="s">
        <v>401</v>
      </c>
      <c r="F39" s="358" t="s">
        <v>401</v>
      </c>
      <c r="G39" s="371"/>
      <c r="H39" s="371"/>
      <c r="I39" s="371"/>
      <c r="J39" s="371"/>
      <c r="K39" s="371"/>
      <c r="L39" s="371"/>
      <c r="M39" s="371"/>
      <c r="N39" s="371"/>
    </row>
    <row r="40" spans="1:14" s="171" customFormat="1" ht="14.25" customHeight="1" x14ac:dyDescent="0.2">
      <c r="A40" s="174"/>
      <c r="B40" s="356">
        <v>27</v>
      </c>
      <c r="C40" s="361" t="s">
        <v>431</v>
      </c>
      <c r="D40" s="358" t="s">
        <v>401</v>
      </c>
      <c r="E40" s="358" t="s">
        <v>401</v>
      </c>
      <c r="F40" s="358" t="s">
        <v>401</v>
      </c>
      <c r="G40" s="371"/>
      <c r="H40" s="371"/>
      <c r="I40" s="371"/>
      <c r="J40" s="371"/>
      <c r="K40" s="371"/>
      <c r="L40" s="371"/>
      <c r="M40" s="371"/>
      <c r="N40" s="371"/>
    </row>
    <row r="41" spans="1:14" s="171" customFormat="1" ht="14.25" customHeight="1" x14ac:dyDescent="0.2">
      <c r="A41" s="174"/>
      <c r="B41" s="356">
        <v>28</v>
      </c>
      <c r="C41" s="361" t="s">
        <v>432</v>
      </c>
      <c r="D41" s="358" t="s">
        <v>401</v>
      </c>
      <c r="E41" s="358" t="s">
        <v>401</v>
      </c>
      <c r="F41" s="358" t="s">
        <v>401</v>
      </c>
      <c r="G41" s="371"/>
      <c r="H41" s="371"/>
      <c r="I41" s="371"/>
      <c r="J41" s="371"/>
      <c r="K41" s="371"/>
      <c r="L41" s="371"/>
      <c r="M41" s="371"/>
      <c r="N41" s="371"/>
    </row>
    <row r="42" spans="1:14" s="171" customFormat="1" ht="14.25" customHeight="1" x14ac:dyDescent="0.2">
      <c r="A42" s="174"/>
      <c r="B42" s="356">
        <v>29</v>
      </c>
      <c r="C42" s="361" t="s">
        <v>433</v>
      </c>
      <c r="D42" s="358" t="s">
        <v>401</v>
      </c>
      <c r="E42" s="358" t="s">
        <v>401</v>
      </c>
      <c r="F42" s="358" t="s">
        <v>401</v>
      </c>
      <c r="G42" s="371"/>
      <c r="H42" s="371"/>
      <c r="I42" s="371"/>
      <c r="J42" s="371"/>
      <c r="K42" s="371"/>
      <c r="L42" s="371"/>
      <c r="M42" s="371"/>
      <c r="N42" s="371"/>
    </row>
    <row r="43" spans="1:14" s="171" customFormat="1" ht="13.5" customHeight="1" x14ac:dyDescent="0.2">
      <c r="A43" s="174"/>
      <c r="B43" s="368">
        <v>30</v>
      </c>
      <c r="C43" s="361" t="s">
        <v>434</v>
      </c>
      <c r="D43" s="358" t="s">
        <v>420</v>
      </c>
      <c r="E43" s="358" t="s">
        <v>412</v>
      </c>
      <c r="F43" s="358" t="s">
        <v>412</v>
      </c>
      <c r="G43" s="371"/>
      <c r="H43" s="371"/>
      <c r="I43" s="371"/>
      <c r="J43" s="371"/>
      <c r="K43" s="371"/>
      <c r="L43" s="371"/>
      <c r="M43" s="371"/>
      <c r="N43" s="371"/>
    </row>
    <row r="44" spans="1:14" s="171" customFormat="1" ht="83.25" customHeight="1" x14ac:dyDescent="0.2">
      <c r="A44" s="174"/>
      <c r="B44" s="368">
        <v>31</v>
      </c>
      <c r="C44" s="361" t="s">
        <v>435</v>
      </c>
      <c r="D44" s="539" t="s">
        <v>401</v>
      </c>
      <c r="E44" s="365" t="s">
        <v>686</v>
      </c>
      <c r="F44" s="365" t="s">
        <v>686</v>
      </c>
      <c r="G44" s="371"/>
      <c r="H44" s="371"/>
      <c r="I44" s="371"/>
      <c r="J44" s="371"/>
      <c r="K44" s="371"/>
      <c r="L44" s="371"/>
      <c r="M44" s="371"/>
      <c r="N44" s="371"/>
    </row>
    <row r="45" spans="1:14" s="171" customFormat="1" ht="12" x14ac:dyDescent="0.2">
      <c r="A45" s="174"/>
      <c r="B45" s="368">
        <v>32</v>
      </c>
      <c r="C45" s="361" t="s">
        <v>436</v>
      </c>
      <c r="D45" s="539" t="s">
        <v>401</v>
      </c>
      <c r="E45" s="358" t="s">
        <v>677</v>
      </c>
      <c r="F45" s="358" t="s">
        <v>437</v>
      </c>
      <c r="G45" s="371"/>
      <c r="H45" s="371"/>
      <c r="I45" s="371"/>
      <c r="J45" s="371"/>
      <c r="K45" s="371"/>
      <c r="L45" s="371"/>
      <c r="M45" s="371"/>
      <c r="N45" s="371"/>
    </row>
    <row r="46" spans="1:14" s="171" customFormat="1" ht="12" x14ac:dyDescent="0.2">
      <c r="A46" s="174"/>
      <c r="B46" s="356">
        <v>33</v>
      </c>
      <c r="C46" s="361" t="s">
        <v>438</v>
      </c>
      <c r="D46" s="539" t="s">
        <v>401</v>
      </c>
      <c r="E46" s="358" t="s">
        <v>678</v>
      </c>
      <c r="F46" s="365" t="s">
        <v>439</v>
      </c>
      <c r="G46" s="371"/>
      <c r="H46" s="371"/>
      <c r="I46" s="371"/>
      <c r="J46" s="371"/>
      <c r="K46" s="371"/>
      <c r="L46" s="371"/>
      <c r="M46" s="371"/>
      <c r="N46" s="371"/>
    </row>
    <row r="47" spans="1:14" s="171" customFormat="1" ht="12" x14ac:dyDescent="0.2">
      <c r="A47" s="174"/>
      <c r="B47" s="368">
        <v>34</v>
      </c>
      <c r="C47" s="361" t="s">
        <v>440</v>
      </c>
      <c r="D47" s="365" t="s">
        <v>401</v>
      </c>
      <c r="E47" s="358" t="s">
        <v>679</v>
      </c>
      <c r="F47" s="365" t="s">
        <v>401</v>
      </c>
      <c r="G47" s="371"/>
      <c r="H47" s="371"/>
      <c r="I47" s="371"/>
      <c r="J47" s="371"/>
      <c r="K47" s="371"/>
      <c r="L47" s="371"/>
      <c r="M47" s="371"/>
      <c r="N47" s="371"/>
    </row>
    <row r="48" spans="1:14" s="171" customFormat="1" ht="12" x14ac:dyDescent="0.2">
      <c r="A48" s="174"/>
      <c r="B48" s="368">
        <v>35</v>
      </c>
      <c r="C48" s="361" t="s">
        <v>441</v>
      </c>
      <c r="D48" s="358" t="s">
        <v>395</v>
      </c>
      <c r="E48" s="358" t="s">
        <v>396</v>
      </c>
      <c r="F48" s="358" t="s">
        <v>682</v>
      </c>
      <c r="G48" s="371"/>
      <c r="H48" s="371"/>
      <c r="I48" s="371"/>
      <c r="J48" s="371"/>
      <c r="K48" s="371"/>
      <c r="L48" s="371"/>
      <c r="M48" s="371"/>
      <c r="N48" s="371"/>
    </row>
    <row r="49" spans="1:14" s="171" customFormat="1" ht="14.25" customHeight="1" x14ac:dyDescent="0.2">
      <c r="A49" s="174"/>
      <c r="B49" s="356">
        <v>36</v>
      </c>
      <c r="C49" s="361" t="s">
        <v>442</v>
      </c>
      <c r="D49" s="358" t="s">
        <v>420</v>
      </c>
      <c r="E49" s="358" t="s">
        <v>420</v>
      </c>
      <c r="F49" s="358" t="s">
        <v>420</v>
      </c>
      <c r="G49" s="371"/>
      <c r="H49" s="371"/>
      <c r="I49" s="371"/>
      <c r="J49" s="371"/>
      <c r="K49" s="371"/>
      <c r="L49" s="371"/>
      <c r="M49" s="371"/>
      <c r="N49" s="371"/>
    </row>
    <row r="50" spans="1:14" s="171" customFormat="1" ht="14.25" customHeight="1" x14ac:dyDescent="0.2">
      <c r="A50" s="174"/>
      <c r="B50" s="356">
        <v>37</v>
      </c>
      <c r="C50" s="361" t="s">
        <v>443</v>
      </c>
      <c r="D50" s="358" t="s">
        <v>401</v>
      </c>
      <c r="E50" s="358" t="s">
        <v>401</v>
      </c>
      <c r="F50" s="365" t="s">
        <v>401</v>
      </c>
      <c r="G50" s="371"/>
      <c r="H50" s="371"/>
      <c r="I50" s="371"/>
      <c r="J50" s="371"/>
      <c r="K50" s="371"/>
      <c r="L50" s="371"/>
      <c r="M50" s="371"/>
      <c r="N50" s="371"/>
    </row>
    <row r="51" spans="1:14" s="171" customFormat="1" ht="15" customHeight="1" x14ac:dyDescent="0.15">
      <c r="A51" s="174"/>
      <c r="B51" s="178"/>
      <c r="C51" s="42"/>
      <c r="D51" s="540"/>
      <c r="E51" s="540"/>
      <c r="F51" s="540"/>
    </row>
    <row r="52" spans="1:14" s="171" customFormat="1" ht="15" customHeight="1" x14ac:dyDescent="0.15">
      <c r="A52" s="174"/>
      <c r="B52" s="175"/>
      <c r="C52" s="169"/>
      <c r="D52" s="170"/>
      <c r="E52" s="170"/>
      <c r="F52" s="170"/>
    </row>
    <row r="53" spans="1:14" s="171" customFormat="1" ht="15" customHeight="1" x14ac:dyDescent="0.15">
      <c r="A53" s="174"/>
      <c r="B53" s="175"/>
      <c r="C53" s="169"/>
      <c r="D53" s="170"/>
      <c r="E53" s="170"/>
      <c r="F53" s="170"/>
    </row>
    <row r="54" spans="1:14" s="171" customFormat="1" ht="15" customHeight="1" x14ac:dyDescent="0.15">
      <c r="A54" s="174"/>
      <c r="B54" s="175"/>
      <c r="C54" s="169"/>
      <c r="D54" s="170"/>
      <c r="E54" s="170"/>
      <c r="F54" s="170"/>
    </row>
    <row r="55" spans="1:14" s="171" customFormat="1" ht="15" customHeight="1" x14ac:dyDescent="0.15">
      <c r="A55" s="174"/>
      <c r="B55" s="175"/>
      <c r="C55" s="169"/>
      <c r="D55" s="170"/>
      <c r="E55" s="170"/>
      <c r="F55" s="170"/>
    </row>
    <row r="56" spans="1:14" s="171" customFormat="1" ht="15" customHeight="1" x14ac:dyDescent="0.15">
      <c r="A56" s="174"/>
      <c r="B56" s="175"/>
      <c r="C56" s="169"/>
      <c r="D56" s="170"/>
      <c r="E56" s="170"/>
      <c r="F56" s="170"/>
    </row>
    <row r="57" spans="1:14" s="171" customFormat="1" ht="15" customHeight="1" x14ac:dyDescent="0.15">
      <c r="A57" s="174"/>
      <c r="B57" s="175"/>
      <c r="C57" s="169"/>
      <c r="D57" s="170"/>
      <c r="E57" s="170"/>
      <c r="F57" s="170"/>
    </row>
    <row r="58" spans="1:14" s="171" customFormat="1" ht="15" customHeight="1" x14ac:dyDescent="0.15">
      <c r="A58" s="174"/>
      <c r="B58" s="175"/>
      <c r="C58" s="169"/>
      <c r="D58" s="170"/>
      <c r="E58" s="170"/>
      <c r="F58" s="170"/>
    </row>
    <row r="59" spans="1:14" s="172" customFormat="1" ht="15" customHeight="1" x14ac:dyDescent="0.15">
      <c r="B59" s="173"/>
      <c r="C59" s="169"/>
      <c r="D59" s="169"/>
      <c r="E59" s="169"/>
      <c r="F59" s="169"/>
    </row>
    <row r="60" spans="1:14" s="172" customFormat="1" ht="15" customHeight="1" x14ac:dyDescent="0.15">
      <c r="B60" s="173"/>
      <c r="C60" s="169"/>
      <c r="D60" s="169"/>
      <c r="E60" s="169"/>
      <c r="F60" s="169"/>
    </row>
    <row r="61" spans="1:14" s="172" customFormat="1" ht="15" customHeight="1" x14ac:dyDescent="0.15">
      <c r="B61" s="173"/>
      <c r="C61" s="169"/>
      <c r="D61" s="169"/>
      <c r="E61" s="169"/>
      <c r="F61" s="169"/>
    </row>
    <row r="62" spans="1:14" s="172" customFormat="1" ht="15" customHeight="1" x14ac:dyDescent="0.15">
      <c r="B62" s="173"/>
      <c r="C62" s="169"/>
      <c r="D62" s="169"/>
      <c r="E62" s="169"/>
      <c r="F62" s="169"/>
    </row>
    <row r="63" spans="1:14" s="172" customFormat="1" ht="15" customHeight="1" x14ac:dyDescent="0.15">
      <c r="B63" s="173"/>
      <c r="C63" s="169"/>
      <c r="D63" s="169"/>
      <c r="E63" s="169"/>
      <c r="F63" s="169"/>
    </row>
    <row r="64" spans="1:14" s="172" customFormat="1" ht="15" customHeight="1" x14ac:dyDescent="0.15">
      <c r="B64" s="173"/>
      <c r="C64" s="169"/>
      <c r="D64" s="169"/>
      <c r="E64" s="169"/>
      <c r="F64" s="169"/>
    </row>
    <row r="65" spans="1:6" s="172" customFormat="1" ht="15" customHeight="1" x14ac:dyDescent="0.15">
      <c r="B65" s="173"/>
      <c r="C65" s="169"/>
      <c r="D65" s="169"/>
      <c r="E65" s="169"/>
      <c r="F65" s="169"/>
    </row>
    <row r="66" spans="1:6" s="172" customFormat="1" ht="15" customHeight="1" x14ac:dyDescent="0.15">
      <c r="B66" s="173"/>
      <c r="C66" s="169"/>
      <c r="D66" s="169"/>
      <c r="E66" s="169"/>
      <c r="F66" s="169"/>
    </row>
    <row r="67" spans="1:6" s="172" customFormat="1" ht="15" customHeight="1" x14ac:dyDescent="0.15">
      <c r="B67" s="173"/>
      <c r="C67" s="169"/>
      <c r="D67" s="169"/>
      <c r="E67" s="169"/>
      <c r="F67" s="169"/>
    </row>
    <row r="68" spans="1:6" s="167" customFormat="1" ht="15" customHeight="1" x14ac:dyDescent="0.2">
      <c r="A68" s="168"/>
      <c r="B68" s="173"/>
      <c r="C68" s="169"/>
      <c r="D68" s="169"/>
      <c r="E68" s="169"/>
      <c r="F68" s="169"/>
    </row>
    <row r="69" spans="1:6" ht="15" customHeight="1" x14ac:dyDescent="0.2">
      <c r="A69" s="153"/>
      <c r="B69" s="173"/>
      <c r="C69" s="169"/>
      <c r="D69" s="169"/>
      <c r="E69" s="169"/>
      <c r="F69" s="169"/>
    </row>
  </sheetData>
  <pageMargins left="0.7" right="0.7" top="0.75" bottom="0.75" header="0.3" footer="0.3"/>
  <pageSetup paperSize="9" orientation="portrait" verticalDpi="14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rgb="FF92D050"/>
  </sheetPr>
  <dimension ref="A1:G19"/>
  <sheetViews>
    <sheetView zoomScaleNormal="100" workbookViewId="0">
      <selection activeCell="E33" sqref="E33"/>
    </sheetView>
  </sheetViews>
  <sheetFormatPr baseColWidth="10" defaultRowHeight="14.25" x14ac:dyDescent="0.2"/>
  <cols>
    <col min="1" max="2" width="4.28515625" style="19" customWidth="1"/>
    <col min="3" max="3" width="2.140625" style="19" customWidth="1"/>
    <col min="4" max="4" width="50.85546875" style="19" customWidth="1"/>
    <col min="5" max="6" width="14.28515625" style="19" customWidth="1"/>
    <col min="7" max="7" width="17.85546875" style="19" customWidth="1"/>
    <col min="8" max="16384" width="11.42578125" style="19"/>
  </cols>
  <sheetData>
    <row r="1" spans="1:7" ht="18.75" customHeight="1" x14ac:dyDescent="0.2"/>
    <row r="2" spans="1:7" ht="18.75" customHeight="1" x14ac:dyDescent="0.2">
      <c r="A2" s="20" t="s">
        <v>0</v>
      </c>
      <c r="B2" s="21"/>
      <c r="C2" s="21"/>
      <c r="D2" s="21"/>
      <c r="E2" s="22"/>
      <c r="F2" s="22"/>
      <c r="G2" s="22"/>
    </row>
    <row r="3" spans="1:7" ht="14.25" customHeight="1" x14ac:dyDescent="0.2">
      <c r="A3" s="20"/>
      <c r="B3" s="21"/>
      <c r="C3" s="21"/>
      <c r="D3" s="21"/>
      <c r="E3" s="22"/>
      <c r="F3" s="22"/>
      <c r="G3" s="22"/>
    </row>
    <row r="4" spans="1:7" ht="14.25" customHeight="1" x14ac:dyDescent="0.2">
      <c r="A4" s="20"/>
      <c r="B4" s="23" t="s">
        <v>452</v>
      </c>
      <c r="C4" s="23"/>
      <c r="D4" s="24"/>
      <c r="E4" s="22"/>
      <c r="F4" s="22"/>
      <c r="G4" s="22"/>
    </row>
    <row r="5" spans="1:7" ht="14.25" customHeight="1" x14ac:dyDescent="0.2">
      <c r="A5" s="20"/>
      <c r="B5" s="415"/>
      <c r="C5" s="415"/>
      <c r="D5" s="415"/>
      <c r="E5" s="416"/>
      <c r="F5" s="416"/>
      <c r="G5" s="416"/>
    </row>
    <row r="6" spans="1:7" ht="14.25" customHeight="1" x14ac:dyDescent="0.2">
      <c r="B6" s="29"/>
      <c r="C6" s="29"/>
      <c r="D6" s="29"/>
      <c r="E6" s="379"/>
      <c r="F6" s="379"/>
      <c r="G6" s="379"/>
    </row>
    <row r="7" spans="1:7" ht="15" thickBot="1" x14ac:dyDescent="0.25">
      <c r="B7" s="21"/>
      <c r="C7" s="21"/>
      <c r="D7" s="21"/>
      <c r="E7" s="22"/>
      <c r="F7" s="22"/>
      <c r="G7" s="22"/>
    </row>
    <row r="8" spans="1:7" ht="19.5" customHeight="1" x14ac:dyDescent="0.2">
      <c r="B8" s="420"/>
      <c r="C8" s="420"/>
      <c r="D8" s="420"/>
      <c r="E8" s="421" t="s">
        <v>43</v>
      </c>
      <c r="F8" s="422" t="s">
        <v>44</v>
      </c>
      <c r="G8" s="544" t="s">
        <v>45</v>
      </c>
    </row>
    <row r="9" spans="1:7" ht="35.25" customHeight="1" x14ac:dyDescent="0.2">
      <c r="B9" s="423"/>
      <c r="C9" s="423"/>
      <c r="D9" s="424"/>
      <c r="E9" s="617" t="s">
        <v>101</v>
      </c>
      <c r="F9" s="618"/>
      <c r="G9" s="545" t="s">
        <v>538</v>
      </c>
    </row>
    <row r="10" spans="1:7" ht="14.25" customHeight="1" thickBot="1" x14ac:dyDescent="0.25">
      <c r="B10" s="423"/>
      <c r="C10" s="423"/>
      <c r="D10" s="423"/>
      <c r="E10" s="425">
        <v>43830</v>
      </c>
      <c r="F10" s="425">
        <v>43465</v>
      </c>
      <c r="G10" s="546">
        <v>43830</v>
      </c>
    </row>
    <row r="11" spans="1:7" ht="14.25" customHeight="1" x14ac:dyDescent="0.2">
      <c r="B11" s="426">
        <v>1</v>
      </c>
      <c r="C11" s="427" t="s">
        <v>539</v>
      </c>
      <c r="D11" s="428"/>
      <c r="E11" s="429">
        <v>4675.0798930000001</v>
      </c>
      <c r="F11" s="429">
        <v>4396.6445546499999</v>
      </c>
      <c r="G11" s="547">
        <f>E11*8%</f>
        <v>374.00639144000002</v>
      </c>
    </row>
    <row r="12" spans="1:7" ht="14.25" customHeight="1" x14ac:dyDescent="0.2">
      <c r="B12" s="430">
        <v>2</v>
      </c>
      <c r="C12" s="431" t="s">
        <v>540</v>
      </c>
      <c r="D12" s="432"/>
      <c r="E12" s="433">
        <f>+E11</f>
        <v>4675.0798930000001</v>
      </c>
      <c r="F12" s="433">
        <f>+F11</f>
        <v>4396.6445546499999</v>
      </c>
      <c r="G12" s="548">
        <f t="shared" ref="G12:G17" si="0">E12*8%</f>
        <v>374.00639144000002</v>
      </c>
    </row>
    <row r="13" spans="1:7" ht="14.25" customHeight="1" x14ac:dyDescent="0.2">
      <c r="B13" s="434">
        <v>6</v>
      </c>
      <c r="C13" s="435" t="s">
        <v>541</v>
      </c>
      <c r="D13" s="436"/>
      <c r="E13" s="437">
        <v>6.3886630000000002</v>
      </c>
      <c r="F13" s="437">
        <v>1.671</v>
      </c>
      <c r="G13" s="548">
        <f t="shared" si="0"/>
        <v>0.51109304</v>
      </c>
    </row>
    <row r="14" spans="1:7" ht="14.25" customHeight="1" x14ac:dyDescent="0.2">
      <c r="B14" s="434">
        <v>23</v>
      </c>
      <c r="C14" s="435" t="s">
        <v>542</v>
      </c>
      <c r="D14" s="438"/>
      <c r="E14" s="437">
        <v>431.58625000000001</v>
      </c>
      <c r="F14" s="437">
        <v>439.36937499999999</v>
      </c>
      <c r="G14" s="548">
        <f t="shared" si="0"/>
        <v>34.526900000000005</v>
      </c>
    </row>
    <row r="15" spans="1:7" ht="14.25" customHeight="1" x14ac:dyDescent="0.2">
      <c r="B15" s="439">
        <v>24</v>
      </c>
      <c r="C15" s="541" t="s">
        <v>543</v>
      </c>
      <c r="D15" s="542"/>
      <c r="E15" s="543">
        <v>431.58625000000001</v>
      </c>
      <c r="F15" s="543">
        <v>431.58625000000001</v>
      </c>
      <c r="G15" s="549">
        <f t="shared" si="0"/>
        <v>34.526900000000005</v>
      </c>
    </row>
    <row r="16" spans="1:7" ht="14.25" customHeight="1" x14ac:dyDescent="0.2">
      <c r="B16" s="439"/>
      <c r="C16" s="440" t="s">
        <v>544</v>
      </c>
      <c r="D16" s="441"/>
      <c r="E16" s="581">
        <v>1125.7193391999999</v>
      </c>
      <c r="F16" s="581">
        <v>1513.6700703500001</v>
      </c>
      <c r="G16" s="548">
        <f t="shared" si="0"/>
        <v>90.057547135999997</v>
      </c>
    </row>
    <row r="17" spans="2:7" ht="14.25" customHeight="1" thickBot="1" x14ac:dyDescent="0.25">
      <c r="B17" s="442">
        <v>29</v>
      </c>
      <c r="C17" s="443" t="s">
        <v>545</v>
      </c>
      <c r="D17" s="444"/>
      <c r="E17" s="445">
        <f>E14+E13+E11+E16</f>
        <v>6238.7741452</v>
      </c>
      <c r="F17" s="445">
        <f>F14+F13+F11+F16</f>
        <v>6351.3549999999996</v>
      </c>
      <c r="G17" s="550">
        <f t="shared" si="0"/>
        <v>499.101931616</v>
      </c>
    </row>
    <row r="18" spans="2:7" ht="14.25" customHeight="1" x14ac:dyDescent="0.2">
      <c r="B18" s="417"/>
      <c r="C18" s="383"/>
      <c r="D18" s="382"/>
      <c r="E18" s="418"/>
      <c r="F18" s="418"/>
      <c r="G18" s="418"/>
    </row>
    <row r="19" spans="2:7" ht="14.25" customHeight="1" x14ac:dyDescent="0.2">
      <c r="B19" s="417"/>
      <c r="C19" s="419"/>
      <c r="D19" s="419"/>
      <c r="E19" s="418"/>
      <c r="F19" s="418"/>
      <c r="G19" s="418"/>
    </row>
  </sheetData>
  <mergeCells count="1">
    <mergeCell ref="E9:F9"/>
  </mergeCells>
  <pageMargins left="0.7" right="0.7" top="0.75" bottom="0.75" header="0.3" footer="0.3"/>
  <pageSetup paperSize="9" orientation="portrait" verticalDpi="14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2"/>
  <sheetViews>
    <sheetView zoomScaleNormal="100" workbookViewId="0">
      <selection activeCell="D48" sqref="D48"/>
    </sheetView>
  </sheetViews>
  <sheetFormatPr baseColWidth="10" defaultRowHeight="14.25" x14ac:dyDescent="0.2"/>
  <cols>
    <col min="1" max="1" width="4.28515625" style="19" customWidth="1"/>
    <col min="2" max="2" width="4.5703125" style="19" customWidth="1"/>
    <col min="3" max="3" width="95" style="19" customWidth="1"/>
    <col min="4" max="5" width="11.5703125" style="19" bestFit="1" customWidth="1"/>
    <col min="6" max="7" width="11.42578125" style="19" customWidth="1"/>
    <col min="8" max="16384" width="11.42578125" style="19"/>
  </cols>
  <sheetData>
    <row r="1" spans="1:5" ht="18.75" customHeight="1" x14ac:dyDescent="0.2"/>
    <row r="2" spans="1:5" ht="18.75" customHeight="1" x14ac:dyDescent="0.2">
      <c r="A2" s="20" t="s">
        <v>145</v>
      </c>
      <c r="B2" s="20"/>
      <c r="C2" s="20"/>
    </row>
    <row r="3" spans="1:5" ht="14.25" customHeight="1" x14ac:dyDescent="0.2"/>
    <row r="4" spans="1:5" ht="14.25" customHeight="1" x14ac:dyDescent="0.2">
      <c r="B4" s="23" t="s">
        <v>617</v>
      </c>
      <c r="C4" s="23"/>
    </row>
    <row r="5" spans="1:5" ht="14.25" customHeight="1" x14ac:dyDescent="0.2">
      <c r="B5" s="446"/>
      <c r="C5" s="446"/>
      <c r="D5" s="378"/>
    </row>
    <row r="6" spans="1:5" x14ac:dyDescent="0.2">
      <c r="B6" s="447" t="s">
        <v>546</v>
      </c>
      <c r="C6" s="448"/>
      <c r="D6" s="522">
        <v>43830</v>
      </c>
      <c r="E6" s="522">
        <v>43465</v>
      </c>
    </row>
    <row r="7" spans="1:5" ht="14.25" customHeight="1" x14ac:dyDescent="0.2">
      <c r="B7" s="449" t="s">
        <v>547</v>
      </c>
      <c r="C7" s="450"/>
      <c r="D7" s="451"/>
      <c r="E7" s="452"/>
    </row>
    <row r="8" spans="1:5" ht="14.25" customHeight="1" x14ac:dyDescent="0.2">
      <c r="B8" s="449" t="s">
        <v>548</v>
      </c>
      <c r="C8" s="450"/>
      <c r="D8" s="453"/>
      <c r="E8" s="452"/>
    </row>
    <row r="9" spans="1:5" ht="14.25" customHeight="1" x14ac:dyDescent="0.2">
      <c r="B9" s="449" t="s">
        <v>549</v>
      </c>
      <c r="C9" s="450"/>
      <c r="D9" s="453"/>
      <c r="E9" s="452"/>
    </row>
    <row r="10" spans="1:5" ht="14.25" customHeight="1" x14ac:dyDescent="0.2">
      <c r="B10" s="449" t="s">
        <v>550</v>
      </c>
      <c r="C10" s="450"/>
      <c r="D10" s="453"/>
      <c r="E10" s="452"/>
    </row>
    <row r="11" spans="1:5" ht="14.25" customHeight="1" x14ac:dyDescent="0.2">
      <c r="B11" s="449" t="s">
        <v>551</v>
      </c>
      <c r="C11" s="450"/>
      <c r="D11" s="453"/>
      <c r="E11" s="452"/>
    </row>
    <row r="12" spans="1:5" ht="14.25" customHeight="1" x14ac:dyDescent="0.2">
      <c r="B12" s="449" t="s">
        <v>552</v>
      </c>
      <c r="C12" s="450"/>
      <c r="D12" s="453">
        <v>10.069329</v>
      </c>
      <c r="E12" s="452">
        <v>3.6164339999999999</v>
      </c>
    </row>
    <row r="13" spans="1:5" ht="14.25" customHeight="1" x14ac:dyDescent="0.2">
      <c r="B13" s="449" t="s">
        <v>553</v>
      </c>
      <c r="C13" s="450"/>
      <c r="D13" s="453"/>
      <c r="E13" s="452"/>
    </row>
    <row r="14" spans="1:5" ht="14.25" customHeight="1" x14ac:dyDescent="0.2">
      <c r="B14" s="449" t="s">
        <v>554</v>
      </c>
      <c r="C14" s="450"/>
      <c r="D14" s="453"/>
      <c r="E14" s="452"/>
    </row>
    <row r="15" spans="1:5" ht="14.25" customHeight="1" x14ac:dyDescent="0.2">
      <c r="B15" s="449" t="s">
        <v>555</v>
      </c>
      <c r="C15" s="450"/>
      <c r="D15" s="453"/>
      <c r="E15" s="452"/>
    </row>
    <row r="16" spans="1:5" ht="14.25" customHeight="1" x14ac:dyDescent="0.2">
      <c r="B16" s="449" t="s">
        <v>556</v>
      </c>
      <c r="C16" s="450"/>
      <c r="D16" s="453"/>
      <c r="E16" s="452"/>
    </row>
    <row r="17" spans="2:5" ht="14.25" customHeight="1" x14ac:dyDescent="0.2">
      <c r="B17" s="449" t="s">
        <v>557</v>
      </c>
      <c r="C17" s="450"/>
      <c r="D17" s="453"/>
      <c r="E17" s="452"/>
    </row>
    <row r="18" spans="2:5" ht="14.25" customHeight="1" x14ac:dyDescent="0.2">
      <c r="B18" s="449" t="s">
        <v>558</v>
      </c>
      <c r="C18" s="450"/>
      <c r="D18" s="453"/>
      <c r="E18" s="452"/>
    </row>
    <row r="19" spans="2:5" ht="14.25" customHeight="1" x14ac:dyDescent="0.2">
      <c r="B19" s="449" t="s">
        <v>559</v>
      </c>
      <c r="C19" s="450"/>
      <c r="D19" s="453"/>
      <c r="E19" s="452"/>
    </row>
    <row r="20" spans="2:5" ht="14.25" customHeight="1" x14ac:dyDescent="0.2">
      <c r="B20" s="449" t="s">
        <v>560</v>
      </c>
      <c r="C20" s="450"/>
      <c r="D20" s="453"/>
      <c r="E20" s="452"/>
    </row>
    <row r="21" spans="2:5" ht="14.25" customHeight="1" x14ac:dyDescent="0.2">
      <c r="B21" s="449" t="s">
        <v>561</v>
      </c>
      <c r="C21" s="450"/>
      <c r="D21" s="453"/>
      <c r="E21" s="452"/>
    </row>
    <row r="22" spans="2:5" ht="14.25" customHeight="1" x14ac:dyDescent="0.2">
      <c r="B22" s="449" t="s">
        <v>562</v>
      </c>
      <c r="C22" s="450"/>
      <c r="D22" s="453">
        <v>56.156714999999998</v>
      </c>
      <c r="E22" s="452">
        <v>53.343010999999997</v>
      </c>
    </row>
    <row r="23" spans="2:5" ht="14.25" customHeight="1" x14ac:dyDescent="0.2">
      <c r="B23" s="449" t="s">
        <v>563</v>
      </c>
      <c r="C23" s="450"/>
      <c r="D23" s="453">
        <v>300.79479099999998</v>
      </c>
      <c r="E23" s="452">
        <v>291.74187999999998</v>
      </c>
    </row>
    <row r="24" spans="2:5" ht="14.25" customHeight="1" x14ac:dyDescent="0.2">
      <c r="B24" s="449" t="s">
        <v>564</v>
      </c>
      <c r="C24" s="450"/>
      <c r="D24" s="453"/>
      <c r="E24" s="452"/>
    </row>
    <row r="25" spans="2:5" ht="14.25" customHeight="1" x14ac:dyDescent="0.2">
      <c r="B25" s="449" t="s">
        <v>565</v>
      </c>
      <c r="C25" s="450"/>
      <c r="D25" s="453">
        <v>9888.4616139999998</v>
      </c>
      <c r="E25" s="452">
        <v>8675.2909490000002</v>
      </c>
    </row>
    <row r="26" spans="2:5" ht="14.25" customHeight="1" x14ac:dyDescent="0.2">
      <c r="B26" s="449" t="s">
        <v>566</v>
      </c>
      <c r="C26" s="450"/>
      <c r="D26" s="453"/>
      <c r="E26" s="452"/>
    </row>
    <row r="27" spans="2:5" ht="14.25" customHeight="1" x14ac:dyDescent="0.2">
      <c r="B27" s="449" t="s">
        <v>567</v>
      </c>
      <c r="C27" s="450"/>
      <c r="D27" s="453"/>
      <c r="E27" s="452"/>
    </row>
    <row r="28" spans="2:5" ht="14.25" customHeight="1" x14ac:dyDescent="0.2">
      <c r="B28" s="449" t="s">
        <v>568</v>
      </c>
      <c r="C28" s="450"/>
      <c r="D28" s="453"/>
      <c r="E28" s="452"/>
    </row>
    <row r="29" spans="2:5" ht="14.25" customHeight="1" x14ac:dyDescent="0.2">
      <c r="B29" s="449" t="s">
        <v>569</v>
      </c>
      <c r="C29" s="450"/>
      <c r="D29" s="453"/>
      <c r="E29" s="452"/>
    </row>
    <row r="30" spans="2:5" ht="14.25" customHeight="1" x14ac:dyDescent="0.2">
      <c r="B30" s="449" t="s">
        <v>570</v>
      </c>
      <c r="C30" s="450"/>
      <c r="D30" s="453"/>
      <c r="E30" s="452"/>
    </row>
    <row r="31" spans="2:5" x14ac:dyDescent="0.2">
      <c r="B31" s="449" t="s">
        <v>571</v>
      </c>
      <c r="C31" s="450"/>
      <c r="D31" s="453"/>
      <c r="E31" s="452"/>
    </row>
    <row r="32" spans="2:5" x14ac:dyDescent="0.2">
      <c r="B32" s="449" t="s">
        <v>572</v>
      </c>
      <c r="C32" s="450"/>
      <c r="D32" s="453"/>
      <c r="E32" s="452"/>
    </row>
    <row r="33" spans="2:5" x14ac:dyDescent="0.2">
      <c r="B33" s="449" t="s">
        <v>573</v>
      </c>
      <c r="C33" s="450"/>
      <c r="D33" s="453">
        <v>-1.430812</v>
      </c>
      <c r="E33" s="452">
        <v>-1.2381519999999999</v>
      </c>
    </row>
    <row r="34" spans="2:5" x14ac:dyDescent="0.2">
      <c r="B34" s="449" t="s">
        <v>574</v>
      </c>
      <c r="C34" s="450"/>
      <c r="D34" s="453">
        <v>-1.430812</v>
      </c>
      <c r="E34" s="452">
        <v>-1.2381519999999999</v>
      </c>
    </row>
    <row r="35" spans="2:5" x14ac:dyDescent="0.2">
      <c r="B35" s="449" t="s">
        <v>575</v>
      </c>
      <c r="C35" s="450"/>
      <c r="D35" s="453">
        <f>SUM(D7:D33)</f>
        <v>10254.051636999999</v>
      </c>
      <c r="E35" s="452">
        <v>9022.7541220000003</v>
      </c>
    </row>
    <row r="36" spans="2:5" x14ac:dyDescent="0.2">
      <c r="B36" s="449" t="s">
        <v>576</v>
      </c>
      <c r="C36" s="450"/>
      <c r="D36" s="453">
        <v>36543.934000000001</v>
      </c>
      <c r="E36" s="452">
        <v>9022.7541220000003</v>
      </c>
    </row>
    <row r="37" spans="2:5" x14ac:dyDescent="0.2">
      <c r="B37" s="454" t="s">
        <v>577</v>
      </c>
      <c r="C37" s="448"/>
      <c r="D37" s="455"/>
      <c r="E37" s="456"/>
    </row>
    <row r="38" spans="2:5" x14ac:dyDescent="0.2">
      <c r="B38" s="449" t="s">
        <v>578</v>
      </c>
      <c r="C38" s="450"/>
      <c r="D38" s="453">
        <v>972.14170200000001</v>
      </c>
      <c r="E38" s="452">
        <v>808.58829700000001</v>
      </c>
    </row>
    <row r="39" spans="2:5" x14ac:dyDescent="0.2">
      <c r="B39" s="449" t="s">
        <v>579</v>
      </c>
      <c r="C39" s="450"/>
      <c r="D39" s="453">
        <v>972.14170200000001</v>
      </c>
      <c r="E39" s="452">
        <v>855.29078500000003</v>
      </c>
    </row>
    <row r="40" spans="2:5" x14ac:dyDescent="0.2">
      <c r="B40" s="454" t="s">
        <v>580</v>
      </c>
      <c r="C40" s="448"/>
      <c r="D40" s="455"/>
      <c r="E40" s="456"/>
    </row>
    <row r="41" spans="2:5" x14ac:dyDescent="0.2">
      <c r="B41" s="449" t="s">
        <v>580</v>
      </c>
      <c r="C41" s="450"/>
      <c r="D41" s="457">
        <v>9.4799999999999995E-2</v>
      </c>
      <c r="E41" s="520">
        <v>8.9599999999999999E-2</v>
      </c>
    </row>
    <row r="42" spans="2:5" x14ac:dyDescent="0.2">
      <c r="B42" s="458" t="s">
        <v>581</v>
      </c>
      <c r="C42" s="459"/>
      <c r="D42" s="460">
        <v>9.4799999999999995E-2</v>
      </c>
      <c r="E42" s="521">
        <v>9.4799999999999995E-2</v>
      </c>
    </row>
    <row r="43" spans="2:5" x14ac:dyDescent="0.2">
      <c r="B43" s="361"/>
      <c r="C43" s="361"/>
      <c r="D43" s="461"/>
      <c r="E43" s="462"/>
    </row>
    <row r="44" spans="2:5" x14ac:dyDescent="0.2">
      <c r="B44" s="361"/>
      <c r="C44" s="361"/>
      <c r="D44" s="461"/>
      <c r="E44" s="462"/>
    </row>
    <row r="45" spans="2:5" x14ac:dyDescent="0.2">
      <c r="B45" s="463" t="s">
        <v>582</v>
      </c>
      <c r="C45" s="464"/>
      <c r="D45" s="522">
        <f>+D6</f>
        <v>43830</v>
      </c>
      <c r="E45" s="522">
        <f>+E6</f>
        <v>43465</v>
      </c>
    </row>
    <row r="46" spans="2:5" x14ac:dyDescent="0.2">
      <c r="B46" s="465" t="s">
        <v>575</v>
      </c>
      <c r="C46" s="466"/>
      <c r="D46" s="523">
        <v>6238.7740000000003</v>
      </c>
      <c r="E46" s="523">
        <v>6351.3549999999996</v>
      </c>
    </row>
    <row r="47" spans="2:5" x14ac:dyDescent="0.2">
      <c r="B47" s="449" t="s">
        <v>578</v>
      </c>
      <c r="C47" s="467"/>
      <c r="D47" s="453">
        <v>1220.627</v>
      </c>
      <c r="E47" s="453">
        <v>1099.788</v>
      </c>
    </row>
    <row r="48" spans="2:5" x14ac:dyDescent="0.2">
      <c r="B48" s="458" t="s">
        <v>580</v>
      </c>
      <c r="C48" s="468"/>
      <c r="D48" s="469">
        <v>8.7400000000000005E-2</v>
      </c>
      <c r="E48" s="469">
        <v>8.484173196459073E-2</v>
      </c>
    </row>
    <row r="49" spans="2:6" x14ac:dyDescent="0.2">
      <c r="B49" s="23"/>
      <c r="C49" s="23"/>
    </row>
    <row r="50" spans="2:6" x14ac:dyDescent="0.2">
      <c r="B50" s="23"/>
      <c r="C50" s="23"/>
    </row>
    <row r="51" spans="2:6" x14ac:dyDescent="0.2">
      <c r="B51" s="23"/>
      <c r="C51" s="23"/>
    </row>
    <row r="52" spans="2:6" x14ac:dyDescent="0.2">
      <c r="B52" s="23"/>
      <c r="C52" s="23"/>
    </row>
    <row r="53" spans="2:6" x14ac:dyDescent="0.2">
      <c r="B53" s="23"/>
      <c r="C53" s="23"/>
    </row>
    <row r="54" spans="2:6" x14ac:dyDescent="0.2">
      <c r="B54" s="23"/>
      <c r="C54" s="23"/>
    </row>
    <row r="55" spans="2:6" x14ac:dyDescent="0.2">
      <c r="B55" s="23"/>
      <c r="C55" s="23"/>
    </row>
    <row r="56" spans="2:6" x14ac:dyDescent="0.2">
      <c r="B56" s="23"/>
      <c r="C56" s="23"/>
    </row>
    <row r="57" spans="2:6" x14ac:dyDescent="0.2">
      <c r="B57" s="23"/>
      <c r="C57" s="23"/>
    </row>
    <row r="58" spans="2:6" x14ac:dyDescent="0.2">
      <c r="B58" s="23"/>
      <c r="C58" s="23"/>
    </row>
    <row r="59" spans="2:6" x14ac:dyDescent="0.2">
      <c r="B59" s="23"/>
      <c r="C59" s="23"/>
    </row>
    <row r="60" spans="2:6" x14ac:dyDescent="0.2">
      <c r="B60" s="23"/>
      <c r="C60" s="23"/>
    </row>
    <row r="61" spans="2:6" x14ac:dyDescent="0.2">
      <c r="B61" s="23"/>
      <c r="C61" s="23"/>
    </row>
    <row r="62" spans="2:6" x14ac:dyDescent="0.2">
      <c r="B62" s="21"/>
      <c r="C62" s="21"/>
      <c r="D62" s="22"/>
      <c r="E62" s="22"/>
      <c r="F62" s="22"/>
    </row>
  </sheetData>
  <conditionalFormatting sqref="E10:E11 E21 E15 E32">
    <cfRule type="cellIs" dxfId="3" priority="2" operator="lessThan">
      <formula>0</formula>
    </cfRule>
  </conditionalFormatting>
  <conditionalFormatting sqref="E30">
    <cfRule type="cellIs" dxfId="2" priority="1" operator="lessThan">
      <formula>E28</formula>
    </cfRule>
  </conditionalFormatting>
  <conditionalFormatting sqref="D10:D11 D21 D15 D32">
    <cfRule type="cellIs" dxfId="1" priority="4" operator="lessThan">
      <formula>0</formula>
    </cfRule>
  </conditionalFormatting>
  <conditionalFormatting sqref="D30">
    <cfRule type="cellIs" dxfId="0" priority="3" operator="lessThan">
      <formula>D28</formula>
    </cfRule>
  </conditionalFormatting>
  <pageMargins left="0.7" right="0.7" top="0.75" bottom="0.75" header="0.3" footer="0.3"/>
  <pageSetup paperSize="9" orientation="portrait" horizontalDpi="144" verticalDpi="14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0"/>
  <sheetViews>
    <sheetView zoomScaleNormal="100" workbookViewId="0">
      <selection activeCell="F7" sqref="F7:F18"/>
    </sheetView>
  </sheetViews>
  <sheetFormatPr baseColWidth="10" defaultRowHeight="14.25" x14ac:dyDescent="0.2"/>
  <cols>
    <col min="1" max="1" width="4.28515625" style="19" customWidth="1"/>
    <col min="2" max="2" width="4.5703125" style="19" customWidth="1"/>
    <col min="3" max="4" width="2.28515625" style="19" customWidth="1"/>
    <col min="5" max="5" width="74.7109375" style="19" customWidth="1"/>
    <col min="6" max="8" width="11.42578125" style="19" customWidth="1"/>
    <col min="9" max="16384" width="11.42578125" style="19"/>
  </cols>
  <sheetData>
    <row r="1" spans="1:6" ht="18.75" customHeight="1" x14ac:dyDescent="0.2"/>
    <row r="2" spans="1:6" ht="18.75" customHeight="1" x14ac:dyDescent="0.2">
      <c r="A2" s="20" t="s">
        <v>202</v>
      </c>
      <c r="B2" s="20"/>
      <c r="C2" s="20"/>
      <c r="D2" s="20"/>
      <c r="E2" s="20"/>
    </row>
    <row r="3" spans="1:6" ht="14.25" customHeight="1" x14ac:dyDescent="0.2"/>
    <row r="4" spans="1:6" ht="14.25" customHeight="1" x14ac:dyDescent="0.2">
      <c r="B4" s="23" t="s">
        <v>452</v>
      </c>
      <c r="C4" s="162"/>
      <c r="D4" s="162"/>
      <c r="E4" s="23"/>
    </row>
    <row r="5" spans="1:6" ht="14.25" customHeight="1" thickBot="1" x14ac:dyDescent="0.25">
      <c r="B5" s="23"/>
      <c r="C5" s="23"/>
      <c r="D5" s="23"/>
      <c r="E5" s="23"/>
    </row>
    <row r="6" spans="1:6" ht="18.75" thickBot="1" x14ac:dyDescent="0.25">
      <c r="B6" s="229"/>
      <c r="C6" s="229"/>
      <c r="D6" s="229"/>
      <c r="E6" s="108"/>
      <c r="F6" s="230" t="s">
        <v>149</v>
      </c>
    </row>
    <row r="7" spans="1:6" ht="14.25" customHeight="1" x14ac:dyDescent="0.2">
      <c r="B7" s="110" t="s">
        <v>152</v>
      </c>
      <c r="C7" s="314" t="s">
        <v>151</v>
      </c>
      <c r="D7" s="228"/>
      <c r="E7" s="308"/>
      <c r="F7" s="111">
        <v>9928.1783039999991</v>
      </c>
    </row>
    <row r="8" spans="1:6" ht="14.25" customHeight="1" x14ac:dyDescent="0.2">
      <c r="B8" s="104" t="s">
        <v>153</v>
      </c>
      <c r="C8" s="237"/>
      <c r="D8" s="312" t="s">
        <v>164</v>
      </c>
      <c r="E8" s="309"/>
      <c r="F8" s="177"/>
    </row>
    <row r="9" spans="1:6" ht="14.25" customHeight="1" x14ac:dyDescent="0.2">
      <c r="B9" s="158" t="s">
        <v>154</v>
      </c>
      <c r="C9" s="243"/>
      <c r="D9" s="313" t="s">
        <v>165</v>
      </c>
      <c r="E9" s="310"/>
      <c r="F9" s="524">
        <v>9928.1783040000009</v>
      </c>
    </row>
    <row r="10" spans="1:6" ht="14.25" customHeight="1" x14ac:dyDescent="0.2">
      <c r="B10" s="158" t="s">
        <v>155</v>
      </c>
      <c r="C10" s="164"/>
      <c r="D10" s="240"/>
      <c r="E10" s="310" t="s">
        <v>61</v>
      </c>
      <c r="F10" s="241">
        <v>90.615527999999998</v>
      </c>
    </row>
    <row r="11" spans="1:6" ht="14.25" customHeight="1" x14ac:dyDescent="0.2">
      <c r="B11" s="158" t="s">
        <v>156</v>
      </c>
      <c r="C11" s="164"/>
      <c r="D11" s="240"/>
      <c r="E11" s="310" t="s">
        <v>166</v>
      </c>
      <c r="F11" s="241"/>
    </row>
    <row r="12" spans="1:6" ht="14.25" customHeight="1" x14ac:dyDescent="0.2">
      <c r="B12" s="158" t="s">
        <v>157</v>
      </c>
      <c r="C12" s="164"/>
      <c r="D12" s="240"/>
      <c r="E12" s="310" t="s">
        <v>167</v>
      </c>
      <c r="F12" s="241">
        <v>4.4900000000000002E-4</v>
      </c>
    </row>
    <row r="13" spans="1:6" ht="14.25" customHeight="1" x14ac:dyDescent="0.2">
      <c r="B13" s="158" t="s">
        <v>158</v>
      </c>
      <c r="C13" s="164"/>
      <c r="D13" s="240"/>
      <c r="E13" s="310" t="s">
        <v>55</v>
      </c>
      <c r="F13" s="241">
        <v>535.90534400000001</v>
      </c>
    </row>
    <row r="14" spans="1:6" ht="14.25" customHeight="1" x14ac:dyDescent="0.2">
      <c r="B14" s="158" t="s">
        <v>159</v>
      </c>
      <c r="C14" s="164"/>
      <c r="D14" s="240"/>
      <c r="E14" s="310" t="s">
        <v>168</v>
      </c>
      <c r="F14" s="241">
        <v>7500.5937320000003</v>
      </c>
    </row>
    <row r="15" spans="1:6" ht="14.25" customHeight="1" x14ac:dyDescent="0.2">
      <c r="B15" s="158" t="s">
        <v>160</v>
      </c>
      <c r="C15" s="164"/>
      <c r="D15" s="240"/>
      <c r="E15" s="310" t="s">
        <v>169</v>
      </c>
      <c r="F15" s="241">
        <v>6.7145149999999996</v>
      </c>
    </row>
    <row r="16" spans="1:6" ht="14.25" customHeight="1" x14ac:dyDescent="0.2">
      <c r="B16" s="158" t="s">
        <v>161</v>
      </c>
      <c r="C16" s="164"/>
      <c r="D16" s="240"/>
      <c r="E16" s="310" t="s">
        <v>170</v>
      </c>
      <c r="F16" s="241">
        <v>1208.4562619999999</v>
      </c>
    </row>
    <row r="17" spans="2:6" ht="14.25" customHeight="1" x14ac:dyDescent="0.2">
      <c r="B17" s="158" t="s">
        <v>162</v>
      </c>
      <c r="C17" s="164"/>
      <c r="D17" s="240"/>
      <c r="E17" s="310" t="s">
        <v>60</v>
      </c>
      <c r="F17" s="241">
        <v>51.265185000000002</v>
      </c>
    </row>
    <row r="18" spans="2:6" ht="14.25" customHeight="1" thickBot="1" x14ac:dyDescent="0.25">
      <c r="B18" s="157" t="s">
        <v>163</v>
      </c>
      <c r="C18" s="165"/>
      <c r="D18" s="242"/>
      <c r="E18" s="311" t="s">
        <v>171</v>
      </c>
      <c r="F18" s="551">
        <v>534.62728900000002</v>
      </c>
    </row>
    <row r="19" spans="2:6" x14ac:dyDescent="0.2">
      <c r="B19" s="23"/>
      <c r="C19" s="23"/>
      <c r="D19" s="23"/>
      <c r="E19" s="23"/>
    </row>
    <row r="20" spans="2:6" x14ac:dyDescent="0.2">
      <c r="B20" s="23"/>
      <c r="C20" s="23"/>
      <c r="D20" s="23"/>
      <c r="E20" s="23"/>
    </row>
    <row r="21" spans="2:6" x14ac:dyDescent="0.2">
      <c r="B21" s="23"/>
      <c r="C21" s="23"/>
      <c r="D21" s="23"/>
      <c r="E21" s="23"/>
    </row>
    <row r="22" spans="2:6" x14ac:dyDescent="0.2">
      <c r="B22" s="23"/>
      <c r="C22" s="23"/>
      <c r="D22" s="23"/>
      <c r="E22" s="23"/>
    </row>
    <row r="23" spans="2:6" x14ac:dyDescent="0.2">
      <c r="B23" s="23"/>
      <c r="C23" s="23"/>
      <c r="D23" s="23"/>
      <c r="E23" s="23"/>
    </row>
    <row r="24" spans="2:6" x14ac:dyDescent="0.2">
      <c r="B24" s="23"/>
      <c r="C24" s="23"/>
      <c r="D24" s="23"/>
      <c r="E24" s="23"/>
    </row>
    <row r="25" spans="2:6" x14ac:dyDescent="0.2">
      <c r="B25" s="23"/>
      <c r="C25" s="23"/>
      <c r="D25" s="23"/>
      <c r="E25" s="23"/>
    </row>
    <row r="26" spans="2:6" x14ac:dyDescent="0.2">
      <c r="B26" s="23"/>
      <c r="C26" s="23"/>
      <c r="D26" s="23"/>
      <c r="E26" s="23"/>
    </row>
    <row r="27" spans="2:6" x14ac:dyDescent="0.2">
      <c r="B27" s="23"/>
      <c r="C27" s="23"/>
      <c r="D27" s="23"/>
      <c r="E27" s="23"/>
    </row>
    <row r="28" spans="2:6" x14ac:dyDescent="0.2">
      <c r="B28" s="23"/>
      <c r="C28" s="23"/>
      <c r="D28" s="23"/>
      <c r="E28" s="23"/>
    </row>
    <row r="29" spans="2:6" x14ac:dyDescent="0.2">
      <c r="B29" s="23"/>
      <c r="C29" s="23"/>
      <c r="D29" s="23"/>
      <c r="E29" s="23"/>
    </row>
    <row r="30" spans="2:6" x14ac:dyDescent="0.2">
      <c r="B30" s="23"/>
      <c r="C30" s="23"/>
      <c r="D30" s="23"/>
      <c r="E30" s="23"/>
    </row>
    <row r="31" spans="2:6" x14ac:dyDescent="0.2">
      <c r="B31" s="23"/>
      <c r="C31" s="23"/>
      <c r="D31" s="23"/>
      <c r="E31" s="23"/>
    </row>
    <row r="32" spans="2:6" x14ac:dyDescent="0.2">
      <c r="B32" s="23"/>
      <c r="C32" s="23"/>
      <c r="D32" s="23"/>
      <c r="E32" s="23"/>
    </row>
    <row r="33" spans="2:5" x14ac:dyDescent="0.2">
      <c r="B33" s="23"/>
      <c r="C33" s="23"/>
      <c r="D33" s="23"/>
      <c r="E33" s="23"/>
    </row>
    <row r="34" spans="2:5" x14ac:dyDescent="0.2">
      <c r="B34" s="23"/>
      <c r="C34" s="23"/>
      <c r="D34" s="23"/>
      <c r="E34" s="23"/>
    </row>
    <row r="35" spans="2:5" x14ac:dyDescent="0.2">
      <c r="B35" s="23"/>
      <c r="C35" s="23"/>
      <c r="D35" s="23"/>
      <c r="E35" s="23"/>
    </row>
    <row r="36" spans="2:5" x14ac:dyDescent="0.2">
      <c r="B36" s="23"/>
      <c r="C36" s="23"/>
      <c r="D36" s="23"/>
      <c r="E36" s="23"/>
    </row>
    <row r="37" spans="2:5" x14ac:dyDescent="0.2">
      <c r="B37" s="23"/>
      <c r="C37" s="23"/>
      <c r="D37" s="23"/>
      <c r="E37" s="23"/>
    </row>
    <row r="38" spans="2:5" x14ac:dyDescent="0.2">
      <c r="B38" s="23"/>
      <c r="C38" s="23"/>
      <c r="D38" s="23"/>
      <c r="E38" s="23"/>
    </row>
    <row r="39" spans="2:5" x14ac:dyDescent="0.2">
      <c r="B39" s="23"/>
      <c r="C39" s="23"/>
      <c r="D39" s="23"/>
      <c r="E39" s="23"/>
    </row>
    <row r="40" spans="2:5" x14ac:dyDescent="0.2">
      <c r="B40" s="23"/>
      <c r="C40" s="23"/>
      <c r="D40" s="23"/>
      <c r="E40" s="23"/>
    </row>
    <row r="41" spans="2:5" x14ac:dyDescent="0.2">
      <c r="B41" s="23"/>
      <c r="C41" s="23"/>
      <c r="D41" s="23"/>
      <c r="E41" s="23"/>
    </row>
    <row r="42" spans="2:5" x14ac:dyDescent="0.2">
      <c r="B42" s="23"/>
      <c r="C42" s="23"/>
      <c r="D42" s="23"/>
      <c r="E42" s="23"/>
    </row>
    <row r="43" spans="2:5" x14ac:dyDescent="0.2">
      <c r="B43" s="23"/>
      <c r="C43" s="23"/>
      <c r="D43" s="23"/>
      <c r="E43" s="23"/>
    </row>
    <row r="44" spans="2:5" x14ac:dyDescent="0.2">
      <c r="B44" s="23"/>
      <c r="C44" s="23"/>
      <c r="D44" s="23"/>
      <c r="E44" s="23"/>
    </row>
    <row r="45" spans="2:5" x14ac:dyDescent="0.2">
      <c r="B45" s="23"/>
      <c r="C45" s="23"/>
      <c r="D45" s="23"/>
      <c r="E45" s="23"/>
    </row>
    <row r="46" spans="2:5" x14ac:dyDescent="0.2">
      <c r="B46" s="23"/>
      <c r="C46" s="23"/>
      <c r="D46" s="23"/>
      <c r="E46" s="23"/>
    </row>
    <row r="47" spans="2:5" x14ac:dyDescent="0.2">
      <c r="B47" s="23"/>
      <c r="C47" s="23"/>
      <c r="D47" s="23"/>
      <c r="E47" s="23"/>
    </row>
    <row r="48" spans="2:5" x14ac:dyDescent="0.2">
      <c r="B48" s="23"/>
      <c r="C48" s="23"/>
      <c r="D48" s="23"/>
      <c r="E48" s="23"/>
    </row>
    <row r="49" spans="2:8" x14ac:dyDescent="0.2">
      <c r="B49" s="23"/>
      <c r="C49" s="23"/>
      <c r="D49" s="23"/>
      <c r="E49" s="23"/>
    </row>
    <row r="50" spans="2:8" x14ac:dyDescent="0.2">
      <c r="B50" s="21"/>
      <c r="C50" s="21"/>
      <c r="D50" s="21"/>
      <c r="E50" s="21"/>
      <c r="F50" s="22"/>
      <c r="G50" s="22"/>
      <c r="H50" s="22"/>
    </row>
  </sheetData>
  <pageMargins left="0.7" right="0.7" top="0.75" bottom="0.75" header="0.3" footer="0.3"/>
  <pageSetup paperSize="9" orientation="portrait" verticalDpi="14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Company>SpareBank1 Østlandet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christian.hoistad@sb1ostlandet.no</dc:creator>
  <cp:lastModifiedBy>May I. Odden</cp:lastModifiedBy>
  <dcterms:created xsi:type="dcterms:W3CDTF">2017-12-01T09:54:14Z</dcterms:created>
  <dcterms:modified xsi:type="dcterms:W3CDTF">2020-03-29T17:26:12Z</dcterms:modified>
</cp:coreProperties>
</file>