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b1bv.sharepoint.com/sites/Fora-Myndighetsrapportering/Shared Documents/Pilar 3/Q4-20, publiseres mars 21/"/>
    </mc:Choice>
  </mc:AlternateContent>
  <xr:revisionPtr revIDLastSave="0" documentId="8_{A89F50DB-56EA-42B3-84E9-0A0F8D327AF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22" l="1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D31" i="11"/>
  <c r="D32" i="11" s="1"/>
  <c r="X24" i="13"/>
  <c r="X25" i="13" s="1"/>
  <c r="W24" i="13"/>
  <c r="W25" i="13" s="1"/>
  <c r="V24" i="13"/>
  <c r="V25" i="13" s="1"/>
  <c r="U24" i="13"/>
  <c r="U25" i="13" s="1"/>
  <c r="T24" i="13"/>
  <c r="T25" i="13" s="1"/>
  <c r="S24" i="13"/>
  <c r="S25" i="13" s="1"/>
  <c r="R24" i="13"/>
  <c r="R25" i="13" s="1"/>
  <c r="Q24" i="13"/>
  <c r="Q25" i="13" s="1"/>
  <c r="P24" i="13"/>
  <c r="P25" i="13" s="1"/>
  <c r="O24" i="13"/>
  <c r="O25" i="13" s="1"/>
  <c r="N24" i="13"/>
  <c r="N25" i="13" s="1"/>
  <c r="M24" i="13"/>
  <c r="M25" i="13" s="1"/>
  <c r="L24" i="13"/>
  <c r="L25" i="13" s="1"/>
  <c r="K24" i="13"/>
  <c r="K25" i="13" s="1"/>
  <c r="J24" i="13"/>
  <c r="J25" i="13" s="1"/>
  <c r="I24" i="13"/>
  <c r="I25" i="13" s="1"/>
  <c r="H24" i="13"/>
  <c r="H25" i="13" s="1"/>
  <c r="G24" i="13"/>
  <c r="G25" i="13" s="1"/>
  <c r="F24" i="13"/>
  <c r="F25" i="13" s="1"/>
  <c r="E24" i="13"/>
  <c r="E25" i="13" s="1"/>
  <c r="Z22" i="13"/>
  <c r="Z21" i="13"/>
  <c r="Z20" i="13"/>
  <c r="Z19" i="13"/>
  <c r="Z18" i="13"/>
  <c r="Z17" i="13"/>
  <c r="T24" i="22" l="1"/>
  <c r="E17" i="50" l="1"/>
  <c r="F17" i="50"/>
  <c r="F21" i="50"/>
  <c r="E31" i="50"/>
  <c r="F14" i="50"/>
  <c r="F13" i="50" s="1"/>
  <c r="F15" i="50"/>
  <c r="E15" i="50"/>
  <c r="E14" i="50"/>
  <c r="E13" i="50" s="1"/>
  <c r="D10" i="92" l="1"/>
  <c r="F18" i="83"/>
  <c r="F17" i="83"/>
  <c r="F16" i="83"/>
  <c r="F15" i="83"/>
  <c r="F14" i="83"/>
  <c r="G18" i="3"/>
  <c r="E18" i="3"/>
  <c r="G17" i="3"/>
  <c r="G16" i="3"/>
  <c r="G15" i="3"/>
  <c r="G14" i="3"/>
  <c r="G13" i="3"/>
  <c r="G12" i="3"/>
  <c r="G11" i="3"/>
  <c r="E37" i="50" l="1"/>
  <c r="F31" i="50" l="1"/>
  <c r="F37" i="50" s="1"/>
  <c r="F34" i="50" s="1"/>
  <c r="F8" i="50"/>
  <c r="E34" i="50" l="1"/>
  <c r="E21" i="50"/>
  <c r="F16" i="50"/>
  <c r="F27" i="50" s="1"/>
  <c r="E16" i="50"/>
  <c r="Y25" i="13"/>
  <c r="Y24" i="13"/>
  <c r="Y23" i="13"/>
</calcChain>
</file>

<file path=xl/sharedStrings.xml><?xml version="1.0" encoding="utf-8"?>
<sst xmlns="http://schemas.openxmlformats.org/spreadsheetml/2006/main" count="1735" uniqueCount="719">
  <si>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</si>
  <si>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</si>
  <si>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</si>
  <si>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</si>
  <si>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</si>
  <si>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</si>
  <si>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</si>
  <si>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</si>
  <si>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</si>
  <si>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</si>
  <si>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-</t>
  </si>
  <si>
    <t>Main sources of differences between regulatory exposure amounts and carrying values in financial statements</t>
  </si>
  <si>
    <t>Template 2 - EU LI2</t>
  </si>
  <si>
    <t>Not applicable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</si>
  <si>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</si>
  <si>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</si>
  <si>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</si>
  <si>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</si>
  <si>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</si>
  <si>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</si>
  <si>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</si>
  <si>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</si>
  <si>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</si>
  <si>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</si>
  <si>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</si>
  <si>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</si>
  <si>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</si>
  <si>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</si>
  <si>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</si>
  <si>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</si>
  <si>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</si>
  <si>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</si>
  <si>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</si>
  <si>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</si>
  <si>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</si>
  <si>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</si>
  <si>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</si>
  <si>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</si>
  <si>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</si>
  <si>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Aannually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</si>
  <si>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</si>
  <si>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</si>
  <si>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</si>
  <si>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</si>
  <si>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</si>
  <si>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</si>
  <si>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</si>
  <si>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</si>
  <si>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</si>
  <si>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</si>
  <si>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</si>
  <si>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</si>
  <si>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</si>
  <si>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</si>
  <si>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</si>
  <si>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</si>
  <si>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</si>
  <si>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</si>
  <si>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</si>
  <si>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</si>
  <si>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</si>
  <si>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</si>
  <si>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</si>
  <si>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</si>
  <si>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</si>
  <si>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</si>
  <si>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</si>
  <si>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</si>
  <si>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</si>
  <si>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</si>
  <si>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</si>
  <si>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</si>
  <si>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</si>
  <si>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</si>
  <si>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</si>
  <si>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</si>
  <si>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</si>
  <si>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</si>
  <si>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</si>
  <si>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</si>
  <si>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</si>
  <si>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</si>
  <si>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</si>
  <si>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</si>
  <si>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</si>
  <si>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</si>
  <si>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</si>
  <si>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</si>
  <si>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</si>
  <si>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</si>
  <si>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</si>
  <si>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</si>
  <si>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</si>
  <si>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</si>
  <si>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</si>
  <si>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</si>
  <si>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</si>
  <si>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</si>
  <si>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</si>
  <si>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</si>
  <si>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</si>
  <si>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</si>
  <si>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</si>
  <si>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</si>
  <si>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</si>
  <si>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</si>
  <si>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</si>
  <si>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</si>
  <si>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</si>
  <si>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</si>
  <si>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</si>
  <si>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</si>
  <si>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</si>
  <si>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</si>
  <si>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 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</si>
  <si>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</si>
  <si>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</si>
  <si>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</si>
  <si>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</si>
  <si>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</si>
  <si>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</si>
  <si>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</si>
  <si>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</si>
  <si>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</si>
  <si>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Konsernbalanse fra årsregnskapet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</si>
  <si>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</si>
  <si>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</si>
  <si>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</si>
  <si>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</si>
  <si>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</si>
  <si>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</si>
  <si>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</si>
  <si>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</si>
  <si>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</si>
  <si>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</si>
  <si>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</si>
  <si>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</si>
  <si>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</si>
  <si>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</si>
  <si>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</si>
  <si>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</si>
  <si>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 xml:space="preserve">                                           -  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</si>
  <si>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</si>
  <si>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</si>
  <si>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</si>
  <si>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</si>
  <si>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</si>
  <si>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</si>
  <si>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</si>
  <si>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</si>
  <si>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</si>
  <si>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Ansvarlig lånekapital</t>
  </si>
  <si>
    <t>Sum gjeld</t>
  </si>
  <si>
    <t>Egenkapital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</si>
  <si>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</si>
  <si>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</si>
  <si>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</si>
  <si>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</si>
  <si>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</si>
  <si>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</si>
  <si>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</si>
  <si>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</si>
  <si>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</si>
  <si>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</si>
  <si>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</si>
  <si>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</si>
  <si>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</si>
  <si>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</si>
  <si>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</si>
  <si>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</si>
  <si>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BV</t>
  </si>
  <si>
    <t>Full konsolidering</t>
  </si>
  <si>
    <t>Ikke konsolidert</t>
  </si>
  <si>
    <t>Morbank</t>
  </si>
  <si>
    <t>Eiendomsmegler 1 BV</t>
  </si>
  <si>
    <t>Eiendomsmegler 100 % eiet datter</t>
  </si>
  <si>
    <t>SpareBank 1 Regnskapshuset BV AS</t>
  </si>
  <si>
    <t>Regnskapsføring 100 % eiet datter</t>
  </si>
  <si>
    <t>Z-eiendom AS</t>
  </si>
  <si>
    <t>Eiendomsmegler 55 % eiet datter</t>
  </si>
  <si>
    <t>Imingen Holding AS</t>
  </si>
  <si>
    <t>Eiendomsselskap 100 % eiet datter</t>
  </si>
  <si>
    <t>Larvik Marina AS</t>
  </si>
  <si>
    <t>Samarbeidende Sparebanker AS</t>
  </si>
  <si>
    <t>Egenkapitalmetoden</t>
  </si>
  <si>
    <t>Mellomliggende selskap med eierskap i SpareBank 1 Gruppen AS</t>
  </si>
  <si>
    <t>SpareBank 1 Boligkreditt AS</t>
  </si>
  <si>
    <t xml:space="preserve"> Proposjonal Konsolidering Eierforetak i samarbeidende gruppe </t>
  </si>
  <si>
    <t>Utsteder av Obligasjoner med fortrinnsrett</t>
  </si>
  <si>
    <t>SpareBank 1 Næringskreditt AS</t>
  </si>
  <si>
    <t>BN Bank</t>
  </si>
  <si>
    <t>Finansforetak</t>
  </si>
  <si>
    <t>SpareBank 1 Kredittkort AS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</si>
  <si>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</si>
  <si>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</si>
  <si>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</si>
  <si>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</si>
  <si>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</si>
  <si>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</si>
  <si>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</si>
  <si>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</si>
  <si>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</si>
  <si>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</si>
  <si>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</si>
  <si>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</si>
  <si>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</si>
  <si>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</si>
  <si>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</si>
  <si>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</si>
  <si>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</si>
  <si>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</si>
  <si>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</si>
  <si>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</si>
  <si>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</si>
  <si>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</si>
  <si>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</si>
  <si>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</si>
  <si>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</si>
  <si>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</si>
  <si>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</si>
  <si>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</si>
  <si>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</si>
  <si>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</si>
  <si>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</si>
  <si>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</si>
  <si>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</si>
  <si>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</si>
  <si>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</si>
  <si>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</si>
  <si>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</si>
  <si>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</si>
  <si>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</si>
  <si>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</si>
  <si>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</si>
  <si>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</si>
  <si>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</si>
  <si>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</si>
  <si>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</si>
  <si>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</si>
  <si>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</si>
  <si>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</si>
  <si>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</si>
  <si>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 xml:space="preserve">                   -  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</si>
  <si>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</si>
  <si>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</si>
  <si>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</si>
  <si>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</si>
  <si>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</si>
  <si>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</si>
  <si>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</si>
  <si>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</si>
  <si>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</si>
  <si>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</si>
  <si>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</si>
  <si>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</si>
  <si>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</si>
  <si>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</si>
  <si>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</si>
  <si>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</si>
  <si>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</si>
  <si>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</si>
  <si>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</si>
  <si>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</si>
  <si>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</si>
  <si>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</si>
  <si>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</si>
  <si>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</si>
  <si>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</si>
  <si>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</si>
  <si>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</si>
  <si>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</si>
  <si>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</si>
  <si>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</si>
  <si>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</si>
  <si>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</si>
  <si>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</si>
  <si>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</si>
  <si>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</si>
  <si>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</si>
  <si>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</si>
  <si>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</si>
  <si>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</si>
  <si>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</si>
  <si>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</si>
  <si>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</si>
  <si>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</si>
  <si>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</si>
  <si>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</si>
  <si>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</si>
  <si>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NO0006000207</t>
  </si>
  <si>
    <t>NO0010858426</t>
  </si>
  <si>
    <t>NO0010885171</t>
  </si>
  <si>
    <t>NO0010809858</t>
  </si>
  <si>
    <t>NO0010830508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</si>
  <si>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</si>
  <si>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</si>
  <si>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</si>
  <si>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</si>
  <si>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</si>
  <si>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</si>
  <si>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</si>
  <si>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</si>
  <si>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</si>
  <si>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</si>
  <si>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</si>
  <si>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</si>
  <si>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</si>
  <si>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</si>
  <si>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</si>
  <si>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</si>
  <si>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</si>
  <si>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</si>
  <si>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</si>
  <si>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</si>
  <si>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</si>
  <si>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</si>
  <si>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</si>
  <si>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</si>
  <si>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</si>
  <si>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</si>
  <si>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</si>
  <si>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</si>
  <si>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</si>
  <si>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</si>
  <si>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</si>
  <si>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24.06.2024, 100 % av pålydende + renter, skatt og regulatorisk innløsningsrett</t>
  </si>
  <si>
    <t>18.06.2025, 100 % av pålydende + renter, skatt og regulatorisk innløsningsrett</t>
  </si>
  <si>
    <t>15.11.2022, 100 % av pålydende + renter, skatt og regulatorisk innløsningsrett</t>
  </si>
  <si>
    <t>05.09.2023, 100 % av pålydende + renter, skatt og regulatorisk innløsningsrett</t>
  </si>
  <si>
    <t>Datoer for eventuell etterfølgende innløsningsrett</t>
  </si>
  <si>
    <t>Deretter ved hver rentebetalingsdato, 24.03.,24.06., 24.09.,24.12., hvert år</t>
  </si>
  <si>
    <t>Deretter ved hver rentebetalingsdato, 18.03.,18.06., 18.09.,18.12., hvert år</t>
  </si>
  <si>
    <t>Deretter ved hver rentebetalingsdato, 15.2., 15.05., 15.08.,15.11., hvert år</t>
  </si>
  <si>
    <t>Deretter ved hver rentebetalingsdato, 05.03., 05.06., 05.09.,05.12., hvert år</t>
  </si>
  <si>
    <t>Renter/utbytte</t>
  </si>
  <si>
    <t>Fast eller flytende rente/utbytte</t>
  </si>
  <si>
    <t>Flytende utbytte</t>
  </si>
  <si>
    <t>Flytende</t>
  </si>
  <si>
    <t>Rentesats og eventuell tilknyttet referanserente</t>
  </si>
  <si>
    <t>3mnd NIBOR + 355 bp</t>
  </si>
  <si>
    <t>3mnd NIBOR + 315 bp</t>
  </si>
  <si>
    <t>3mnd NIBOR + 150 bp</t>
  </si>
  <si>
    <t>3mnd NIBOR + 144 bp</t>
  </si>
  <si>
    <t>Vilkår om at det ikke kan betales utbytte hvis det ikke er betalt rente på instrumentet («dividend stopper»)</t>
  </si>
  <si>
    <t>ikke aktuelt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</si>
  <si>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</si>
  <si>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</si>
  <si>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</si>
  <si>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</si>
  <si>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</si>
  <si>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</si>
  <si>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</si>
  <si>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</si>
  <si>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</si>
  <si>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</si>
  <si>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</si>
  <si>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</si>
  <si>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</si>
  <si>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</si>
  <si>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</si>
  <si>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</si>
  <si>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</si>
  <si>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</si>
  <si>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</si>
  <si>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</si>
  <si>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</si>
  <si>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</si>
  <si>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</si>
  <si>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</si>
  <si>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</si>
  <si>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</si>
  <si>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</si>
  <si>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</si>
  <si>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</si>
  <si>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</si>
  <si>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</si>
  <si>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</si>
  <si>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</si>
  <si>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</si>
  <si>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</si>
  <si>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</si>
  <si>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</si>
  <si>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</si>
  <si>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</si>
  <si>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</si>
  <si>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</si>
  <si>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</si>
  <si>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Frequency: Halvårlig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</si>
  <si>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</si>
  <si>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</si>
  <si>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</si>
  <si>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</si>
  <si>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</si>
  <si>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</si>
  <si>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</si>
  <si>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</si>
  <si>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</si>
  <si>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</si>
  <si>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</si>
  <si>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</si>
  <si>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</si>
  <si>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</si>
  <si>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</si>
  <si>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</si>
  <si>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</si>
  <si>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</si>
  <si>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</si>
  <si>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</si>
  <si>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</si>
  <si>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</si>
  <si>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</si>
  <si>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</si>
  <si>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</si>
  <si>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</si>
  <si>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</si>
  <si>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</si>
  <si>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</si>
  <si>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</si>
  <si>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</si>
  <si>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</si>
  <si>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</si>
  <si>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</si>
  <si>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</si>
  <si>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</si>
  <si>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</si>
  <si>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</si>
  <si>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</si>
  <si>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</si>
  <si>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</si>
  <si>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</si>
  <si>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</si>
  <si>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</si>
  <si>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</si>
  <si>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</si>
  <si>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</si>
  <si>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</si>
  <si>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</si>
  <si>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</si>
  <si>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</si>
  <si>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</si>
  <si>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</si>
  <si>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</si>
  <si>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</si>
  <si>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</si>
  <si>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</si>
  <si>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</si>
  <si>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</si>
  <si>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</si>
  <si>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</si>
  <si>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</si>
  <si>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Central governments or central banks</t>
  </si>
  <si>
    <t>Total IRB approach</t>
  </si>
  <si>
    <t>Engasjementer med pantesikkerhet i eiendom</t>
  </si>
  <si>
    <t>Lokale og regionale myndigheter</t>
  </si>
  <si>
    <t>Forfalte engasjementer</t>
  </si>
  <si>
    <t>Stater og sentralbanker</t>
  </si>
  <si>
    <t>Massemarked</t>
  </si>
  <si>
    <t>Foretak</t>
  </si>
  <si>
    <t>Total</t>
  </si>
  <si>
    <t>m</t>
  </si>
  <si>
    <t>Corporates</t>
  </si>
  <si>
    <t>Retail</t>
  </si>
  <si>
    <t>Equity</t>
  </si>
  <si>
    <t>Total standardised approach</t>
  </si>
  <si>
    <t>h</t>
  </si>
  <si>
    <t>i</t>
  </si>
  <si>
    <t>j</t>
  </si>
  <si>
    <t>l</t>
  </si>
  <si>
    <t>n</t>
  </si>
  <si>
    <t>o</t>
  </si>
  <si>
    <t>p</t>
  </si>
  <si>
    <t>q</t>
  </si>
  <si>
    <t>r</t>
  </si>
  <si>
    <t>s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</si>
  <si>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</si>
  <si>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</si>
  <si>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</si>
  <si>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</si>
  <si>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</si>
  <si>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</si>
  <si>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</si>
  <si>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</si>
  <si>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</si>
  <si>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</si>
  <si>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</si>
  <si>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</si>
  <si>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</si>
  <si>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</si>
  <si>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</si>
  <si>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</si>
  <si>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</si>
  <si>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</si>
  <si>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</si>
  <si>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</si>
  <si>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</si>
  <si>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</si>
  <si>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</si>
  <si>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</si>
  <si>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</si>
  <si>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</si>
  <si>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</si>
  <si>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</si>
  <si>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</si>
  <si>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</si>
  <si>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</si>
  <si>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</si>
  <si>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</si>
  <si>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</si>
  <si>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</si>
  <si>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</si>
  <si>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</si>
  <si>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Herav SMB</t>
  </si>
  <si>
    <t>NACE_HOVEDGRUPPE</t>
  </si>
  <si>
    <t>NACE_HOVED_NAVN</t>
  </si>
  <si>
    <t>P</t>
  </si>
  <si>
    <t>H</t>
  </si>
  <si>
    <t>transport</t>
  </si>
  <si>
    <t>L</t>
  </si>
  <si>
    <t>omsetning</t>
  </si>
  <si>
    <t>F</t>
  </si>
  <si>
    <t>bygge_anleggsvirksomhet</t>
  </si>
  <si>
    <t>M</t>
  </si>
  <si>
    <t>faglig_tjenesteyting</t>
  </si>
  <si>
    <t>C</t>
  </si>
  <si>
    <t>industri</t>
  </si>
  <si>
    <t>Z</t>
  </si>
  <si>
    <t>udefinert</t>
  </si>
  <si>
    <t>R</t>
  </si>
  <si>
    <t>kulturellvirksomhet</t>
  </si>
  <si>
    <t>S</t>
  </si>
  <si>
    <t>annen_tjenesteyting</t>
  </si>
  <si>
    <t>O</t>
  </si>
  <si>
    <t>offentlig_administrasjon</t>
  </si>
  <si>
    <t>N</t>
  </si>
  <si>
    <t>forretning_tjenesteyting</t>
  </si>
  <si>
    <t>I</t>
  </si>
  <si>
    <t>overnattingsvirksomhet</t>
  </si>
  <si>
    <t>T</t>
  </si>
  <si>
    <t>lønnet_arbeid</t>
  </si>
  <si>
    <t>A</t>
  </si>
  <si>
    <t>jordbruk</t>
  </si>
  <si>
    <t>J</t>
  </si>
  <si>
    <t>informasjon</t>
  </si>
  <si>
    <t>E</t>
  </si>
  <si>
    <t>vannforsyningsvirksomhet</t>
  </si>
  <si>
    <t>K</t>
  </si>
  <si>
    <t>finanseringsvirksomhet</t>
  </si>
  <si>
    <t>Q</t>
  </si>
  <si>
    <t>helse_sosialetjenester</t>
  </si>
  <si>
    <t>D</t>
  </si>
  <si>
    <t>elektrisitet</t>
  </si>
  <si>
    <t>G</t>
  </si>
  <si>
    <t>varehandel</t>
  </si>
  <si>
    <t>B</t>
  </si>
  <si>
    <t>bergverksdrift</t>
  </si>
  <si>
    <t>LANDKODE</t>
  </si>
  <si>
    <t>EKSPONERING_MISL</t>
  </si>
  <si>
    <t>IS</t>
  </si>
  <si>
    <t>CA</t>
  </si>
  <si>
    <t>RU</t>
  </si>
  <si>
    <t>IQ</t>
  </si>
  <si>
    <t>HU</t>
  </si>
  <si>
    <t>MC</t>
  </si>
  <si>
    <t>LT</t>
  </si>
  <si>
    <t>TR</t>
  </si>
  <si>
    <t>SE</t>
  </si>
  <si>
    <t>ES</t>
  </si>
  <si>
    <t>PH</t>
  </si>
  <si>
    <t>CN</t>
  </si>
  <si>
    <t>DK</t>
  </si>
  <si>
    <t>HR</t>
  </si>
  <si>
    <t>PT</t>
  </si>
  <si>
    <t>IT</t>
  </si>
  <si>
    <t>FI</t>
  </si>
  <si>
    <t>DE</t>
  </si>
  <si>
    <t>IE</t>
  </si>
  <si>
    <t>GB</t>
  </si>
  <si>
    <t>TH</t>
  </si>
  <si>
    <t>BA</t>
  </si>
  <si>
    <t>GR</t>
  </si>
  <si>
    <t>US</t>
  </si>
  <si>
    <t>FR</t>
  </si>
  <si>
    <t>AE</t>
  </si>
  <si>
    <t>RO</t>
  </si>
  <si>
    <t>LV</t>
  </si>
  <si>
    <t>NO</t>
  </si>
  <si>
    <t>PL</t>
  </si>
  <si>
    <t>AU</t>
  </si>
  <si>
    <t>AR</t>
  </si>
  <si>
    <t>CH</t>
  </si>
  <si>
    <t>SG</t>
  </si>
  <si>
    <t>EE</t>
  </si>
  <si>
    <t>AF</t>
  </si>
  <si>
    <t>CL</t>
  </si>
  <si>
    <t>PK</t>
  </si>
  <si>
    <t>BR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</si>
  <si>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</si>
  <si>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</si>
  <si>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</si>
  <si>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</si>
  <si>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</si>
  <si>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</si>
  <si>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</si>
  <si>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</si>
  <si>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</si>
  <si>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</si>
  <si>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</si>
  <si>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</si>
  <si>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</si>
  <si>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</si>
  <si>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</si>
  <si>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</si>
  <si>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</si>
  <si>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</si>
  <si>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</si>
  <si>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</si>
  <si>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</si>
  <si>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</si>
  <si>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</si>
  <si>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</si>
  <si>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</si>
  <si>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</si>
  <si>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</si>
  <si>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</si>
  <si>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</si>
  <si>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</si>
  <si>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</si>
  <si>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</si>
  <si>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</si>
  <si>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</si>
  <si>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</si>
  <si>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</si>
  <si>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</si>
  <si>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</si>
  <si>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</si>
  <si>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</si>
  <si>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</si>
  <si>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</si>
  <si>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EUR</t>
  </si>
  <si>
    <t>Scope of consolidation (consolidated)</t>
  </si>
  <si>
    <t>Total unweighted value</t>
  </si>
  <si>
    <t>Total weighted value</t>
  </si>
  <si>
    <t>Currency and units (NOK million)</t>
  </si>
  <si>
    <t>Quarter ending on 31. December 2020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</si>
  <si>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</si>
  <si>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</si>
  <si>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</si>
  <si>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</si>
  <si>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</si>
  <si>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</si>
  <si>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</si>
  <si>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</si>
  <si>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</si>
  <si>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</si>
  <si>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</si>
  <si>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</si>
  <si>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</si>
  <si>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</si>
  <si>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</si>
  <si>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</si>
  <si>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</si>
  <si>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</si>
  <si>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</si>
  <si>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</si>
  <si>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</si>
  <si>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</si>
  <si>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</si>
  <si>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</si>
  <si>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</si>
  <si>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</si>
  <si>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</si>
  <si>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</si>
  <si>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</si>
  <si>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</si>
  <si>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</si>
  <si>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</si>
  <si>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</si>
  <si>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</si>
  <si>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</si>
  <si>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</si>
  <si>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</si>
  <si>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</si>
  <si>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</si>
  <si>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</si>
  <si>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</si>
  <si>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</si>
  <si>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Equity instruments</t>
  </si>
  <si>
    <t>Debt securities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</si>
  <si>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</si>
  <si>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</si>
  <si>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</si>
  <si>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</si>
  <si>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</si>
  <si>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</si>
  <si>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</si>
  <si>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</si>
  <si>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</si>
  <si>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</si>
  <si>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</si>
  <si>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</si>
  <si>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</si>
  <si>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</si>
  <si>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</si>
  <si>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</si>
  <si>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</si>
  <si>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</si>
  <si>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</si>
  <si>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</si>
  <si>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</si>
  <si>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</si>
  <si>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Herav avansert IRB metode</t>
  </si>
  <si>
    <t>Beregning av Leverage Ratio (2019 for morbank)</t>
  </si>
  <si>
    <t>Balanse morbank. Kapitaldekning etter konsolidering av eierforetak i samarbeidende gruppe</t>
  </si>
  <si>
    <t>Q4 2020'</t>
  </si>
  <si>
    <t>UA</t>
  </si>
  <si>
    <t>BE</t>
  </si>
  <si>
    <t>AT</t>
  </si>
  <si>
    <t>IN</t>
  </si>
  <si>
    <t>Herav Mislighold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</si>
</sst>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0.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sz val="11"/>
      <color rgb="FF000000"/>
      <name val="Verdana"/>
      <family val="2"/>
    </font>
    <font>
      <sz val="6.5"/>
      <color rgb="FF000000"/>
      <name val="Verdana"/>
      <family val="2"/>
    </font>
    <font>
      <b/>
      <sz val="12"/>
      <color rgb="FF00206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8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62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53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51" xfId="1" applyNumberFormat="1" applyFont="1" applyFill="1" applyBorder="1"/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 applyAlignment="1"/>
    <xf numFmtId="0" fontId="8" fillId="4" borderId="0" xfId="5" applyFill="1" applyAlignment="1">
      <alignment horizontal="center"/>
    </xf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7" fillId="4" borderId="43" xfId="1" applyNumberFormat="1" applyFont="1" applyFill="1" applyBorder="1" applyAlignment="1">
      <alignment vertical="center"/>
    </xf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Fill="1" applyAlignment="1">
      <alignment horizontal="left"/>
    </xf>
    <xf numFmtId="49" fontId="8" fillId="0" borderId="0" xfId="0" applyNumberFormat="1" applyFont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8" fillId="2" borderId="46" xfId="3" applyFont="1" applyFill="1" applyBorder="1" applyAlignment="1"/>
    <xf numFmtId="0" fontId="28" fillId="2" borderId="66" xfId="3" applyFont="1" applyFill="1" applyBorder="1" applyAlignment="1"/>
    <xf numFmtId="0" fontId="28" fillId="2" borderId="55" xfId="3" applyFont="1" applyFill="1" applyBorder="1" applyAlignment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167" fontId="35" fillId="0" borderId="14" xfId="1" applyNumberFormat="1" applyFont="1" applyBorder="1"/>
    <xf numFmtId="167" fontId="35" fillId="0" borderId="56" xfId="1" applyNumberFormat="1" applyFont="1" applyBorder="1"/>
    <xf numFmtId="167" fontId="35" fillId="0" borderId="51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7" fillId="0" borderId="0" xfId="0" applyFont="1"/>
    <xf numFmtId="0" fontId="35" fillId="0" borderId="14" xfId="0" applyFont="1" applyBorder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Border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 applyAlignment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 applyBorder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Border="1" applyAlignment="1">
      <alignment horizontal="center"/>
    </xf>
    <xf numFmtId="0" fontId="41" fillId="2" borderId="0" xfId="0" applyFont="1" applyFill="1" applyAlignment="1">
      <alignment horizontal="center" vertical="top" wrapText="1"/>
    </xf>
    <xf numFmtId="0" fontId="17" fillId="2" borderId="0" xfId="8" applyFont="1" applyFill="1" applyBorder="1"/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45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21" fillId="2" borderId="0" xfId="1" applyNumberFormat="1" applyFont="1" applyFill="1" applyBorder="1"/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5" fillId="2" borderId="29" xfId="3" applyFont="1" applyFill="1" applyBorder="1" applyAlignment="1">
      <alignment horizontal="left" vertical="center"/>
    </xf>
    <xf numFmtId="0" fontId="45" fillId="2" borderId="29" xfId="3" applyFont="1" applyFill="1" applyBorder="1" applyAlignment="1">
      <alignment vertical="center"/>
    </xf>
    <xf numFmtId="165" fontId="45" fillId="2" borderId="29" xfId="1" applyNumberFormat="1" applyFont="1" applyFill="1" applyBorder="1"/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 applyBorder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0" fontId="49" fillId="4" borderId="3" xfId="0" applyFont="1" applyFill="1" applyBorder="1"/>
    <xf numFmtId="0" fontId="45" fillId="4" borderId="4" xfId="0" applyFont="1" applyFill="1" applyBorder="1"/>
    <xf numFmtId="0" fontId="45" fillId="0" borderId="3" xfId="0" applyFont="1" applyFill="1" applyBorder="1"/>
    <xf numFmtId="0" fontId="45" fillId="0" borderId="76" xfId="0" applyFont="1" applyFill="1" applyBorder="1"/>
    <xf numFmtId="0" fontId="45" fillId="2" borderId="5" xfId="0" applyFont="1" applyFill="1" applyBorder="1"/>
    <xf numFmtId="0" fontId="45" fillId="2" borderId="8" xfId="0" applyFont="1" applyFill="1" applyBorder="1"/>
    <xf numFmtId="10" fontId="45" fillId="2" borderId="23" xfId="0" applyNumberFormat="1" applyFont="1" applyFill="1" applyBorder="1"/>
    <xf numFmtId="10" fontId="41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Border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41" fillId="0" borderId="29" xfId="1" applyNumberFormat="1" applyFont="1" applyFill="1" applyBorder="1"/>
    <xf numFmtId="165" fontId="41" fillId="2" borderId="17" xfId="1" applyNumberFormat="1" applyFont="1" applyFill="1" applyBorder="1"/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5" fontId="52" fillId="0" borderId="14" xfId="1" applyNumberFormat="1" applyFont="1" applyBorder="1"/>
    <xf numFmtId="167" fontId="52" fillId="0" borderId="14" xfId="1" applyNumberFormat="1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4" fillId="5" borderId="0" xfId="0" applyFont="1" applyFill="1" applyBorder="1" applyAlignment="1"/>
    <xf numFmtId="0" fontId="15" fillId="5" borderId="0" xfId="0" applyFont="1" applyFill="1" applyBorder="1" applyAlignment="1">
      <alignment wrapText="1"/>
    </xf>
    <xf numFmtId="0" fontId="53" fillId="5" borderId="0" xfId="0" applyFont="1" applyFill="1" applyBorder="1" applyAlignment="1">
      <alignment wrapText="1"/>
    </xf>
    <xf numFmtId="0" fontId="54" fillId="5" borderId="9" xfId="0" applyFont="1" applyFill="1" applyBorder="1" applyAlignment="1">
      <alignment wrapText="1"/>
    </xf>
    <xf numFmtId="0" fontId="54" fillId="5" borderId="35" xfId="0" applyFont="1" applyFill="1" applyBorder="1" applyAlignment="1">
      <alignment wrapText="1"/>
    </xf>
    <xf numFmtId="0" fontId="54" fillId="5" borderId="56" xfId="0" applyFont="1" applyFill="1" applyBorder="1" applyAlignment="1">
      <alignment wrapText="1"/>
    </xf>
    <xf numFmtId="0" fontId="12" fillId="5" borderId="5" xfId="0" applyFont="1" applyFill="1" applyBorder="1" applyAlignment="1">
      <alignment wrapText="1"/>
    </xf>
    <xf numFmtId="0" fontId="12" fillId="5" borderId="1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5" borderId="0" xfId="0" applyFont="1" applyFill="1" applyBorder="1" applyAlignment="1">
      <alignment wrapText="1"/>
    </xf>
    <xf numFmtId="0" fontId="54" fillId="5" borderId="0" xfId="0" applyFont="1" applyFill="1" applyBorder="1" applyAlignment="1">
      <alignment wrapText="1"/>
    </xf>
    <xf numFmtId="0" fontId="12" fillId="6" borderId="58" xfId="0" applyFont="1" applyFill="1" applyBorder="1" applyAlignment="1">
      <alignment wrapText="1"/>
    </xf>
    <xf numFmtId="0" fontId="12" fillId="6" borderId="22" xfId="0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2" fillId="6" borderId="35" xfId="0" applyFont="1" applyFill="1" applyBorder="1" applyAlignment="1">
      <alignment wrapText="1"/>
    </xf>
    <xf numFmtId="0" fontId="12" fillId="6" borderId="56" xfId="0" applyFont="1" applyFill="1" applyBorder="1" applyAlignment="1">
      <alignment wrapText="1"/>
    </xf>
    <xf numFmtId="0" fontId="12" fillId="5" borderId="59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2" fillId="5" borderId="23" xfId="0" applyFont="1" applyFill="1" applyBorder="1" applyAlignment="1">
      <alignment wrapText="1"/>
    </xf>
    <xf numFmtId="0" fontId="12" fillId="5" borderId="21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5" borderId="53" xfId="0" applyFont="1" applyFill="1" applyBorder="1" applyAlignment="1">
      <alignment wrapText="1"/>
    </xf>
    <xf numFmtId="0" fontId="21" fillId="5" borderId="59" xfId="0" applyFont="1" applyFill="1" applyBorder="1" applyAlignment="1">
      <alignment wrapText="1"/>
    </xf>
    <xf numFmtId="0" fontId="21" fillId="5" borderId="8" xfId="0" applyFont="1" applyFill="1" applyBorder="1" applyAlignment="1">
      <alignment wrapText="1"/>
    </xf>
    <xf numFmtId="0" fontId="21" fillId="5" borderId="53" xfId="0" applyFont="1" applyFill="1" applyBorder="1" applyAlignment="1">
      <alignment wrapText="1"/>
    </xf>
    <xf numFmtId="0" fontId="12" fillId="6" borderId="59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21" fillId="5" borderId="22" xfId="0" applyFont="1" applyFill="1" applyBorder="1" applyAlignment="1">
      <alignment wrapText="1"/>
    </xf>
    <xf numFmtId="0" fontId="21" fillId="5" borderId="64" xfId="0" applyFont="1" applyFill="1" applyBorder="1" applyAlignment="1">
      <alignment wrapText="1"/>
    </xf>
    <xf numFmtId="0" fontId="21" fillId="5" borderId="32" xfId="0" applyFont="1" applyFill="1" applyBorder="1" applyAlignment="1">
      <alignment wrapText="1"/>
    </xf>
    <xf numFmtId="0" fontId="21" fillId="5" borderId="80" xfId="0" applyFont="1" applyFill="1" applyBorder="1" applyAlignment="1">
      <alignment wrapText="1"/>
    </xf>
    <xf numFmtId="0" fontId="21" fillId="5" borderId="26" xfId="0" applyFont="1" applyFill="1" applyBorder="1" applyAlignment="1">
      <alignment wrapText="1"/>
    </xf>
    <xf numFmtId="0" fontId="23" fillId="5" borderId="59" xfId="0" applyFont="1" applyFill="1" applyBorder="1" applyAlignment="1">
      <alignment wrapText="1"/>
    </xf>
    <xf numFmtId="0" fontId="23" fillId="5" borderId="8" xfId="0" applyFont="1" applyFill="1" applyBorder="1" applyAlignment="1">
      <alignment wrapText="1"/>
    </xf>
    <xf numFmtId="0" fontId="23" fillId="5" borderId="13" xfId="0" applyFont="1" applyFill="1" applyBorder="1" applyAlignment="1">
      <alignment wrapText="1"/>
    </xf>
    <xf numFmtId="0" fontId="23" fillId="5" borderId="53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45" fillId="5" borderId="62" xfId="0" applyFont="1" applyFill="1" applyBorder="1" applyAlignment="1">
      <alignment wrapText="1"/>
    </xf>
    <xf numFmtId="0" fontId="48" fillId="5" borderId="59" xfId="0" applyFont="1" applyFill="1" applyBorder="1" applyAlignment="1">
      <alignment wrapText="1"/>
    </xf>
    <xf numFmtId="0" fontId="45" fillId="5" borderId="59" xfId="0" applyFont="1" applyFill="1" applyBorder="1" applyAlignment="1">
      <alignment wrapText="1"/>
    </xf>
    <xf numFmtId="0" fontId="47" fillId="5" borderId="59" xfId="0" applyFont="1" applyFill="1" applyBorder="1" applyAlignment="1">
      <alignment wrapText="1"/>
    </xf>
    <xf numFmtId="0" fontId="47" fillId="6" borderId="21" xfId="0" applyFont="1" applyFill="1" applyBorder="1" applyAlignment="1">
      <alignment wrapText="1"/>
    </xf>
    <xf numFmtId="0" fontId="13" fillId="2" borderId="0" xfId="8" applyFont="1" applyFill="1" applyAlignment="1">
      <alignment wrapText="1"/>
    </xf>
    <xf numFmtId="0" fontId="17" fillId="2" borderId="0" xfId="8" applyFont="1" applyFill="1" applyAlignment="1">
      <alignment wrapText="1"/>
    </xf>
    <xf numFmtId="0" fontId="46" fillId="2" borderId="0" xfId="8" applyFont="1" applyFill="1" applyAlignment="1">
      <alignment wrapText="1"/>
    </xf>
    <xf numFmtId="0" fontId="47" fillId="4" borderId="45" xfId="3" applyFont="1" applyFill="1" applyBorder="1" applyAlignment="1">
      <alignment horizontal="center" wrapText="1"/>
    </xf>
    <xf numFmtId="165" fontId="45" fillId="0" borderId="62" xfId="1" applyNumberFormat="1" applyFont="1" applyFill="1" applyBorder="1" applyAlignment="1">
      <alignment wrapText="1"/>
    </xf>
    <xf numFmtId="165" fontId="45" fillId="2" borderId="62" xfId="1" applyNumberFormat="1" applyFont="1" applyFill="1" applyBorder="1" applyAlignment="1">
      <alignment wrapText="1"/>
    </xf>
    <xf numFmtId="0" fontId="47" fillId="4" borderId="21" xfId="3" applyFont="1" applyFill="1" applyBorder="1" applyAlignment="1">
      <alignment wrapText="1"/>
    </xf>
    <xf numFmtId="165" fontId="45" fillId="2" borderId="61" xfId="1" applyNumberFormat="1" applyFont="1" applyFill="1" applyBorder="1" applyAlignment="1">
      <alignment wrapText="1"/>
    </xf>
    <xf numFmtId="166" fontId="45" fillId="2" borderId="62" xfId="2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46" fillId="2" borderId="23" xfId="3" applyFont="1" applyFill="1" applyBorder="1"/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10" fontId="50" fillId="2" borderId="0" xfId="0" applyNumberFormat="1" applyFont="1" applyFill="1"/>
    <xf numFmtId="3" fontId="46" fillId="0" borderId="29" xfId="0" applyNumberFormat="1" applyFont="1" applyBorder="1" applyAlignment="1">
      <alignment horizontal="right" wrapText="1"/>
    </xf>
    <xf numFmtId="10" fontId="41" fillId="2" borderId="0" xfId="0" applyNumberFormat="1" applyFont="1" applyFill="1"/>
    <xf numFmtId="165" fontId="12" fillId="2" borderId="58" xfId="1" applyNumberFormat="1" applyFont="1" applyFill="1" applyBorder="1"/>
    <xf numFmtId="0" fontId="55" fillId="5" borderId="0" xfId="0" applyFont="1" applyFill="1" applyBorder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4" fillId="2" borderId="0" xfId="3" applyFont="1" applyFill="1" applyBorder="1"/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16" fillId="2" borderId="0" xfId="3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165" fontId="17" fillId="2" borderId="0" xfId="1" applyNumberFormat="1" applyFont="1" applyFill="1" applyBorder="1"/>
    <xf numFmtId="0" fontId="20" fillId="2" borderId="0" xfId="0" applyFont="1" applyFill="1" applyBorder="1" applyAlignment="1">
      <alignment horizontal="left" vertical="center"/>
    </xf>
    <xf numFmtId="165" fontId="20" fillId="2" borderId="0" xfId="1" applyNumberFormat="1" applyFont="1" applyFill="1" applyBorder="1"/>
    <xf numFmtId="0" fontId="12" fillId="2" borderId="0" xfId="0" applyFont="1" applyFill="1" applyBorder="1"/>
    <xf numFmtId="167" fontId="12" fillId="2" borderId="0" xfId="1" applyNumberFormat="1" applyFont="1" applyFill="1" applyBorder="1"/>
    <xf numFmtId="0" fontId="14" fillId="2" borderId="0" xfId="10" applyFont="1" applyFill="1" applyBorder="1"/>
    <xf numFmtId="0" fontId="15" fillId="2" borderId="0" xfId="10" applyFont="1" applyFill="1" applyBorder="1" applyAlignment="1">
      <alignment vertical="top" wrapText="1"/>
    </xf>
    <xf numFmtId="0" fontId="13" fillId="2" borderId="0" xfId="10" applyFont="1" applyFill="1" applyBorder="1" applyAlignment="1">
      <alignment vertical="top" wrapText="1"/>
    </xf>
    <xf numFmtId="0" fontId="10" fillId="2" borderId="0" xfId="10" applyFont="1" applyFill="1" applyBorder="1" applyAlignment="1">
      <alignment vertical="top"/>
    </xf>
    <xf numFmtId="0" fontId="16" fillId="2" borderId="0" xfId="10" applyFont="1" applyFill="1" applyBorder="1" applyAlignment="1">
      <alignment vertical="top" wrapText="1"/>
    </xf>
    <xf numFmtId="0" fontId="13" fillId="2" borderId="0" xfId="10" applyFont="1" applyFill="1" applyBorder="1" applyAlignment="1">
      <alignment vertical="center"/>
    </xf>
    <xf numFmtId="0" fontId="13" fillId="2" borderId="0" xfId="10" applyFont="1" applyFill="1" applyBorder="1"/>
    <xf numFmtId="0" fontId="12" fillId="2" borderId="0" xfId="10" applyFont="1" applyFill="1" applyBorder="1" applyAlignment="1">
      <alignment horizontal="center" vertical="center" wrapText="1"/>
    </xf>
    <xf numFmtId="0" fontId="24" fillId="2" borderId="0" xfId="10" applyFont="1" applyFill="1" applyBorder="1" applyAlignment="1">
      <alignment vertical="center" wrapText="1"/>
    </xf>
    <xf numFmtId="0" fontId="17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0" fontId="20" fillId="2" borderId="0" xfId="7" applyFont="1" applyFill="1" applyBorder="1" applyAlignment="1">
      <alignment horizontal="center" vertical="center"/>
    </xf>
    <xf numFmtId="0" fontId="20" fillId="2" borderId="0" xfId="7" applyFont="1" applyFill="1" applyBorder="1" applyAlignment="1">
      <alignment vertical="center"/>
    </xf>
    <xf numFmtId="165" fontId="21" fillId="2" borderId="0" xfId="1" applyNumberFormat="1" applyFont="1" applyFill="1" applyBorder="1" applyAlignment="1">
      <alignment vertical="center"/>
    </xf>
    <xf numFmtId="167" fontId="35" fillId="2" borderId="0" xfId="1" applyNumberFormat="1" applyFont="1" applyFill="1" applyBorder="1"/>
    <xf numFmtId="0" fontId="35" fillId="0" borderId="81" xfId="0" applyFont="1" applyBorder="1"/>
    <xf numFmtId="0" fontId="35" fillId="0" borderId="82" xfId="0" applyFont="1" applyBorder="1"/>
    <xf numFmtId="0" fontId="35" fillId="0" borderId="37" xfId="0" applyFont="1" applyBorder="1"/>
    <xf numFmtId="0" fontId="0" fillId="0" borderId="9" xfId="0" applyBorder="1"/>
    <xf numFmtId="0" fontId="0" fillId="0" borderId="10" xfId="0" applyBorder="1"/>
    <xf numFmtId="167" fontId="0" fillId="0" borderId="10" xfId="1" applyNumberFormat="1" applyFont="1" applyBorder="1"/>
    <xf numFmtId="0" fontId="0" fillId="0" borderId="43" xfId="0" applyBorder="1"/>
    <xf numFmtId="0" fontId="0" fillId="0" borderId="51" xfId="0" applyBorder="1"/>
    <xf numFmtId="0" fontId="0" fillId="0" borderId="44" xfId="0" applyBorder="1"/>
    <xf numFmtId="0" fontId="0" fillId="0" borderId="16" xfId="0" applyBorder="1"/>
    <xf numFmtId="0" fontId="0" fillId="0" borderId="25" xfId="0" applyBorder="1"/>
    <xf numFmtId="168" fontId="12" fillId="2" borderId="53" xfId="2" applyNumberFormat="1" applyFont="1" applyFill="1" applyBorder="1"/>
    <xf numFmtId="168" fontId="12" fillId="2" borderId="51" xfId="2" applyNumberFormat="1" applyFont="1" applyFill="1" applyBorder="1"/>
    <xf numFmtId="0" fontId="12" fillId="5" borderId="20" xfId="0" applyFont="1" applyFill="1" applyBorder="1" applyAlignment="1">
      <alignment wrapText="1"/>
    </xf>
    <xf numFmtId="0" fontId="12" fillId="5" borderId="77" xfId="0" applyFont="1" applyFill="1" applyBorder="1" applyAlignment="1">
      <alignment wrapText="1"/>
    </xf>
    <xf numFmtId="0" fontId="12" fillId="5" borderId="17" xfId="0" applyFont="1" applyFill="1" applyBorder="1" applyAlignment="1">
      <alignment wrapText="1"/>
    </xf>
    <xf numFmtId="0" fontId="12" fillId="5" borderId="78" xfId="0" applyFont="1" applyFill="1" applyBorder="1" applyAlignment="1">
      <alignment wrapText="1"/>
    </xf>
    <xf numFmtId="0" fontId="12" fillId="5" borderId="31" xfId="0" applyFont="1" applyFill="1" applyBorder="1" applyAlignment="1">
      <alignment wrapText="1"/>
    </xf>
    <xf numFmtId="0" fontId="12" fillId="5" borderId="79" xfId="0" applyFont="1" applyFill="1" applyBorder="1" applyAlignment="1">
      <alignment wrapText="1"/>
    </xf>
    <xf numFmtId="0" fontId="53" fillId="5" borderId="0" xfId="0" applyFont="1" applyFill="1" applyBorder="1" applyAlignment="1">
      <alignment wrapText="1"/>
    </xf>
    <xf numFmtId="0" fontId="47" fillId="4" borderId="12" xfId="3" applyFont="1" applyFill="1" applyBorder="1" applyAlignment="1">
      <alignment horizontal="left" vertical="center"/>
    </xf>
    <xf numFmtId="0" fontId="47" fillId="4" borderId="31" xfId="3" applyFont="1" applyFill="1" applyBorder="1" applyAlignment="1">
      <alignment horizontal="left" vertical="center"/>
    </xf>
    <xf numFmtId="0" fontId="47" fillId="4" borderId="46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19</xdr:row>
      <xdr:rowOff>162013</xdr:rowOff>
    </xdr:from>
    <xdr:to>
      <xdr:col>2</xdr:col>
      <xdr:colOff>705107</xdr:colOff>
      <xdr:row>21</xdr:row>
      <xdr:rowOff>42883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3568601"/>
          <a:ext cx="2029082" cy="239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BV Q4 2020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56029</xdr:colOff>
      <xdr:row>0</xdr:row>
      <xdr:rowOff>33619</xdr:rowOff>
    </xdr:from>
    <xdr:to>
      <xdr:col>10</xdr:col>
      <xdr:colOff>397131</xdr:colOff>
      <xdr:row>12</xdr:row>
      <xdr:rowOff>145678</xdr:rowOff>
    </xdr:to>
    <xdr:pic>
      <xdr:nvPicPr>
        <xdr:cNvPr id="9" name="Bilde 8" descr="https://www.sparebank1.no/content/dam/SB1/bank/bv/OmOss/logo/rgb_SB1_BV_verti_pos_blue_til%20profilsenteret-jpg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33619"/>
          <a:ext cx="7961102" cy="22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32</xdr:row>
      <xdr:rowOff>116644</xdr:rowOff>
    </xdr:from>
    <xdr:to>
      <xdr:col>4</xdr:col>
      <xdr:colOff>941293</xdr:colOff>
      <xdr:row>33</xdr:row>
      <xdr:rowOff>150261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85028" y="6056780"/>
          <a:ext cx="2002288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  <xdr:twoCellAnchor editAs="oneCell">
    <xdr:from>
      <xdr:col>0</xdr:col>
      <xdr:colOff>64687</xdr:colOff>
      <xdr:row>3</xdr:row>
      <xdr:rowOff>4075</xdr:rowOff>
    </xdr:from>
    <xdr:to>
      <xdr:col>5</xdr:col>
      <xdr:colOff>575688</xdr:colOff>
      <xdr:row>26</xdr:row>
      <xdr:rowOff>155067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C9D1E19-AAA9-434D-A7D0-5F4B5B38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87" y="670825"/>
          <a:ext cx="6009524" cy="4333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212849</xdr:colOff>
      <xdr:row>29</xdr:row>
      <xdr:rowOff>7221</xdr:rowOff>
    </xdr:from>
    <xdr:to>
      <xdr:col>6</xdr:col>
      <xdr:colOff>179231</xdr:colOff>
      <xdr:row>55</xdr:row>
      <xdr:rowOff>50363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12849" y="5398371"/>
          <a:ext cx="5671857" cy="474849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207308</xdr:colOff>
      <xdr:row>27</xdr:row>
      <xdr:rowOff>24092</xdr:rowOff>
    </xdr:from>
    <xdr:to>
      <xdr:col>6</xdr:col>
      <xdr:colOff>145675</xdr:colOff>
      <xdr:row>28</xdr:row>
      <xdr:rowOff>73396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798233" y="50532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9525</xdr:rowOff>
    </xdr:from>
    <xdr:to>
      <xdr:col>4</xdr:col>
      <xdr:colOff>1440516</xdr:colOff>
      <xdr:row>79</xdr:row>
      <xdr:rowOff>54349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71525" y="81534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51</xdr:row>
      <xdr:rowOff>0</xdr:rowOff>
    </xdr:from>
    <xdr:to>
      <xdr:col>6</xdr:col>
      <xdr:colOff>524435</xdr:colOff>
      <xdr:row>52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figures in the template above does not include proportionally consolidated entities. This is due to inadequate data.</a:t>
          </a:r>
          <a:endParaRPr kumimoji="0" lang="nb-N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omments: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figures in the template above</a:t>
          </a:r>
          <a:r>
            <a:rPr lang="nb-NO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does not include proportionally consolidated entities. This is due to inadequate data.</a:t>
          </a:r>
          <a:endParaRPr lang="nb-NO"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246528</xdr:colOff>
      <xdr:row>14</xdr:row>
      <xdr:rowOff>22412</xdr:rowOff>
    </xdr:from>
    <xdr:to>
      <xdr:col>8</xdr:col>
      <xdr:colOff>103909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8" y="2698071"/>
          <a:ext cx="6914540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246528</xdr:colOff>
      <xdr:row>14</xdr:row>
      <xdr:rowOff>22412</xdr:rowOff>
    </xdr:from>
    <xdr:to>
      <xdr:col>8</xdr:col>
      <xdr:colOff>121122</xdr:colOff>
      <xdr:row>16</xdr:row>
      <xdr:rowOff>128163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40429D7-8DFD-462A-AAF7-6838608A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8" y="2698071"/>
          <a:ext cx="6931753" cy="4694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277600</xdr:colOff>
      <xdr:row>12</xdr:row>
      <xdr:rowOff>38711</xdr:rowOff>
    </xdr:from>
    <xdr:to>
      <xdr:col>5</xdr:col>
      <xdr:colOff>109511</xdr:colOff>
      <xdr:row>38</xdr:row>
      <xdr:rowOff>72328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77600" y="2342029"/>
          <a:ext cx="4992729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26</xdr:row>
      <xdr:rowOff>145677</xdr:rowOff>
    </xdr:from>
    <xdr:to>
      <xdr:col>4</xdr:col>
      <xdr:colOff>123267</xdr:colOff>
      <xdr:row>53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19</xdr:row>
      <xdr:rowOff>86286</xdr:rowOff>
    </xdr:from>
    <xdr:to>
      <xdr:col>4</xdr:col>
      <xdr:colOff>2701924</xdr:colOff>
      <xdr:row>20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93</xdr:row>
      <xdr:rowOff>56590</xdr:rowOff>
    </xdr:from>
    <xdr:to>
      <xdr:col>3</xdr:col>
      <xdr:colOff>4557432</xdr:colOff>
      <xdr:row>119</xdr:row>
      <xdr:rowOff>59952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6785" y="18373165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konaolidert kapitaldekning.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93</xdr:row>
      <xdr:rowOff>143436</xdr:rowOff>
    </xdr:from>
    <xdr:to>
      <xdr:col>5</xdr:col>
      <xdr:colOff>26894</xdr:colOff>
      <xdr:row>95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27</xdr:row>
      <xdr:rowOff>134471</xdr:rowOff>
    </xdr:from>
    <xdr:to>
      <xdr:col>7</xdr:col>
      <xdr:colOff>214313</xdr:colOff>
      <xdr:row>53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119063</xdr:colOff>
      <xdr:row>4</xdr:row>
      <xdr:rowOff>0</xdr:rowOff>
    </xdr:from>
    <xdr:to>
      <xdr:col>10</xdr:col>
      <xdr:colOff>735583</xdr:colOff>
      <xdr:row>21</xdr:row>
      <xdr:rowOff>80550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36AA0A4-31D3-4D72-B39D-37EFC84A8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3" y="841375"/>
          <a:ext cx="8133333" cy="32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05"/>
  <sheetViews>
    <sheetView tabSelected="1" zoomScale="85" zoomScaleNormal="85" workbookViewId="0">
      <selection activeCell="H31" sqref="H31"/>
    </sheetView>
  </sheetViews>
  <sheetFormatPr baseColWidth="10" defaultColWidth="11.42578125" defaultRowHeight="12.75" x14ac:dyDescent="0.2"/>
  <cols>
    <col min="1" max="16384" width="11.42578125" style="198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197"/>
    </row>
    <row r="4" spans="2:2" ht="14.25" customHeight="1" x14ac:dyDescent="0.2"/>
    <row r="5" spans="2:2" ht="14.25" customHeight="1" x14ac:dyDescent="0.2">
      <c r="B5" s="200"/>
    </row>
    <row r="6" spans="2:2" ht="14.25" customHeight="1" x14ac:dyDescent="0.2"/>
    <row r="7" spans="2:2" ht="14.25" customHeight="1" x14ac:dyDescent="0.2">
      <c r="B7" s="196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00B050"/>
  </sheetPr>
  <dimension ref="A1:H49"/>
  <sheetViews>
    <sheetView zoomScale="120" zoomScaleNormal="120" workbookViewId="0">
      <selection activeCell="J26" sqref="J26"/>
    </sheetView>
  </sheetViews>
  <sheetFormatPr baseColWidth="10" defaultColWidth="11.42578125" defaultRowHeight="14.25" x14ac:dyDescent="0.2"/>
  <cols>
    <col min="1" max="2" width="4.28515625" style="15" customWidth="1"/>
    <col min="3" max="4" width="2.140625" style="15" customWidth="1"/>
    <col min="5" max="5" width="37" style="15" customWidth="1"/>
    <col min="6" max="7" width="14.28515625" style="15" customWidth="1"/>
    <col min="8" max="14" width="11.42578125" style="15"/>
    <col min="15" max="16" width="11.42578125" style="15" customWidth="1"/>
    <col min="17" max="16384" width="11.42578125" style="15"/>
  </cols>
  <sheetData>
    <row r="1" spans="1:8" ht="18.75" customHeight="1" x14ac:dyDescent="0.2"/>
    <row r="2" spans="1:8" ht="18.75" customHeight="1" x14ac:dyDescent="0.2">
      <c r="A2" s="16" t="s">
        <v>29</v>
      </c>
      <c r="B2" s="17"/>
      <c r="C2" s="17"/>
      <c r="D2" s="18"/>
      <c r="E2" s="18"/>
      <c r="F2" s="18"/>
    </row>
    <row r="3" spans="1:8" ht="14.25" customHeight="1" x14ac:dyDescent="0.2">
      <c r="A3" s="544"/>
      <c r="B3" s="545"/>
      <c r="C3" s="545"/>
      <c r="D3" s="546"/>
      <c r="E3" s="546"/>
      <c r="F3" s="546"/>
      <c r="G3" s="374"/>
      <c r="H3" s="374"/>
    </row>
    <row r="4" spans="1:8" ht="14.25" customHeight="1" x14ac:dyDescent="0.2">
      <c r="A4" s="544"/>
      <c r="B4" s="431"/>
      <c r="C4" s="547"/>
      <c r="D4" s="546"/>
      <c r="E4" s="546"/>
      <c r="F4" s="546"/>
      <c r="G4" s="374"/>
      <c r="H4" s="374"/>
    </row>
    <row r="5" spans="1:8" ht="14.25" customHeight="1" x14ac:dyDescent="0.2">
      <c r="A5" s="544"/>
      <c r="B5" s="431"/>
      <c r="C5" s="547"/>
      <c r="D5" s="546"/>
      <c r="E5" s="546"/>
      <c r="F5" s="546"/>
      <c r="G5" s="374"/>
      <c r="H5" s="374"/>
    </row>
    <row r="6" spans="1:8" ht="14.25" customHeight="1" x14ac:dyDescent="0.2">
      <c r="A6" s="374"/>
      <c r="B6" s="24"/>
      <c r="C6" s="35"/>
      <c r="D6" s="374"/>
      <c r="E6" s="374"/>
      <c r="F6" s="542"/>
      <c r="G6" s="542"/>
      <c r="H6" s="374"/>
    </row>
    <row r="7" spans="1:8" ht="23.25" customHeight="1" x14ac:dyDescent="0.2">
      <c r="A7" s="374"/>
      <c r="B7" s="24"/>
      <c r="C7" s="546"/>
      <c r="D7" s="546"/>
      <c r="E7" s="374"/>
      <c r="F7" s="542"/>
      <c r="G7" s="542"/>
      <c r="H7" s="374"/>
    </row>
    <row r="8" spans="1:8" ht="14.25" customHeight="1" x14ac:dyDescent="0.2">
      <c r="A8" s="374"/>
      <c r="B8" s="548"/>
      <c r="C8" s="549"/>
      <c r="D8" s="549"/>
      <c r="E8" s="549"/>
      <c r="F8" s="550"/>
      <c r="G8" s="550"/>
      <c r="H8" s="374"/>
    </row>
    <row r="9" spans="1:8" ht="14.25" customHeight="1" x14ac:dyDescent="0.2">
      <c r="A9" s="374"/>
      <c r="B9" s="548"/>
      <c r="C9" s="551"/>
      <c r="D9" s="551"/>
      <c r="E9" s="551"/>
      <c r="F9" s="552"/>
      <c r="G9" s="552"/>
      <c r="H9" s="374"/>
    </row>
    <row r="10" spans="1:8" ht="14.25" customHeight="1" x14ac:dyDescent="0.2">
      <c r="A10" s="374"/>
      <c r="B10" s="548"/>
      <c r="C10" s="549"/>
      <c r="D10" s="549"/>
      <c r="E10" s="549"/>
      <c r="F10" s="550"/>
      <c r="G10" s="550"/>
      <c r="H10" s="374"/>
    </row>
    <row r="11" spans="1:8" ht="14.25" customHeight="1" x14ac:dyDescent="0.2">
      <c r="A11" s="374"/>
      <c r="B11" s="548"/>
      <c r="C11" s="549"/>
      <c r="D11" s="549"/>
      <c r="E11" s="549"/>
      <c r="F11" s="550"/>
      <c r="G11" s="550"/>
      <c r="H11" s="374"/>
    </row>
    <row r="12" spans="1:8" ht="14.25" customHeight="1" x14ac:dyDescent="0.2">
      <c r="A12" s="374"/>
      <c r="B12" s="548"/>
      <c r="C12" s="549"/>
      <c r="D12" s="549"/>
      <c r="E12" s="549"/>
      <c r="F12" s="550"/>
      <c r="G12" s="550"/>
      <c r="H12" s="374"/>
    </row>
    <row r="13" spans="1:8" ht="14.25" customHeight="1" x14ac:dyDescent="0.2">
      <c r="A13" s="374"/>
      <c r="B13" s="548"/>
      <c r="C13" s="549"/>
      <c r="D13" s="549"/>
      <c r="E13" s="549"/>
      <c r="F13" s="550"/>
      <c r="G13" s="550"/>
      <c r="H13" s="374"/>
    </row>
    <row r="14" spans="1:8" ht="14.25" customHeight="1" x14ac:dyDescent="0.2">
      <c r="A14" s="374"/>
      <c r="B14" s="548"/>
      <c r="C14" s="549"/>
      <c r="D14" s="549"/>
      <c r="E14" s="549"/>
      <c r="F14" s="550"/>
      <c r="G14" s="550"/>
      <c r="H14" s="374"/>
    </row>
    <row r="15" spans="1:8" ht="14.25" customHeight="1" x14ac:dyDescent="0.2">
      <c r="A15" s="374"/>
      <c r="B15" s="548"/>
      <c r="C15" s="549"/>
      <c r="D15" s="549"/>
      <c r="E15" s="549"/>
      <c r="F15" s="550"/>
      <c r="G15" s="550"/>
      <c r="H15" s="374"/>
    </row>
    <row r="16" spans="1:8" ht="14.25" customHeight="1" x14ac:dyDescent="0.2">
      <c r="A16" s="374"/>
      <c r="B16" s="548"/>
      <c r="C16" s="549"/>
      <c r="D16" s="549"/>
      <c r="E16" s="549"/>
      <c r="F16" s="550"/>
      <c r="G16" s="550"/>
      <c r="H16" s="374"/>
    </row>
    <row r="17" spans="1:8" ht="14.25" customHeight="1" x14ac:dyDescent="0.2">
      <c r="A17" s="374"/>
      <c r="B17" s="548"/>
      <c r="C17" s="553"/>
      <c r="D17" s="549"/>
      <c r="E17" s="549"/>
      <c r="F17" s="554"/>
      <c r="G17" s="554"/>
      <c r="H17" s="374"/>
    </row>
    <row r="18" spans="1:8" ht="14.25" customHeight="1" x14ac:dyDescent="0.2">
      <c r="A18" s="374"/>
      <c r="B18" s="548"/>
      <c r="C18" s="553"/>
      <c r="D18" s="549"/>
      <c r="E18" s="549"/>
      <c r="F18" s="554"/>
      <c r="G18" s="554"/>
      <c r="H18" s="374"/>
    </row>
    <row r="19" spans="1:8" ht="14.25" customHeight="1" x14ac:dyDescent="0.2">
      <c r="A19" s="374"/>
      <c r="B19" s="548"/>
      <c r="C19" s="553"/>
      <c r="D19" s="549"/>
      <c r="E19" s="549"/>
      <c r="F19" s="554"/>
      <c r="G19" s="554"/>
      <c r="H19" s="374"/>
    </row>
    <row r="20" spans="1:8" ht="14.25" customHeight="1" x14ac:dyDescent="0.2">
      <c r="A20" s="374"/>
      <c r="B20" s="548"/>
      <c r="C20" s="553"/>
      <c r="D20" s="549"/>
      <c r="E20" s="549"/>
      <c r="F20" s="554"/>
      <c r="G20" s="554"/>
      <c r="H20" s="374"/>
    </row>
    <row r="21" spans="1:8" ht="14.25" customHeight="1" x14ac:dyDescent="0.2">
      <c r="A21" s="374"/>
      <c r="B21" s="548"/>
      <c r="C21" s="553"/>
      <c r="D21" s="549"/>
      <c r="E21" s="549"/>
      <c r="F21" s="554"/>
      <c r="G21" s="554"/>
      <c r="H21" s="374"/>
    </row>
    <row r="22" spans="1:8" ht="14.25" customHeight="1" x14ac:dyDescent="0.2">
      <c r="A22" s="374"/>
      <c r="B22" s="548"/>
      <c r="C22" s="553"/>
      <c r="D22" s="549"/>
      <c r="E22" s="549"/>
      <c r="F22" s="554"/>
      <c r="G22" s="554"/>
      <c r="H22" s="374"/>
    </row>
    <row r="23" spans="1:8" ht="14.25" customHeight="1" x14ac:dyDescent="0.2">
      <c r="A23" s="374"/>
      <c r="B23" s="548"/>
      <c r="C23" s="549"/>
      <c r="D23" s="549"/>
      <c r="E23" s="549"/>
      <c r="F23" s="550"/>
      <c r="G23" s="550"/>
      <c r="H23" s="374"/>
    </row>
    <row r="24" spans="1:8" ht="14.25" customHeight="1" x14ac:dyDescent="0.2">
      <c r="A24" s="374"/>
      <c r="B24" s="548"/>
      <c r="C24" s="551"/>
      <c r="D24" s="551"/>
      <c r="E24" s="551"/>
      <c r="F24" s="552"/>
      <c r="G24" s="552"/>
      <c r="H24" s="374"/>
    </row>
    <row r="25" spans="1:8" ht="14.25" customHeight="1" x14ac:dyDescent="0.2">
      <c r="A25" s="374"/>
      <c r="B25" s="548"/>
      <c r="C25" s="551"/>
      <c r="D25" s="551"/>
      <c r="E25" s="551"/>
      <c r="F25" s="552"/>
      <c r="G25" s="552"/>
      <c r="H25" s="374"/>
    </row>
    <row r="26" spans="1:8" ht="14.25" customHeight="1" x14ac:dyDescent="0.2"/>
    <row r="27" spans="1:8" ht="14.25" customHeight="1" x14ac:dyDescent="0.2"/>
    <row r="28" spans="1:8" ht="14.25" customHeight="1" x14ac:dyDescent="0.2"/>
    <row r="29" spans="1:8" ht="14.25" customHeight="1" x14ac:dyDescent="0.2"/>
    <row r="30" spans="1:8" ht="14.25" customHeight="1" x14ac:dyDescent="0.2"/>
    <row r="31" spans="1:8" ht="14.25" customHeight="1" x14ac:dyDescent="0.2"/>
    <row r="32" spans="1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6"/>
  <sheetViews>
    <sheetView zoomScale="110" zoomScaleNormal="110" workbookViewId="0">
      <selection activeCell="G9" sqref="G9"/>
    </sheetView>
  </sheetViews>
  <sheetFormatPr baseColWidth="10" defaultColWidth="11.42578125" defaultRowHeight="14.25" x14ac:dyDescent="0.2"/>
  <cols>
    <col min="1" max="2" width="4.28515625" style="237" customWidth="1"/>
    <col min="3" max="3" width="45.28515625" style="237" customWidth="1"/>
    <col min="4" max="14" width="14.28515625" style="237" customWidth="1"/>
    <col min="15" max="16384" width="11.42578125" style="237"/>
  </cols>
  <sheetData>
    <row r="1" spans="1:14" ht="18.75" customHeight="1" x14ac:dyDescent="0.2"/>
    <row r="2" spans="1:14" ht="18.75" customHeight="1" x14ac:dyDescent="0.2">
      <c r="A2" s="254" t="s">
        <v>31</v>
      </c>
      <c r="B2" s="280"/>
      <c r="C2" s="280"/>
      <c r="D2" s="279"/>
      <c r="E2" s="279"/>
    </row>
    <row r="3" spans="1:14" ht="14.25" customHeight="1" x14ac:dyDescent="0.2">
      <c r="A3" s="555"/>
      <c r="B3" s="556"/>
      <c r="C3" s="556"/>
      <c r="D3" s="557"/>
      <c r="E3" s="557"/>
    </row>
    <row r="4" spans="1:14" ht="14.25" customHeight="1" x14ac:dyDescent="0.2">
      <c r="A4" s="555"/>
      <c r="B4" s="558"/>
      <c r="C4" s="559"/>
      <c r="D4" s="557"/>
      <c r="E4" s="557"/>
    </row>
    <row r="5" spans="1:14" ht="14.25" customHeight="1" x14ac:dyDescent="0.2">
      <c r="A5" s="555"/>
      <c r="B5" s="560"/>
      <c r="C5" s="560"/>
      <c r="D5" s="560"/>
      <c r="E5" s="560"/>
      <c r="F5" s="278"/>
      <c r="G5" s="278"/>
      <c r="H5" s="278"/>
      <c r="I5" s="278"/>
      <c r="J5" s="278"/>
      <c r="K5" s="278"/>
      <c r="L5" s="278"/>
      <c r="M5" s="278"/>
      <c r="N5" s="278"/>
    </row>
    <row r="6" spans="1:14" ht="14.25" customHeight="1" x14ac:dyDescent="0.2">
      <c r="A6" s="561"/>
      <c r="B6" s="560"/>
      <c r="C6" s="560"/>
      <c r="D6" s="562"/>
      <c r="E6" s="562"/>
    </row>
    <row r="7" spans="1:14" ht="14.25" customHeight="1" x14ac:dyDescent="0.2">
      <c r="A7" s="561"/>
      <c r="B7" s="563"/>
      <c r="C7" s="563"/>
      <c r="D7" s="601"/>
      <c r="E7" s="601"/>
    </row>
    <row r="8" spans="1:14" x14ac:dyDescent="0.2">
      <c r="A8" s="561"/>
      <c r="B8" s="564"/>
      <c r="C8" s="565"/>
      <c r="D8" s="566"/>
      <c r="E8" s="566"/>
    </row>
    <row r="9" spans="1:14" ht="14.25" customHeight="1" x14ac:dyDescent="0.2">
      <c r="A9" s="561"/>
      <c r="B9" s="567"/>
      <c r="C9" s="568"/>
      <c r="D9" s="366"/>
      <c r="E9" s="366"/>
    </row>
    <row r="10" spans="1:14" ht="14.25" customHeight="1" x14ac:dyDescent="0.2">
      <c r="A10" s="561"/>
      <c r="B10" s="567"/>
      <c r="C10" s="568"/>
      <c r="D10" s="366"/>
      <c r="E10" s="366"/>
    </row>
    <row r="11" spans="1:14" ht="14.25" customHeight="1" x14ac:dyDescent="0.2">
      <c r="A11" s="561"/>
      <c r="B11" s="567"/>
      <c r="C11" s="568"/>
      <c r="D11" s="366"/>
      <c r="E11" s="366"/>
    </row>
    <row r="12" spans="1:14" ht="14.25" customHeight="1" x14ac:dyDescent="0.2">
      <c r="A12" s="561"/>
      <c r="B12" s="567"/>
      <c r="C12" s="568"/>
      <c r="D12" s="366"/>
      <c r="E12" s="366"/>
    </row>
    <row r="13" spans="1:14" ht="14.25" customHeight="1" x14ac:dyDescent="0.2">
      <c r="A13" s="561"/>
      <c r="B13" s="567"/>
      <c r="C13" s="568"/>
      <c r="D13" s="366"/>
      <c r="E13" s="569"/>
    </row>
    <row r="14" spans="1:14" ht="14.25" customHeight="1" x14ac:dyDescent="0.2">
      <c r="A14" s="561"/>
      <c r="B14" s="570"/>
      <c r="C14" s="571"/>
      <c r="D14" s="569"/>
      <c r="E14" s="572"/>
    </row>
    <row r="15" spans="1:14" ht="14.25" customHeight="1" x14ac:dyDescent="0.2">
      <c r="A15" s="561"/>
      <c r="B15" s="567"/>
      <c r="C15" s="554"/>
      <c r="D15" s="573"/>
      <c r="E15" s="573"/>
    </row>
    <row r="16" spans="1:14" ht="14.25" customHeight="1" x14ac:dyDescent="0.2">
      <c r="A16" s="561"/>
      <c r="B16" s="567"/>
      <c r="C16" s="554"/>
      <c r="D16" s="573"/>
      <c r="E16" s="573"/>
    </row>
    <row r="17" spans="1:5" ht="14.25" customHeight="1" x14ac:dyDescent="0.2">
      <c r="A17" s="561"/>
      <c r="B17" s="567"/>
      <c r="C17" s="554"/>
      <c r="D17" s="573"/>
      <c r="E17" s="573"/>
    </row>
    <row r="18" spans="1:5" ht="14.25" customHeight="1" x14ac:dyDescent="0.2">
      <c r="A18" s="561"/>
      <c r="B18" s="567"/>
      <c r="C18" s="554"/>
      <c r="D18" s="573"/>
      <c r="E18" s="573"/>
    </row>
    <row r="19" spans="1:5" ht="14.25" customHeight="1" x14ac:dyDescent="0.2">
      <c r="A19" s="561"/>
      <c r="B19" s="567"/>
      <c r="C19" s="554"/>
      <c r="D19" s="573"/>
      <c r="E19" s="573"/>
    </row>
    <row r="20" spans="1:5" ht="14.25" customHeight="1" x14ac:dyDescent="0.2">
      <c r="A20" s="561"/>
      <c r="B20" s="567"/>
      <c r="C20" s="554"/>
      <c r="D20" s="573"/>
      <c r="E20" s="573"/>
    </row>
    <row r="21" spans="1:5" ht="14.25" customHeight="1" x14ac:dyDescent="0.2">
      <c r="A21" s="561"/>
      <c r="B21" s="567"/>
      <c r="C21" s="568"/>
      <c r="D21" s="366"/>
      <c r="E21" s="366"/>
    </row>
    <row r="22" spans="1:5" ht="14.25" customHeight="1" x14ac:dyDescent="0.2">
      <c r="A22" s="561"/>
      <c r="B22" s="567"/>
      <c r="C22" s="568"/>
      <c r="D22" s="366"/>
      <c r="E22" s="569"/>
    </row>
    <row r="23" spans="1:5" ht="14.25" customHeight="1" x14ac:dyDescent="0.2">
      <c r="A23" s="561"/>
      <c r="B23" s="570"/>
      <c r="C23" s="571"/>
      <c r="D23" s="569"/>
      <c r="E23" s="569"/>
    </row>
    <row r="24" spans="1:5" ht="14.25" customHeight="1" x14ac:dyDescent="0.2">
      <c r="A24" s="561"/>
      <c r="B24" s="570"/>
      <c r="C24" s="571"/>
      <c r="D24" s="569"/>
      <c r="E24" s="569"/>
    </row>
    <row r="25" spans="1:5" ht="14.25" customHeight="1" x14ac:dyDescent="0.2">
      <c r="B25" s="278"/>
      <c r="C25" s="278"/>
      <c r="D25" s="278"/>
      <c r="E25" s="278"/>
    </row>
    <row r="26" spans="1:5" ht="14.25" customHeight="1" x14ac:dyDescent="0.2">
      <c r="B26" s="278"/>
      <c r="C26" s="278"/>
      <c r="D26" s="278"/>
      <c r="E26" s="278"/>
    </row>
    <row r="27" spans="1:5" ht="14.25" customHeight="1" x14ac:dyDescent="0.2">
      <c r="B27" s="278"/>
      <c r="C27" s="278"/>
      <c r="D27" s="278"/>
      <c r="E27" s="278"/>
    </row>
    <row r="28" spans="1:5" ht="14.25" customHeight="1" x14ac:dyDescent="0.2">
      <c r="B28" s="278"/>
      <c r="C28" s="278"/>
      <c r="D28" s="278"/>
      <c r="E28" s="278"/>
    </row>
    <row r="29" spans="1:5" ht="14.25" customHeight="1" x14ac:dyDescent="0.2"/>
    <row r="30" spans="1:5" ht="14.25" customHeight="1" x14ac:dyDescent="0.2"/>
    <row r="31" spans="1:5" ht="14.25" customHeight="1" x14ac:dyDescent="0.2"/>
    <row r="32" spans="1:5" ht="14.25" customHeight="1" x14ac:dyDescent="0.2"/>
    <row r="33" spans="6:14" x14ac:dyDescent="0.2">
      <c r="F33" s="278"/>
      <c r="G33" s="278"/>
      <c r="H33" s="278"/>
      <c r="I33" s="278"/>
      <c r="J33" s="278"/>
      <c r="K33" s="278"/>
      <c r="L33" s="278"/>
      <c r="M33" s="278"/>
      <c r="N33" s="278"/>
    </row>
    <row r="34" spans="6:14" x14ac:dyDescent="0.2">
      <c r="F34" s="278"/>
      <c r="G34" s="278"/>
      <c r="H34" s="278"/>
      <c r="I34" s="278"/>
      <c r="J34" s="278"/>
      <c r="K34" s="278"/>
      <c r="L34" s="278"/>
      <c r="M34" s="278"/>
      <c r="N34" s="278"/>
    </row>
    <row r="35" spans="6:14" x14ac:dyDescent="0.2">
      <c r="F35" s="278"/>
      <c r="G35" s="278"/>
      <c r="H35" s="278"/>
      <c r="I35" s="278"/>
      <c r="J35" s="278"/>
      <c r="K35" s="278"/>
      <c r="L35" s="278"/>
      <c r="M35" s="278"/>
      <c r="N35" s="278"/>
    </row>
    <row r="36" spans="6:14" x14ac:dyDescent="0.2">
      <c r="F36" s="278"/>
      <c r="G36" s="278"/>
      <c r="H36" s="278"/>
      <c r="I36" s="278"/>
      <c r="J36" s="278"/>
      <c r="K36" s="278"/>
      <c r="L36" s="278"/>
      <c r="M36" s="278"/>
      <c r="N36" s="278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00B050"/>
  </sheetPr>
  <dimension ref="A1:Z25"/>
  <sheetViews>
    <sheetView zoomScaleNormal="100" workbookViewId="0">
      <selection activeCell="A28" sqref="A28"/>
    </sheetView>
  </sheetViews>
  <sheetFormatPr baseColWidth="10" defaultColWidth="11.42578125" defaultRowHeight="14.25" x14ac:dyDescent="0.2"/>
  <cols>
    <col min="1" max="2" width="4.28515625" style="15" customWidth="1"/>
    <col min="3" max="3" width="45.28515625" style="15" bestFit="1" customWidth="1"/>
    <col min="4" max="4" width="11.28515625" style="15" bestFit="1" customWidth="1"/>
    <col min="5" max="5" width="9.5703125" style="15" bestFit="1" customWidth="1"/>
    <col min="6" max="6" width="10.85546875" style="15" bestFit="1" customWidth="1"/>
    <col min="7" max="7" width="9.7109375" style="15" bestFit="1" customWidth="1"/>
    <col min="8" max="8" width="7.7109375" style="15" bestFit="1" customWidth="1"/>
    <col min="9" max="9" width="9.5703125" style="15" bestFit="1" customWidth="1"/>
    <col min="10" max="10" width="9" style="15" bestFit="1" customWidth="1"/>
    <col min="11" max="11" width="8.5703125" style="15" bestFit="1" customWidth="1"/>
    <col min="12" max="12" width="8.42578125" style="15" bestFit="1" customWidth="1"/>
    <col min="13" max="13" width="7.7109375" style="15" bestFit="1" customWidth="1"/>
    <col min="14" max="14" width="11.85546875" style="15" bestFit="1" customWidth="1"/>
    <col min="15" max="15" width="10.28515625" style="15" bestFit="1" customWidth="1"/>
    <col min="16" max="16" width="9.42578125" style="15" bestFit="1" customWidth="1"/>
    <col min="17" max="17" width="8.7109375" style="15" bestFit="1" customWidth="1"/>
    <col min="18" max="18" width="8.5703125" style="15" bestFit="1" customWidth="1"/>
    <col min="19" max="19" width="8.140625" style="15" bestFit="1" customWidth="1"/>
    <col min="20" max="20" width="7.5703125" style="15" bestFit="1" customWidth="1"/>
    <col min="21" max="21" width="7.7109375" style="15" bestFit="1" customWidth="1"/>
    <col min="22" max="22" width="11.85546875" style="15" bestFit="1" customWidth="1"/>
    <col min="23" max="24" width="11.42578125" style="15"/>
    <col min="25" max="25" width="14.7109375" style="15" bestFit="1" customWidth="1"/>
    <col min="26" max="16384" width="11.42578125" style="15"/>
  </cols>
  <sheetData>
    <row r="1" spans="1:26" ht="18.75" customHeight="1" x14ac:dyDescent="0.2"/>
    <row r="2" spans="1:26" ht="18.75" customHeight="1" x14ac:dyDescent="0.2">
      <c r="A2" s="16" t="s">
        <v>33</v>
      </c>
      <c r="B2" s="17"/>
      <c r="C2" s="17"/>
      <c r="D2" s="18"/>
      <c r="E2" s="18"/>
      <c r="F2" s="18"/>
      <c r="G2" s="18"/>
      <c r="H2" s="18"/>
      <c r="L2" s="17"/>
    </row>
    <row r="3" spans="1:26" ht="15" customHeight="1" x14ac:dyDescent="0.2">
      <c r="A3" s="16"/>
      <c r="B3" s="17"/>
      <c r="C3" s="17"/>
      <c r="D3" s="18"/>
      <c r="E3" s="18"/>
      <c r="F3" s="18"/>
      <c r="G3" s="18"/>
      <c r="H3" s="18"/>
      <c r="L3" s="17"/>
    </row>
    <row r="4" spans="1:26" ht="14.25" customHeight="1" x14ac:dyDescent="0.2">
      <c r="A4" s="16"/>
      <c r="B4" s="19" t="s">
        <v>116</v>
      </c>
      <c r="C4" s="20"/>
      <c r="D4" s="18"/>
      <c r="E4" s="18"/>
      <c r="F4" s="18"/>
      <c r="G4" s="18"/>
      <c r="H4" s="18"/>
      <c r="L4" s="20"/>
    </row>
    <row r="5" spans="1:26" ht="14.25" customHeight="1" x14ac:dyDescent="0.2">
      <c r="A5" s="16"/>
      <c r="B5" s="18"/>
      <c r="C5" s="18"/>
      <c r="D5" s="18"/>
      <c r="E5" s="18"/>
      <c r="F5" s="18"/>
      <c r="G5" s="18"/>
      <c r="H5" s="18"/>
    </row>
    <row r="6" spans="1:26" s="53" customFormat="1" ht="14.25" customHeigh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6" s="53" customFormat="1" ht="14.25" customHeigh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6" s="53" customFormat="1" ht="14.25" customHeight="1" thickBot="1" x14ac:dyDescent="0.25">
      <c r="B8" s="16"/>
      <c r="C8" s="18"/>
      <c r="D8" s="18"/>
      <c r="E8" s="18"/>
      <c r="F8" s="18"/>
      <c r="G8" s="18"/>
      <c r="H8" s="18"/>
      <c r="I8" s="18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53" customFormat="1" ht="14.25" customHeight="1" x14ac:dyDescent="0.2">
      <c r="B9" s="15"/>
      <c r="C9" s="18"/>
      <c r="D9" s="18"/>
      <c r="E9" s="47" t="s">
        <v>117</v>
      </c>
      <c r="F9" s="52" t="s">
        <v>118</v>
      </c>
      <c r="G9" s="52" t="s">
        <v>119</v>
      </c>
      <c r="H9" s="52" t="s">
        <v>120</v>
      </c>
      <c r="I9" s="52" t="s">
        <v>121</v>
      </c>
      <c r="J9" s="52" t="s">
        <v>122</v>
      </c>
      <c r="K9" s="52" t="s">
        <v>123</v>
      </c>
      <c r="L9" s="52" t="s">
        <v>464</v>
      </c>
      <c r="M9" s="52" t="s">
        <v>465</v>
      </c>
      <c r="N9" s="52" t="s">
        <v>466</v>
      </c>
      <c r="O9" s="52" t="s">
        <v>467</v>
      </c>
      <c r="P9" s="52" t="s">
        <v>459</v>
      </c>
      <c r="Q9" s="52" t="s">
        <v>468</v>
      </c>
      <c r="R9" s="52"/>
      <c r="S9" s="52" t="s">
        <v>469</v>
      </c>
      <c r="T9" s="52" t="s">
        <v>470</v>
      </c>
      <c r="U9" s="52" t="s">
        <v>471</v>
      </c>
      <c r="V9" s="52" t="s">
        <v>472</v>
      </c>
      <c r="W9" s="52"/>
      <c r="X9" s="52"/>
      <c r="Y9" s="52" t="s">
        <v>473</v>
      </c>
      <c r="Z9" s="66" t="s">
        <v>474</v>
      </c>
    </row>
    <row r="10" spans="1:26" s="53" customFormat="1" ht="14.25" customHeight="1" thickBot="1" x14ac:dyDescent="0.25">
      <c r="C10" s="145"/>
      <c r="D10" s="145"/>
      <c r="E10" s="154" t="s">
        <v>475</v>
      </c>
      <c r="F10" s="14" t="s">
        <v>476</v>
      </c>
      <c r="G10" s="14" t="s">
        <v>477</v>
      </c>
      <c r="H10" s="14" t="s">
        <v>478</v>
      </c>
      <c r="I10" s="14" t="s">
        <v>479</v>
      </c>
      <c r="J10" s="14" t="s">
        <v>480</v>
      </c>
      <c r="K10" s="14" t="s">
        <v>481</v>
      </c>
      <c r="L10" s="14" t="s">
        <v>482</v>
      </c>
      <c r="M10" s="14" t="s">
        <v>483</v>
      </c>
      <c r="N10" s="14" t="s">
        <v>484</v>
      </c>
      <c r="O10" s="14" t="s">
        <v>485</v>
      </c>
      <c r="P10" s="14" t="s">
        <v>486</v>
      </c>
      <c r="Q10" s="14" t="s">
        <v>487</v>
      </c>
      <c r="R10" s="14" t="s">
        <v>488</v>
      </c>
      <c r="S10" s="14" t="s">
        <v>489</v>
      </c>
      <c r="T10" s="14" t="s">
        <v>490</v>
      </c>
      <c r="U10" s="14" t="s">
        <v>491</v>
      </c>
      <c r="V10" s="14" t="s">
        <v>492</v>
      </c>
      <c r="W10" s="14" t="s">
        <v>493</v>
      </c>
      <c r="X10" s="14" t="s">
        <v>494</v>
      </c>
      <c r="Y10" s="14" t="s">
        <v>495</v>
      </c>
      <c r="Z10" s="65" t="s">
        <v>496</v>
      </c>
    </row>
    <row r="11" spans="1:26" s="53" customFormat="1" ht="14.25" customHeight="1" x14ac:dyDescent="0.2">
      <c r="C11" s="47">
        <v>1</v>
      </c>
      <c r="D11" s="12"/>
      <c r="E11" s="8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spans="1:26" s="53" customFormat="1" ht="14.25" customHeight="1" x14ac:dyDescent="0.2">
      <c r="C12" s="48">
        <v>2</v>
      </c>
      <c r="D12" s="13"/>
      <c r="E12" s="84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s="53" customFormat="1" ht="14.25" customHeight="1" x14ac:dyDescent="0.2">
      <c r="C13" s="48">
        <v>3</v>
      </c>
      <c r="D13" s="13"/>
      <c r="E13" s="84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s="53" customFormat="1" ht="14.25" customHeight="1" x14ac:dyDescent="0.2">
      <c r="C14" s="48">
        <v>4</v>
      </c>
      <c r="D14" s="13"/>
      <c r="E14" s="84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x14ac:dyDescent="0.2">
      <c r="B15" s="53"/>
      <c r="C15" s="48">
        <v>5</v>
      </c>
      <c r="D15" s="13"/>
      <c r="E15" s="84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ht="15" thickBot="1" x14ac:dyDescent="0.25">
      <c r="B16" s="53"/>
      <c r="C16" s="49">
        <v>6</v>
      </c>
      <c r="D16" s="307" t="s">
        <v>451</v>
      </c>
      <c r="E16" s="155"/>
      <c r="F16" s="140"/>
      <c r="G16" s="140"/>
      <c r="H16" s="140"/>
      <c r="I16" s="140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2:26" x14ac:dyDescent="0.2">
      <c r="B17" s="53"/>
      <c r="C17" s="306">
        <v>7</v>
      </c>
      <c r="D17" s="309" t="s">
        <v>457</v>
      </c>
      <c r="E17" s="303">
        <v>15782.408369999999</v>
      </c>
      <c r="F17" s="303"/>
      <c r="G17" s="303">
        <v>119867.22235</v>
      </c>
      <c r="H17" s="303">
        <v>128076.99933000001</v>
      </c>
      <c r="I17" s="303">
        <v>5737.4191199999996</v>
      </c>
      <c r="J17" s="303">
        <v>780630.76081000001</v>
      </c>
      <c r="K17" s="303">
        <v>106321.80646000001</v>
      </c>
      <c r="L17" s="303">
        <v>11576.360140000001</v>
      </c>
      <c r="M17" s="303">
        <v>237.00575000000001</v>
      </c>
      <c r="N17" s="303">
        <v>56898.202449999997</v>
      </c>
      <c r="O17" s="303"/>
      <c r="P17" s="303">
        <v>1336705.8993500001</v>
      </c>
      <c r="Q17" s="303"/>
      <c r="R17" s="303">
        <v>402894.5</v>
      </c>
      <c r="S17" s="303"/>
      <c r="T17" s="303"/>
      <c r="U17" s="303"/>
      <c r="V17" s="303">
        <v>261.21845000000002</v>
      </c>
      <c r="W17" s="303">
        <v>602.69696999999996</v>
      </c>
      <c r="X17" s="303"/>
      <c r="Y17" s="312">
        <v>76437.889920000001</v>
      </c>
      <c r="Z17" s="312">
        <f>SUM(E17:Y17)</f>
        <v>3042030.3894700003</v>
      </c>
    </row>
    <row r="18" spans="2:26" x14ac:dyDescent="0.2">
      <c r="B18" s="53"/>
      <c r="C18" s="306">
        <v>8</v>
      </c>
      <c r="D18" s="310" t="s">
        <v>456</v>
      </c>
      <c r="E18" s="303">
        <v>106287.68498000001</v>
      </c>
      <c r="F18" s="303">
        <v>10654.302659999999</v>
      </c>
      <c r="G18" s="303">
        <v>102653.13697000001</v>
      </c>
      <c r="H18" s="303">
        <v>9845.8045999999995</v>
      </c>
      <c r="I18" s="303">
        <v>1451.06493</v>
      </c>
      <c r="J18" s="303">
        <v>378637.38572999998</v>
      </c>
      <c r="K18" s="303">
        <v>210933.29535</v>
      </c>
      <c r="L18" s="303">
        <v>62627.874709999996</v>
      </c>
      <c r="M18" s="303">
        <v>29932.215230000002</v>
      </c>
      <c r="N18" s="303">
        <v>17571.568780000001</v>
      </c>
      <c r="O18" s="303">
        <v>37699.461710000003</v>
      </c>
      <c r="P18" s="303">
        <v>1256533.3575599999</v>
      </c>
      <c r="Q18" s="303">
        <v>124577.82232000001</v>
      </c>
      <c r="R18" s="303">
        <v>80737.536040000006</v>
      </c>
      <c r="S18" s="303"/>
      <c r="T18" s="303">
        <v>9824.6691699999992</v>
      </c>
      <c r="U18" s="303">
        <v>26486.265100000001</v>
      </c>
      <c r="V18" s="303">
        <v>44923.139069999997</v>
      </c>
      <c r="W18" s="303">
        <v>55740.939899999998</v>
      </c>
      <c r="X18" s="303">
        <v>823.17161999999996</v>
      </c>
      <c r="Y18" s="312">
        <v>1987689.04278</v>
      </c>
      <c r="Z18" s="312">
        <f t="shared" ref="Z18:Z22" si="0">SUM(E18:Y18)</f>
        <v>4555629.7392100003</v>
      </c>
    </row>
    <row r="19" spans="2:26" x14ac:dyDescent="0.2">
      <c r="B19" s="53"/>
      <c r="C19" s="306">
        <v>9</v>
      </c>
      <c r="D19" s="310" t="s">
        <v>454</v>
      </c>
      <c r="E19" s="303">
        <v>350.32864000000001</v>
      </c>
      <c r="F19" s="303"/>
      <c r="G19" s="303">
        <v>1125.7414000000001</v>
      </c>
      <c r="H19" s="303"/>
      <c r="I19" s="303"/>
      <c r="J19" s="303">
        <v>2136.6329799999999</v>
      </c>
      <c r="K19" s="303">
        <v>183.73804000000001</v>
      </c>
      <c r="L19" s="303">
        <v>622.94434000000001</v>
      </c>
      <c r="M19" s="303">
        <v>8.6280699999999992</v>
      </c>
      <c r="N19" s="303">
        <v>8.8222299999999994</v>
      </c>
      <c r="O19" s="303">
        <v>1.05904</v>
      </c>
      <c r="P19" s="303">
        <v>46012.409240000001</v>
      </c>
      <c r="Q19" s="303">
        <v>240.06899000000001</v>
      </c>
      <c r="R19" s="303">
        <v>3.7008299999999998</v>
      </c>
      <c r="S19" s="303"/>
      <c r="T19" s="303"/>
      <c r="U19" s="303"/>
      <c r="V19" s="303"/>
      <c r="W19" s="303"/>
      <c r="X19" s="303"/>
      <c r="Y19" s="312">
        <v>54075.198649999998</v>
      </c>
      <c r="Z19" s="312">
        <f t="shared" si="0"/>
        <v>104769.27244999999</v>
      </c>
    </row>
    <row r="20" spans="2:26" x14ac:dyDescent="0.2">
      <c r="B20" s="53"/>
      <c r="C20" s="306">
        <v>10</v>
      </c>
      <c r="D20" s="310" t="s">
        <v>455</v>
      </c>
      <c r="E20" s="303">
        <v>360</v>
      </c>
      <c r="F20" s="303"/>
      <c r="G20" s="303">
        <v>1594.7451000000001</v>
      </c>
      <c r="H20" s="303"/>
      <c r="I20" s="303"/>
      <c r="J20" s="303"/>
      <c r="K20" s="303">
        <v>34861.247100000001</v>
      </c>
      <c r="L20" s="303"/>
      <c r="M20" s="303">
        <v>2115</v>
      </c>
      <c r="N20" s="303"/>
      <c r="O20" s="303"/>
      <c r="P20" s="303">
        <v>2700</v>
      </c>
      <c r="Q20" s="303"/>
      <c r="R20" s="303"/>
      <c r="S20" s="303"/>
      <c r="T20" s="303"/>
      <c r="U20" s="303"/>
      <c r="V20" s="303">
        <v>2340</v>
      </c>
      <c r="W20" s="303">
        <v>5400</v>
      </c>
      <c r="X20" s="303"/>
      <c r="Y20" s="312"/>
      <c r="Z20" s="312">
        <f t="shared" si="0"/>
        <v>49370.992200000001</v>
      </c>
    </row>
    <row r="21" spans="2:26" x14ac:dyDescent="0.2">
      <c r="B21" s="53"/>
      <c r="C21" s="306">
        <v>11</v>
      </c>
      <c r="D21" s="310" t="s">
        <v>453</v>
      </c>
      <c r="E21" s="303"/>
      <c r="F21" s="303"/>
      <c r="G21" s="303"/>
      <c r="H21" s="303"/>
      <c r="I21" s="303"/>
      <c r="J21" s="303"/>
      <c r="K21" s="303"/>
      <c r="L21" s="303"/>
      <c r="M21" s="303"/>
      <c r="N21" s="303">
        <v>953.73593000000005</v>
      </c>
      <c r="O21" s="303"/>
      <c r="P21" s="303"/>
      <c r="Q21" s="303"/>
      <c r="R21" s="303"/>
      <c r="S21" s="303">
        <v>4.4470000000000003E-2</v>
      </c>
      <c r="T21" s="303"/>
      <c r="U21" s="303"/>
      <c r="V21" s="303"/>
      <c r="W21" s="303">
        <v>140.60097999999999</v>
      </c>
      <c r="X21" s="303"/>
      <c r="Y21" s="312"/>
      <c r="Z21" s="312">
        <f t="shared" si="0"/>
        <v>1094.38138</v>
      </c>
    </row>
    <row r="22" spans="2:26" ht="15" thickBot="1" x14ac:dyDescent="0.25">
      <c r="B22" s="53"/>
      <c r="C22" s="306">
        <v>12</v>
      </c>
      <c r="D22" s="311" t="s">
        <v>452</v>
      </c>
      <c r="E22" s="303">
        <v>127273.53720000001</v>
      </c>
      <c r="F22" s="303">
        <v>517.22199999999998</v>
      </c>
      <c r="G22" s="303">
        <v>21590.322</v>
      </c>
      <c r="H22" s="303"/>
      <c r="I22" s="303">
        <v>14599.683000000001</v>
      </c>
      <c r="J22" s="303">
        <v>227053.57699999999</v>
      </c>
      <c r="K22" s="303">
        <v>134208.40900000001</v>
      </c>
      <c r="L22" s="303">
        <v>65954.113500000007</v>
      </c>
      <c r="M22" s="303">
        <v>19972.132000000001</v>
      </c>
      <c r="N22" s="303">
        <v>12053.362999999999</v>
      </c>
      <c r="O22" s="303">
        <v>5123.04</v>
      </c>
      <c r="P22" s="303">
        <v>2350346.7603199999</v>
      </c>
      <c r="Q22" s="303">
        <v>51337.023229999999</v>
      </c>
      <c r="R22" s="303">
        <v>33826.267</v>
      </c>
      <c r="S22" s="303"/>
      <c r="T22" s="303">
        <v>21031.494739999998</v>
      </c>
      <c r="U22" s="303">
        <v>75595.085999999996</v>
      </c>
      <c r="V22" s="303">
        <v>25385.79855</v>
      </c>
      <c r="W22" s="303">
        <v>27652.042000000001</v>
      </c>
      <c r="X22" s="303"/>
      <c r="Y22" s="312">
        <v>23948770.200739998</v>
      </c>
      <c r="Z22" s="312">
        <f t="shared" si="0"/>
        <v>27162290.071279999</v>
      </c>
    </row>
    <row r="23" spans="2:26" x14ac:dyDescent="0.2">
      <c r="B23" s="53"/>
      <c r="C23" s="49">
        <v>22</v>
      </c>
      <c r="D23" s="308"/>
      <c r="E23" s="155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312">
        <f ca="1">SUM(E23:Y23)</f>
        <v>0</v>
      </c>
      <c r="Z23" s="293"/>
    </row>
    <row r="24" spans="2:26" x14ac:dyDescent="0.2">
      <c r="B24" s="53"/>
      <c r="C24" s="49">
        <v>23</v>
      </c>
      <c r="D24" s="294" t="s">
        <v>463</v>
      </c>
      <c r="E24" s="155">
        <f>SUM(E17:E23)</f>
        <v>250053.95919000002</v>
      </c>
      <c r="F24" s="155">
        <f t="shared" ref="F24:X24" si="1">SUM(F17:F23)</f>
        <v>11171.524659999999</v>
      </c>
      <c r="G24" s="155">
        <f t="shared" si="1"/>
        <v>246831.16781999997</v>
      </c>
      <c r="H24" s="155">
        <f t="shared" si="1"/>
        <v>137922.80392999999</v>
      </c>
      <c r="I24" s="155">
        <f t="shared" si="1"/>
        <v>21788.16705</v>
      </c>
      <c r="J24" s="155">
        <f t="shared" si="1"/>
        <v>1388458.3565200001</v>
      </c>
      <c r="K24" s="155">
        <f t="shared" si="1"/>
        <v>486508.49595000001</v>
      </c>
      <c r="L24" s="155">
        <f t="shared" si="1"/>
        <v>140781.29269</v>
      </c>
      <c r="M24" s="155">
        <f t="shared" si="1"/>
        <v>52264.981050000002</v>
      </c>
      <c r="N24" s="155">
        <f t="shared" si="1"/>
        <v>87485.692389999997</v>
      </c>
      <c r="O24" s="155">
        <f t="shared" si="1"/>
        <v>42823.560750000004</v>
      </c>
      <c r="P24" s="155">
        <f t="shared" si="1"/>
        <v>4992298.4264700003</v>
      </c>
      <c r="Q24" s="155">
        <f t="shared" si="1"/>
        <v>176154.91454</v>
      </c>
      <c r="R24" s="155">
        <f t="shared" si="1"/>
        <v>517462.00387000002</v>
      </c>
      <c r="S24" s="155">
        <f t="shared" si="1"/>
        <v>4.4470000000000003E-2</v>
      </c>
      <c r="T24" s="155">
        <f t="shared" si="1"/>
        <v>30856.163909999996</v>
      </c>
      <c r="U24" s="155">
        <f t="shared" si="1"/>
        <v>102081.3511</v>
      </c>
      <c r="V24" s="155">
        <f t="shared" si="1"/>
        <v>72910.156069999997</v>
      </c>
      <c r="W24" s="155">
        <f t="shared" si="1"/>
        <v>89536.279849999992</v>
      </c>
      <c r="X24" s="155">
        <f t="shared" si="1"/>
        <v>823.17161999999996</v>
      </c>
      <c r="Y24" s="155">
        <f ca="1">SUM(Y17:Y23)</f>
        <v>26066972.332089998</v>
      </c>
      <c r="Z24" s="312"/>
    </row>
    <row r="25" spans="2:26" x14ac:dyDescent="0.2">
      <c r="B25" s="53"/>
      <c r="C25" s="49">
        <v>24</v>
      </c>
      <c r="D25" s="294" t="s">
        <v>458</v>
      </c>
      <c r="E25" s="155">
        <f>E24</f>
        <v>250053.95919000002</v>
      </c>
      <c r="F25" s="155">
        <f t="shared" ref="F25:X25" si="2">F24</f>
        <v>11171.524659999999</v>
      </c>
      <c r="G25" s="155">
        <f t="shared" si="2"/>
        <v>246831.16781999997</v>
      </c>
      <c r="H25" s="155">
        <f t="shared" si="2"/>
        <v>137922.80392999999</v>
      </c>
      <c r="I25" s="155">
        <f t="shared" si="2"/>
        <v>21788.16705</v>
      </c>
      <c r="J25" s="155">
        <f t="shared" si="2"/>
        <v>1388458.3565200001</v>
      </c>
      <c r="K25" s="155">
        <f t="shared" si="2"/>
        <v>486508.49595000001</v>
      </c>
      <c r="L25" s="155">
        <f t="shared" si="2"/>
        <v>140781.29269</v>
      </c>
      <c r="M25" s="155">
        <f t="shared" si="2"/>
        <v>52264.981050000002</v>
      </c>
      <c r="N25" s="155">
        <f t="shared" si="2"/>
        <v>87485.692389999997</v>
      </c>
      <c r="O25" s="155">
        <f t="shared" si="2"/>
        <v>42823.560750000004</v>
      </c>
      <c r="P25" s="155">
        <f t="shared" si="2"/>
        <v>4992298.4264700003</v>
      </c>
      <c r="Q25" s="155">
        <f t="shared" si="2"/>
        <v>176154.91454</v>
      </c>
      <c r="R25" s="155">
        <f t="shared" si="2"/>
        <v>517462.00387000002</v>
      </c>
      <c r="S25" s="155">
        <f t="shared" si="2"/>
        <v>4.4470000000000003E-2</v>
      </c>
      <c r="T25" s="155">
        <f t="shared" si="2"/>
        <v>30856.163909999996</v>
      </c>
      <c r="U25" s="155">
        <f t="shared" si="2"/>
        <v>102081.3511</v>
      </c>
      <c r="V25" s="155">
        <f t="shared" si="2"/>
        <v>72910.156069999997</v>
      </c>
      <c r="W25" s="155">
        <f t="shared" si="2"/>
        <v>89536.279849999992</v>
      </c>
      <c r="X25" s="155">
        <f t="shared" si="2"/>
        <v>823.17161999999996</v>
      </c>
      <c r="Y25" s="155">
        <f ca="1">Y24</f>
        <v>26066972.332089998</v>
      </c>
      <c r="Z25" s="1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00B050"/>
  </sheetPr>
  <dimension ref="A1:I32"/>
  <sheetViews>
    <sheetView zoomScaleNormal="100" workbookViewId="0">
      <selection activeCell="F43" sqref="F43"/>
    </sheetView>
  </sheetViews>
  <sheetFormatPr baseColWidth="10" defaultColWidth="11.42578125" defaultRowHeight="14.25" x14ac:dyDescent="0.2"/>
  <cols>
    <col min="1" max="2" width="4.28515625" style="15" customWidth="1"/>
    <col min="3" max="3" width="45.28515625" style="15" bestFit="1" customWidth="1"/>
    <col min="4" max="9" width="14.28515625" style="15" customWidth="1"/>
    <col min="10" max="16384" width="11.42578125" style="15"/>
  </cols>
  <sheetData>
    <row r="1" spans="1:9" ht="18.75" customHeight="1" x14ac:dyDescent="0.2"/>
    <row r="2" spans="1:9" ht="18.75" customHeight="1" x14ac:dyDescent="0.2">
      <c r="A2" s="16" t="s">
        <v>35</v>
      </c>
      <c r="B2" s="17"/>
      <c r="C2" s="17"/>
      <c r="D2" s="18"/>
      <c r="E2" s="18"/>
      <c r="I2" s="17"/>
    </row>
    <row r="3" spans="1:9" ht="14.25" customHeight="1" x14ac:dyDescent="0.2">
      <c r="A3" s="16"/>
      <c r="B3" s="17"/>
      <c r="C3" s="17"/>
      <c r="D3" s="18"/>
      <c r="E3" s="18"/>
      <c r="I3" s="17"/>
    </row>
    <row r="4" spans="1:9" ht="14.25" customHeight="1" x14ac:dyDescent="0.2">
      <c r="A4" s="16"/>
      <c r="B4" s="19" t="s">
        <v>116</v>
      </c>
      <c r="C4" s="20"/>
      <c r="D4" s="18"/>
      <c r="E4" s="18"/>
      <c r="I4" s="20"/>
    </row>
    <row r="5" spans="1:9" ht="14.25" customHeight="1" thickBot="1" x14ac:dyDescent="0.25">
      <c r="A5" s="16"/>
      <c r="B5" s="17"/>
      <c r="C5" s="17"/>
      <c r="D5" s="18"/>
      <c r="E5" s="18"/>
    </row>
    <row r="6" spans="1:9" ht="14.25" customHeight="1" x14ac:dyDescent="0.2">
      <c r="B6" s="53"/>
      <c r="C6" s="53"/>
      <c r="D6" s="541" t="s">
        <v>117</v>
      </c>
      <c r="E6" s="23" t="s">
        <v>118</v>
      </c>
      <c r="F6" s="23" t="s">
        <v>119</v>
      </c>
      <c r="G6" s="23" t="s">
        <v>120</v>
      </c>
      <c r="H6" s="23" t="s">
        <v>121</v>
      </c>
      <c r="I6" s="46" t="s">
        <v>122</v>
      </c>
    </row>
    <row r="7" spans="1:9" ht="14.25" customHeight="1" x14ac:dyDescent="0.2">
      <c r="B7" s="54"/>
      <c r="C7" s="54"/>
      <c r="D7" s="602" t="s">
        <v>497</v>
      </c>
      <c r="E7" s="603"/>
      <c r="F7" s="603"/>
      <c r="G7" s="603"/>
      <c r="H7" s="603"/>
      <c r="I7" s="604"/>
    </row>
    <row r="8" spans="1:9" ht="14.25" customHeight="1" thickBot="1" x14ac:dyDescent="0.25">
      <c r="B8" s="55"/>
      <c r="C8" s="56"/>
      <c r="D8" s="57" t="s">
        <v>498</v>
      </c>
      <c r="E8" s="11" t="s">
        <v>499</v>
      </c>
      <c r="F8" s="11" t="s">
        <v>500</v>
      </c>
      <c r="G8" s="11" t="s">
        <v>501</v>
      </c>
      <c r="H8" s="11" t="s">
        <v>502</v>
      </c>
      <c r="I8" s="58" t="s">
        <v>458</v>
      </c>
    </row>
    <row r="9" spans="1:9" ht="14.25" customHeight="1" x14ac:dyDescent="0.2">
      <c r="B9" s="47">
        <v>1</v>
      </c>
      <c r="C9" s="12" t="s">
        <v>450</v>
      </c>
      <c r="D9" s="82"/>
      <c r="E9" s="132"/>
      <c r="F9" s="132"/>
      <c r="G9" s="132"/>
      <c r="H9" s="132"/>
      <c r="I9" s="83"/>
    </row>
    <row r="10" spans="1:9" ht="14.25" customHeight="1" x14ac:dyDescent="0.2">
      <c r="B10" s="48">
        <v>2</v>
      </c>
      <c r="C10" s="13" t="s">
        <v>439</v>
      </c>
      <c r="D10" s="84"/>
      <c r="E10" s="133"/>
      <c r="F10" s="133"/>
      <c r="G10" s="133"/>
      <c r="H10" s="133"/>
      <c r="I10" s="80"/>
    </row>
    <row r="11" spans="1:9" ht="14.25" customHeight="1" x14ac:dyDescent="0.2">
      <c r="B11" s="48">
        <v>3</v>
      </c>
      <c r="C11" s="13" t="s">
        <v>460</v>
      </c>
      <c r="D11" s="84"/>
      <c r="E11" s="133"/>
      <c r="F11" s="133"/>
      <c r="G11" s="133"/>
      <c r="H11" s="133"/>
      <c r="I11" s="80"/>
    </row>
    <row r="12" spans="1:9" ht="14.25" customHeight="1" x14ac:dyDescent="0.2">
      <c r="B12" s="48">
        <v>4</v>
      </c>
      <c r="C12" s="13" t="s">
        <v>461</v>
      </c>
      <c r="D12" s="84"/>
      <c r="E12" s="133"/>
      <c r="F12" s="133"/>
      <c r="G12" s="133"/>
      <c r="H12" s="133"/>
      <c r="I12" s="80"/>
    </row>
    <row r="13" spans="1:9" ht="14.25" customHeight="1" x14ac:dyDescent="0.2">
      <c r="B13" s="48">
        <v>5</v>
      </c>
      <c r="C13" s="13" t="s">
        <v>462</v>
      </c>
      <c r="D13" s="84"/>
      <c r="E13" s="141"/>
      <c r="F13" s="141"/>
      <c r="G13" s="141"/>
      <c r="H13" s="141"/>
      <c r="I13" s="142"/>
    </row>
    <row r="14" spans="1:9" ht="14.25" customHeight="1" thickBot="1" x14ac:dyDescent="0.25">
      <c r="B14" s="50">
        <v>6</v>
      </c>
      <c r="C14" s="51" t="s">
        <v>451</v>
      </c>
      <c r="D14" s="143"/>
      <c r="E14" s="138"/>
      <c r="F14" s="138"/>
      <c r="G14" s="138"/>
      <c r="H14" s="138"/>
      <c r="I14" s="139"/>
    </row>
    <row r="15" spans="1:9" ht="14.25" customHeight="1" x14ac:dyDescent="0.2">
      <c r="B15" s="48">
        <v>7</v>
      </c>
      <c r="C15" s="313"/>
      <c r="D15" s="84"/>
      <c r="E15" s="141"/>
      <c r="F15" s="141"/>
      <c r="G15" s="141"/>
      <c r="H15" s="141"/>
      <c r="I15" s="142"/>
    </row>
    <row r="16" spans="1:9" ht="14.25" customHeight="1" x14ac:dyDescent="0.2">
      <c r="B16" s="540">
        <v>8</v>
      </c>
      <c r="C16" s="13" t="s">
        <v>454</v>
      </c>
      <c r="D16" s="84">
        <v>101206.04426</v>
      </c>
      <c r="E16" s="141"/>
      <c r="F16" s="141"/>
      <c r="G16" s="141"/>
      <c r="H16" s="141"/>
      <c r="I16" s="142"/>
    </row>
    <row r="17" spans="2:9" ht="14.25" customHeight="1" x14ac:dyDescent="0.2">
      <c r="B17" s="540">
        <v>9</v>
      </c>
      <c r="C17" s="13" t="s">
        <v>453</v>
      </c>
      <c r="D17" s="84">
        <v>1094.38138</v>
      </c>
      <c r="E17" s="141"/>
      <c r="F17" s="141"/>
      <c r="G17" s="141"/>
      <c r="H17" s="141"/>
      <c r="I17" s="142"/>
    </row>
    <row r="18" spans="2:9" ht="14.25" customHeight="1" x14ac:dyDescent="0.2">
      <c r="B18" s="540">
        <v>10</v>
      </c>
      <c r="C18" s="13" t="s">
        <v>457</v>
      </c>
      <c r="D18" s="84">
        <v>2318942.4727500002</v>
      </c>
      <c r="E18" s="141"/>
      <c r="F18" s="141"/>
      <c r="G18" s="141"/>
      <c r="H18" s="141"/>
      <c r="I18" s="142"/>
    </row>
    <row r="19" spans="2:9" ht="14.25" customHeight="1" x14ac:dyDescent="0.2">
      <c r="B19" s="540">
        <v>11</v>
      </c>
      <c r="C19" s="13" t="s">
        <v>456</v>
      </c>
      <c r="D19" s="84">
        <v>3888763.52868</v>
      </c>
      <c r="E19" s="141"/>
      <c r="F19" s="141"/>
      <c r="G19" s="141"/>
      <c r="H19" s="141"/>
      <c r="I19" s="142"/>
    </row>
    <row r="20" spans="2:9" ht="14.25" customHeight="1" x14ac:dyDescent="0.2">
      <c r="B20" s="540">
        <v>12</v>
      </c>
      <c r="C20" s="13" t="s">
        <v>455</v>
      </c>
      <c r="D20" s="84">
        <v>49370.992200000001</v>
      </c>
      <c r="E20" s="141"/>
      <c r="F20" s="141"/>
      <c r="G20" s="141"/>
      <c r="H20" s="141"/>
      <c r="I20" s="142"/>
    </row>
    <row r="21" spans="2:9" ht="14.25" customHeight="1" x14ac:dyDescent="0.2">
      <c r="B21" s="540">
        <v>13</v>
      </c>
      <c r="C21" s="13" t="s">
        <v>452</v>
      </c>
      <c r="D21" s="84">
        <v>26075084.085930001</v>
      </c>
      <c r="E21" s="141"/>
      <c r="F21" s="141"/>
      <c r="G21" s="141"/>
      <c r="H21" s="141"/>
      <c r="I21" s="142"/>
    </row>
    <row r="22" spans="2:9" ht="14.25" customHeight="1" x14ac:dyDescent="0.2">
      <c r="B22" s="48">
        <v>14</v>
      </c>
      <c r="C22" s="12"/>
      <c r="D22" s="84"/>
      <c r="E22" s="141"/>
      <c r="F22" s="141"/>
      <c r="G22" s="141"/>
      <c r="H22" s="141"/>
      <c r="I22" s="142"/>
    </row>
    <row r="23" spans="2:9" ht="14.25" customHeight="1" x14ac:dyDescent="0.2">
      <c r="B23" s="48">
        <v>15</v>
      </c>
      <c r="C23" s="13"/>
      <c r="D23" s="84"/>
      <c r="E23" s="141"/>
      <c r="F23" s="141"/>
      <c r="G23" s="141"/>
      <c r="H23" s="141"/>
      <c r="I23" s="142"/>
    </row>
    <row r="24" spans="2:9" ht="14.25" customHeight="1" x14ac:dyDescent="0.2">
      <c r="B24" s="48">
        <v>16</v>
      </c>
      <c r="C24" s="13"/>
      <c r="D24" s="84"/>
      <c r="E24" s="141"/>
      <c r="F24" s="141"/>
      <c r="G24" s="141"/>
      <c r="H24" s="141"/>
      <c r="I24" s="142"/>
    </row>
    <row r="25" spans="2:9" ht="14.25" customHeight="1" x14ac:dyDescent="0.2">
      <c r="B25" s="48">
        <v>17</v>
      </c>
      <c r="C25" s="13"/>
      <c r="D25" s="84"/>
      <c r="E25" s="141"/>
      <c r="F25" s="141"/>
      <c r="G25" s="141"/>
      <c r="H25" s="141"/>
      <c r="I25" s="142"/>
    </row>
    <row r="26" spans="2:9" ht="14.25" customHeight="1" x14ac:dyDescent="0.2">
      <c r="B26" s="48">
        <v>18</v>
      </c>
      <c r="C26" s="13"/>
      <c r="D26" s="84"/>
      <c r="E26" s="141"/>
      <c r="F26" s="141"/>
      <c r="G26" s="141"/>
      <c r="H26" s="141"/>
      <c r="I26" s="142"/>
    </row>
    <row r="27" spans="2:9" ht="14.25" customHeight="1" x14ac:dyDescent="0.2">
      <c r="B27" s="48">
        <v>19</v>
      </c>
      <c r="C27" s="13"/>
      <c r="D27" s="84"/>
      <c r="E27" s="141"/>
      <c r="F27" s="141"/>
      <c r="G27" s="141"/>
      <c r="H27" s="141"/>
      <c r="I27" s="142"/>
    </row>
    <row r="28" spans="2:9" ht="14.25" customHeight="1" x14ac:dyDescent="0.2">
      <c r="B28" s="48">
        <v>20</v>
      </c>
      <c r="C28" s="13"/>
      <c r="D28" s="84"/>
      <c r="E28" s="141"/>
      <c r="F28" s="141"/>
      <c r="G28" s="141"/>
      <c r="H28" s="141"/>
      <c r="I28" s="142"/>
    </row>
    <row r="29" spans="2:9" ht="14.25" customHeight="1" x14ac:dyDescent="0.2">
      <c r="B29" s="48">
        <v>21</v>
      </c>
      <c r="C29" s="13"/>
      <c r="D29" s="84"/>
      <c r="E29" s="141"/>
      <c r="F29" s="141"/>
      <c r="G29" s="141"/>
      <c r="H29" s="141"/>
      <c r="I29" s="142"/>
    </row>
    <row r="30" spans="2:9" ht="14.25" customHeight="1" x14ac:dyDescent="0.2">
      <c r="B30" s="48">
        <v>22</v>
      </c>
      <c r="C30" s="13"/>
      <c r="D30" s="84"/>
      <c r="E30" s="141"/>
      <c r="F30" s="141"/>
      <c r="G30" s="141"/>
      <c r="H30" s="141"/>
      <c r="I30" s="142"/>
    </row>
    <row r="31" spans="2:9" ht="14.25" customHeight="1" x14ac:dyDescent="0.2">
      <c r="B31" s="48">
        <v>23</v>
      </c>
      <c r="C31" s="295" t="s">
        <v>503</v>
      </c>
      <c r="D31" s="84">
        <f>SUM(D16:D30)</f>
        <v>32434461.505200002</v>
      </c>
      <c r="E31" s="141"/>
      <c r="F31" s="141"/>
      <c r="G31" s="141"/>
      <c r="H31" s="141"/>
      <c r="I31" s="142"/>
    </row>
    <row r="32" spans="2:9" ht="14.25" customHeight="1" x14ac:dyDescent="0.2">
      <c r="B32" s="48">
        <v>24</v>
      </c>
      <c r="C32" s="295" t="s">
        <v>458</v>
      </c>
      <c r="D32" s="84">
        <f>D31</f>
        <v>32434461.505200002</v>
      </c>
      <c r="E32" s="141"/>
      <c r="F32" s="141"/>
      <c r="G32" s="141"/>
      <c r="H32" s="141"/>
      <c r="I32" s="142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H15"/>
  <sheetViews>
    <sheetView workbookViewId="0">
      <selection activeCell="E41" sqref="E41"/>
    </sheetView>
  </sheetViews>
  <sheetFormatPr baseColWidth="10" defaultColWidth="11.42578125" defaultRowHeight="12.75" x14ac:dyDescent="0.2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14" t="s">
        <v>37</v>
      </c>
    </row>
    <row r="3" spans="2:8" ht="13.5" thickBot="1" x14ac:dyDescent="0.25"/>
    <row r="4" spans="2:8" ht="13.5" thickBot="1" x14ac:dyDescent="0.25">
      <c r="B4" s="574" t="s">
        <v>504</v>
      </c>
      <c r="C4" s="575" t="s">
        <v>505</v>
      </c>
      <c r="D4" s="575" t="s">
        <v>506</v>
      </c>
      <c r="E4" s="575" t="s">
        <v>507</v>
      </c>
      <c r="F4" s="575" t="s">
        <v>508</v>
      </c>
      <c r="G4" s="575" t="s">
        <v>509</v>
      </c>
      <c r="H4" s="576" t="s">
        <v>510</v>
      </c>
    </row>
    <row r="5" spans="2:8" x14ac:dyDescent="0.2">
      <c r="B5" s="577" t="s">
        <v>452</v>
      </c>
      <c r="C5" s="578" t="s">
        <v>511</v>
      </c>
      <c r="D5" s="317"/>
      <c r="E5" s="579">
        <v>2464389.0833200002</v>
      </c>
      <c r="F5" s="579">
        <v>0</v>
      </c>
      <c r="G5" s="579">
        <v>0</v>
      </c>
      <c r="H5" s="304">
        <v>0</v>
      </c>
    </row>
    <row r="6" spans="2:8" x14ac:dyDescent="0.2">
      <c r="B6" s="580" t="s">
        <v>452</v>
      </c>
      <c r="C6" s="470"/>
      <c r="D6" s="315"/>
      <c r="E6" s="332">
        <v>24697900.98796</v>
      </c>
      <c r="F6" s="332">
        <v>0</v>
      </c>
      <c r="G6" s="332">
        <v>0</v>
      </c>
      <c r="H6" s="305">
        <v>0</v>
      </c>
    </row>
    <row r="7" spans="2:8" x14ac:dyDescent="0.2">
      <c r="B7" s="580" t="s">
        <v>457</v>
      </c>
      <c r="D7" s="315"/>
      <c r="E7" s="332">
        <v>2844617.18781</v>
      </c>
      <c r="F7" s="332">
        <v>0</v>
      </c>
      <c r="G7" s="332">
        <v>0</v>
      </c>
      <c r="H7" s="305">
        <v>0</v>
      </c>
    </row>
    <row r="8" spans="2:8" x14ac:dyDescent="0.2">
      <c r="B8" s="580" t="s">
        <v>457</v>
      </c>
      <c r="C8" s="470" t="s">
        <v>511</v>
      </c>
      <c r="D8" s="315"/>
      <c r="E8" s="332">
        <v>197413.20165999999</v>
      </c>
      <c r="F8" s="332">
        <v>0</v>
      </c>
      <c r="G8" s="332">
        <v>0</v>
      </c>
      <c r="H8" s="305">
        <v>0</v>
      </c>
    </row>
    <row r="9" spans="2:8" x14ac:dyDescent="0.2">
      <c r="B9" s="580" t="s">
        <v>454</v>
      </c>
      <c r="C9" s="470"/>
      <c r="D9" s="315"/>
      <c r="E9" s="332">
        <v>0</v>
      </c>
      <c r="F9" s="332">
        <v>70936.014039999995</v>
      </c>
      <c r="G9" s="332">
        <v>15832.758</v>
      </c>
      <c r="H9" s="305">
        <v>0</v>
      </c>
    </row>
    <row r="10" spans="2:8" x14ac:dyDescent="0.2">
      <c r="B10" s="580" t="s">
        <v>454</v>
      </c>
      <c r="C10" s="470" t="s">
        <v>511</v>
      </c>
      <c r="D10" s="315"/>
      <c r="E10" s="332">
        <v>0</v>
      </c>
      <c r="F10" s="332">
        <v>70260.59951</v>
      </c>
      <c r="G10" s="332">
        <v>20594.5831</v>
      </c>
      <c r="H10" s="305">
        <v>0</v>
      </c>
    </row>
    <row r="11" spans="2:8" x14ac:dyDescent="0.2">
      <c r="B11" s="580" t="s">
        <v>453</v>
      </c>
      <c r="C11" s="470"/>
      <c r="D11" s="470"/>
      <c r="E11" s="332">
        <v>1094.38138</v>
      </c>
      <c r="F11" s="332">
        <v>0</v>
      </c>
      <c r="G11" s="332">
        <v>0</v>
      </c>
      <c r="H11" s="581">
        <v>0</v>
      </c>
    </row>
    <row r="12" spans="2:8" x14ac:dyDescent="0.2">
      <c r="B12" s="580" t="s">
        <v>456</v>
      </c>
      <c r="C12" s="470"/>
      <c r="D12" s="470"/>
      <c r="E12" s="332">
        <v>2329069.9873700002</v>
      </c>
      <c r="F12" s="332">
        <v>0</v>
      </c>
      <c r="G12" s="332">
        <v>0</v>
      </c>
      <c r="H12" s="581">
        <v>0</v>
      </c>
    </row>
    <row r="13" spans="2:8" x14ac:dyDescent="0.2">
      <c r="B13" s="580" t="s">
        <v>456</v>
      </c>
      <c r="C13" s="470" t="s">
        <v>511</v>
      </c>
      <c r="D13" s="470"/>
      <c r="E13" s="332">
        <v>2226559.75184</v>
      </c>
      <c r="F13" s="332">
        <v>0</v>
      </c>
      <c r="G13" s="332">
        <v>0</v>
      </c>
      <c r="H13" s="581">
        <v>0</v>
      </c>
    </row>
    <row r="14" spans="2:8" x14ac:dyDescent="0.2">
      <c r="B14" s="580" t="s">
        <v>455</v>
      </c>
      <c r="D14" s="470"/>
      <c r="E14" s="332">
        <v>49010.992200000001</v>
      </c>
      <c r="F14" s="332">
        <v>0</v>
      </c>
      <c r="G14" s="332">
        <v>0</v>
      </c>
      <c r="H14" s="581">
        <v>0</v>
      </c>
    </row>
    <row r="15" spans="2:8" ht="13.5" thickBot="1" x14ac:dyDescent="0.25">
      <c r="B15" s="582" t="s">
        <v>455</v>
      </c>
      <c r="C15" s="470" t="s">
        <v>511</v>
      </c>
      <c r="D15" s="583"/>
      <c r="E15" s="583">
        <v>360</v>
      </c>
      <c r="F15" s="583">
        <v>0</v>
      </c>
      <c r="G15" s="583">
        <v>0</v>
      </c>
      <c r="H15" s="584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G24"/>
  <sheetViews>
    <sheetView workbookViewId="0">
      <selection activeCell="F43" sqref="F43"/>
    </sheetView>
  </sheetViews>
  <sheetFormatPr baseColWidth="10" defaultColWidth="11.42578125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14" t="s">
        <v>40</v>
      </c>
    </row>
    <row r="2" spans="1:7" ht="13.5" thickBot="1" x14ac:dyDescent="0.25"/>
    <row r="3" spans="1:7" x14ac:dyDescent="0.2">
      <c r="B3" s="319" t="s">
        <v>512</v>
      </c>
      <c r="C3" s="320" t="s">
        <v>513</v>
      </c>
      <c r="D3" s="320" t="s">
        <v>507</v>
      </c>
      <c r="E3" s="320" t="s">
        <v>508</v>
      </c>
      <c r="F3" s="320" t="s">
        <v>509</v>
      </c>
      <c r="G3" s="321" t="s">
        <v>510</v>
      </c>
    </row>
    <row r="4" spans="1:7" x14ac:dyDescent="0.2">
      <c r="B4" s="471" t="s">
        <v>517</v>
      </c>
      <c r="C4" s="471" t="s">
        <v>518</v>
      </c>
      <c r="D4" s="474">
        <v>4946286.0172300003</v>
      </c>
      <c r="E4" s="474">
        <v>63662.546340000001</v>
      </c>
      <c r="F4" s="474">
        <v>17650.1371</v>
      </c>
      <c r="G4" s="474">
        <v>2437.7420999999999</v>
      </c>
    </row>
    <row r="5" spans="1:7" x14ac:dyDescent="0.2">
      <c r="B5" s="471" t="s">
        <v>533</v>
      </c>
      <c r="C5" s="471" t="s">
        <v>534</v>
      </c>
      <c r="D5" s="474">
        <v>517458.30304000003</v>
      </c>
      <c r="E5" s="474">
        <v>3.7008299999999998</v>
      </c>
      <c r="F5" s="474">
        <v>0</v>
      </c>
      <c r="G5" s="474">
        <v>0</v>
      </c>
    </row>
    <row r="6" spans="1:7" x14ac:dyDescent="0.2">
      <c r="B6" s="471" t="s">
        <v>549</v>
      </c>
      <c r="C6" s="471" t="s">
        <v>550</v>
      </c>
      <c r="D6" s="474">
        <v>137922.80392999999</v>
      </c>
      <c r="E6" s="474">
        <v>0</v>
      </c>
      <c r="F6" s="474">
        <v>0</v>
      </c>
      <c r="G6" s="474">
        <v>0</v>
      </c>
    </row>
    <row r="7" spans="1:7" x14ac:dyDescent="0.2">
      <c r="B7" s="471" t="s">
        <v>521</v>
      </c>
      <c r="C7" s="471" t="s">
        <v>522</v>
      </c>
      <c r="D7" s="474">
        <v>175914.84555</v>
      </c>
      <c r="E7" s="474">
        <v>261.79399000000001</v>
      </c>
      <c r="F7" s="474">
        <v>21.725000000000001</v>
      </c>
      <c r="G7" s="474">
        <v>-8.0999999999999996E-4</v>
      </c>
    </row>
    <row r="8" spans="1:7" x14ac:dyDescent="0.2">
      <c r="B8" s="471" t="s">
        <v>515</v>
      </c>
      <c r="C8" s="471" t="s">
        <v>516</v>
      </c>
      <c r="D8" s="474">
        <v>140158.34834999999</v>
      </c>
      <c r="E8" s="474">
        <v>622.94434000000001</v>
      </c>
      <c r="F8" s="474">
        <v>0</v>
      </c>
      <c r="G8" s="474">
        <v>-2000</v>
      </c>
    </row>
    <row r="9" spans="1:7" x14ac:dyDescent="0.2">
      <c r="B9" s="471" t="s">
        <v>535</v>
      </c>
      <c r="C9" s="471" t="s">
        <v>536</v>
      </c>
      <c r="D9" s="474">
        <v>52256.352980000003</v>
      </c>
      <c r="E9" s="474">
        <v>70.699070000000006</v>
      </c>
      <c r="F9" s="474">
        <v>62.070999999999998</v>
      </c>
      <c r="G9" s="474">
        <v>62.070999999999998</v>
      </c>
    </row>
    <row r="10" spans="1:7" x14ac:dyDescent="0.2">
      <c r="B10" s="471" t="s">
        <v>551</v>
      </c>
      <c r="C10" s="471" t="s">
        <v>552</v>
      </c>
      <c r="D10" s="474">
        <v>486324.75790999999</v>
      </c>
      <c r="E10" s="474">
        <v>611.38603999999998</v>
      </c>
      <c r="F10" s="474">
        <v>427.64800000000002</v>
      </c>
      <c r="G10" s="474">
        <v>-328.28780999999998</v>
      </c>
    </row>
    <row r="11" spans="1:7" x14ac:dyDescent="0.2">
      <c r="B11" s="471" t="s">
        <v>514</v>
      </c>
      <c r="C11" s="471" t="s">
        <v>490</v>
      </c>
      <c r="D11" s="474">
        <v>30856.163909999999</v>
      </c>
      <c r="E11" s="474">
        <v>0</v>
      </c>
      <c r="F11" s="474">
        <v>0</v>
      </c>
      <c r="G11" s="474">
        <v>0</v>
      </c>
    </row>
    <row r="12" spans="1:7" x14ac:dyDescent="0.2">
      <c r="B12" s="471" t="s">
        <v>527</v>
      </c>
      <c r="C12" s="471" t="s">
        <v>528</v>
      </c>
      <c r="D12" s="474">
        <v>72910.156069999997</v>
      </c>
      <c r="E12" s="474">
        <v>0</v>
      </c>
      <c r="F12" s="474">
        <v>0</v>
      </c>
      <c r="G12" s="474">
        <v>0</v>
      </c>
    </row>
    <row r="13" spans="1:7" x14ac:dyDescent="0.2">
      <c r="B13" s="471" t="s">
        <v>543</v>
      </c>
      <c r="C13" s="471" t="s">
        <v>544</v>
      </c>
      <c r="D13" s="474">
        <v>21788.16705</v>
      </c>
      <c r="E13" s="474">
        <v>0</v>
      </c>
      <c r="F13" s="474">
        <v>0</v>
      </c>
      <c r="G13" s="474">
        <v>0</v>
      </c>
    </row>
    <row r="14" spans="1:7" x14ac:dyDescent="0.2">
      <c r="B14" s="471" t="s">
        <v>537</v>
      </c>
      <c r="C14" s="471" t="s">
        <v>538</v>
      </c>
      <c r="D14" s="474">
        <v>823.17161999999996</v>
      </c>
      <c r="E14" s="474">
        <v>0</v>
      </c>
      <c r="F14" s="474">
        <v>0</v>
      </c>
      <c r="G14" s="474">
        <v>0</v>
      </c>
    </row>
    <row r="15" spans="1:7" x14ac:dyDescent="0.2">
      <c r="B15" s="471" t="s">
        <v>539</v>
      </c>
      <c r="C15" s="471" t="s">
        <v>540</v>
      </c>
      <c r="D15" s="474">
        <v>249703.63055</v>
      </c>
      <c r="E15" s="474">
        <v>2891.84123</v>
      </c>
      <c r="F15" s="474">
        <v>2541.5125899999998</v>
      </c>
      <c r="G15" s="474">
        <v>-186.63541000000001</v>
      </c>
    </row>
    <row r="16" spans="1:7" x14ac:dyDescent="0.2">
      <c r="B16" s="471" t="s">
        <v>531</v>
      </c>
      <c r="C16" s="471" t="s">
        <v>532</v>
      </c>
      <c r="D16" s="474">
        <v>4.4470000000000003E-2</v>
      </c>
      <c r="E16" s="474">
        <v>0</v>
      </c>
      <c r="F16" s="474">
        <v>0</v>
      </c>
      <c r="G16" s="474">
        <v>0</v>
      </c>
    </row>
    <row r="17" spans="2:7" x14ac:dyDescent="0.2">
      <c r="B17" s="471" t="s">
        <v>519</v>
      </c>
      <c r="C17" s="471" t="s">
        <v>520</v>
      </c>
      <c r="D17" s="474">
        <v>1386321.7235399999</v>
      </c>
      <c r="E17" s="474">
        <v>2386.6329799999999</v>
      </c>
      <c r="F17" s="474">
        <v>250</v>
      </c>
      <c r="G17" s="474">
        <v>-4671</v>
      </c>
    </row>
    <row r="18" spans="2:7" x14ac:dyDescent="0.2">
      <c r="B18" s="471" t="s">
        <v>523</v>
      </c>
      <c r="C18" s="471" t="s">
        <v>524</v>
      </c>
      <c r="D18" s="474">
        <v>245705.42642</v>
      </c>
      <c r="E18" s="474">
        <v>3425.1453999999999</v>
      </c>
      <c r="F18" s="474">
        <v>2299.404</v>
      </c>
      <c r="G18" s="474">
        <v>-1466.6479999999999</v>
      </c>
    </row>
    <row r="19" spans="2:7" x14ac:dyDescent="0.2">
      <c r="B19" s="471" t="s">
        <v>547</v>
      </c>
      <c r="C19" s="471" t="s">
        <v>548</v>
      </c>
      <c r="D19" s="474">
        <v>102081.3511</v>
      </c>
      <c r="E19" s="474">
        <v>0</v>
      </c>
      <c r="F19" s="474">
        <v>0</v>
      </c>
      <c r="G19" s="474">
        <v>0</v>
      </c>
    </row>
    <row r="20" spans="2:7" x14ac:dyDescent="0.2">
      <c r="B20" s="471" t="s">
        <v>541</v>
      </c>
      <c r="C20" s="471" t="s">
        <v>542</v>
      </c>
      <c r="D20" s="474">
        <v>87476.870160000006</v>
      </c>
      <c r="E20" s="474">
        <v>8.8222299999999994</v>
      </c>
      <c r="F20" s="474">
        <v>0</v>
      </c>
      <c r="G20" s="474">
        <v>0</v>
      </c>
    </row>
    <row r="21" spans="2:7" x14ac:dyDescent="0.2">
      <c r="B21" s="471" t="s">
        <v>525</v>
      </c>
      <c r="C21" s="471" t="s">
        <v>526</v>
      </c>
      <c r="D21" s="474">
        <v>26012897.133439999</v>
      </c>
      <c r="E21" s="474">
        <v>67250.042060000007</v>
      </c>
      <c r="F21" s="474">
        <v>13174.843409999999</v>
      </c>
      <c r="G21" s="474">
        <v>-1029.1974600000001</v>
      </c>
    </row>
    <row r="22" spans="2:7" x14ac:dyDescent="0.2">
      <c r="B22" s="471" t="s">
        <v>529</v>
      </c>
      <c r="C22" s="471" t="s">
        <v>530</v>
      </c>
      <c r="D22" s="474">
        <v>89536.279850000006</v>
      </c>
      <c r="E22" s="474">
        <v>0</v>
      </c>
      <c r="F22" s="474">
        <v>0</v>
      </c>
      <c r="G22" s="474">
        <v>-1512.325</v>
      </c>
    </row>
    <row r="23" spans="2:7" x14ac:dyDescent="0.2">
      <c r="B23" s="471" t="s">
        <v>553</v>
      </c>
      <c r="C23" s="471" t="s">
        <v>554</v>
      </c>
      <c r="D23" s="474">
        <v>11171.524659999999</v>
      </c>
      <c r="E23" s="474">
        <v>0</v>
      </c>
      <c r="F23" s="474">
        <v>0</v>
      </c>
      <c r="G23" s="474">
        <v>0</v>
      </c>
    </row>
    <row r="24" spans="2:7" x14ac:dyDescent="0.2">
      <c r="B24" s="471" t="s">
        <v>545</v>
      </c>
      <c r="C24" s="471" t="s">
        <v>546</v>
      </c>
      <c r="D24" s="474">
        <v>42822.501709999997</v>
      </c>
      <c r="E24" s="474">
        <v>1.05904</v>
      </c>
      <c r="F24" s="474">
        <v>0</v>
      </c>
      <c r="G24" s="474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F48"/>
  <sheetViews>
    <sheetView workbookViewId="0">
      <selection activeCell="H31" sqref="H31"/>
    </sheetView>
  </sheetViews>
  <sheetFormatPr baseColWidth="10" defaultColWidth="11.42578125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14" t="s">
        <v>42</v>
      </c>
    </row>
    <row r="3" spans="2:6" ht="13.5" thickBot="1" x14ac:dyDescent="0.25"/>
    <row r="4" spans="2:6" ht="13.5" thickBot="1" x14ac:dyDescent="0.25">
      <c r="B4" s="322" t="s">
        <v>555</v>
      </c>
      <c r="C4" s="323" t="s">
        <v>507</v>
      </c>
      <c r="D4" s="323" t="s">
        <v>556</v>
      </c>
      <c r="E4" s="323" t="s">
        <v>509</v>
      </c>
      <c r="F4" s="324" t="s">
        <v>510</v>
      </c>
    </row>
    <row r="5" spans="2:6" x14ac:dyDescent="0.2">
      <c r="B5" s="472" t="s">
        <v>557</v>
      </c>
      <c r="C5" s="472">
        <v>1331.2140099999999</v>
      </c>
      <c r="D5" s="473">
        <v>33.468800000000002</v>
      </c>
      <c r="E5" s="473">
        <v>16.292999999999999</v>
      </c>
      <c r="F5" s="473">
        <v>0</v>
      </c>
    </row>
    <row r="6" spans="2:6" x14ac:dyDescent="0.2">
      <c r="B6" s="472" t="s">
        <v>595</v>
      </c>
      <c r="C6" s="472">
        <v>0.16855000000000001</v>
      </c>
      <c r="D6" s="473">
        <v>0</v>
      </c>
      <c r="E6" s="473">
        <v>0</v>
      </c>
      <c r="F6" s="473">
        <v>0</v>
      </c>
    </row>
    <row r="7" spans="2:6" x14ac:dyDescent="0.2">
      <c r="B7" s="472" t="s">
        <v>575</v>
      </c>
      <c r="C7" s="472">
        <v>10.40423</v>
      </c>
      <c r="D7" s="473">
        <v>0</v>
      </c>
      <c r="E7" s="473">
        <v>0</v>
      </c>
      <c r="F7" s="473">
        <v>0</v>
      </c>
    </row>
    <row r="8" spans="2:6" x14ac:dyDescent="0.2">
      <c r="B8" s="472" t="s">
        <v>570</v>
      </c>
      <c r="C8" s="472">
        <v>0.83272999999999997</v>
      </c>
      <c r="D8" s="473">
        <v>0</v>
      </c>
      <c r="E8" s="473">
        <v>0</v>
      </c>
      <c r="F8" s="473">
        <v>0</v>
      </c>
    </row>
    <row r="9" spans="2:6" x14ac:dyDescent="0.2">
      <c r="B9" s="472" t="s">
        <v>573</v>
      </c>
      <c r="C9" s="472">
        <v>0.61407</v>
      </c>
      <c r="D9" s="473">
        <v>0</v>
      </c>
      <c r="E9" s="473">
        <v>0</v>
      </c>
      <c r="F9" s="473">
        <v>0</v>
      </c>
    </row>
    <row r="10" spans="2:6" x14ac:dyDescent="0.2">
      <c r="B10" s="472" t="s">
        <v>566</v>
      </c>
      <c r="C10" s="472">
        <v>5426.4450399999996</v>
      </c>
      <c r="D10" s="473">
        <v>0</v>
      </c>
      <c r="E10" s="473">
        <v>0</v>
      </c>
      <c r="F10" s="473">
        <v>0</v>
      </c>
    </row>
    <row r="11" spans="2:6" x14ac:dyDescent="0.2">
      <c r="B11" s="472" t="s">
        <v>565</v>
      </c>
      <c r="C11" s="472">
        <v>8736.5229799999997</v>
      </c>
      <c r="D11" s="473">
        <v>145.59915000000001</v>
      </c>
      <c r="E11" s="473">
        <v>0</v>
      </c>
      <c r="F11" s="473">
        <v>0</v>
      </c>
    </row>
    <row r="12" spans="2:6" x14ac:dyDescent="0.2">
      <c r="B12" s="472" t="s">
        <v>580</v>
      </c>
      <c r="C12" s="472">
        <v>14701.055770000001</v>
      </c>
      <c r="D12" s="473">
        <v>75.63476</v>
      </c>
      <c r="E12" s="473">
        <v>21.888999999999999</v>
      </c>
      <c r="F12" s="473">
        <v>0</v>
      </c>
    </row>
    <row r="13" spans="2:6" x14ac:dyDescent="0.2">
      <c r="B13" s="472" t="s">
        <v>583</v>
      </c>
      <c r="C13" s="472">
        <v>0.49514999999999998</v>
      </c>
      <c r="D13" s="473">
        <v>0</v>
      </c>
      <c r="E13" s="473">
        <v>0</v>
      </c>
      <c r="F13" s="473">
        <v>0</v>
      </c>
    </row>
    <row r="14" spans="2:6" x14ac:dyDescent="0.2">
      <c r="B14" s="472" t="s">
        <v>563</v>
      </c>
      <c r="C14" s="472">
        <v>9.05321</v>
      </c>
      <c r="D14" s="473">
        <v>0</v>
      </c>
      <c r="E14" s="473">
        <v>0</v>
      </c>
      <c r="F14" s="473">
        <v>0</v>
      </c>
    </row>
    <row r="15" spans="2:6" x14ac:dyDescent="0.2">
      <c r="B15" s="472" t="s">
        <v>586</v>
      </c>
      <c r="C15" s="472">
        <v>4.5375500000000004</v>
      </c>
      <c r="D15" s="473">
        <v>1.6873</v>
      </c>
      <c r="E15" s="473">
        <v>0</v>
      </c>
      <c r="F15" s="473">
        <v>0</v>
      </c>
    </row>
    <row r="16" spans="2:6" x14ac:dyDescent="0.2">
      <c r="B16" s="472" t="s">
        <v>582</v>
      </c>
      <c r="C16" s="472">
        <v>6352.1454899999999</v>
      </c>
      <c r="D16" s="473">
        <v>0</v>
      </c>
      <c r="E16" s="473">
        <v>0</v>
      </c>
      <c r="F16" s="473">
        <v>0</v>
      </c>
    </row>
    <row r="17" spans="2:6" x14ac:dyDescent="0.2">
      <c r="B17" s="472" t="s">
        <v>593</v>
      </c>
      <c r="C17" s="472">
        <v>0.31464999999999999</v>
      </c>
      <c r="D17" s="473">
        <v>0</v>
      </c>
      <c r="E17" s="473">
        <v>0</v>
      </c>
      <c r="F17" s="473">
        <v>0</v>
      </c>
    </row>
    <row r="18" spans="2:6" x14ac:dyDescent="0.2">
      <c r="B18" s="472" t="s">
        <v>562</v>
      </c>
      <c r="C18" s="472">
        <v>238.35579999999999</v>
      </c>
      <c r="D18" s="473">
        <v>0</v>
      </c>
      <c r="E18" s="473">
        <v>0</v>
      </c>
      <c r="F18" s="473">
        <v>0</v>
      </c>
    </row>
    <row r="19" spans="2:6" x14ac:dyDescent="0.2">
      <c r="B19" s="472" t="s">
        <v>569</v>
      </c>
      <c r="C19" s="472">
        <v>7989.0295400000005</v>
      </c>
      <c r="D19" s="473">
        <v>0</v>
      </c>
      <c r="E19" s="473">
        <v>0</v>
      </c>
      <c r="F19" s="473">
        <v>0</v>
      </c>
    </row>
    <row r="20" spans="2:6" x14ac:dyDescent="0.2">
      <c r="B20" s="472" t="s">
        <v>558</v>
      </c>
      <c r="C20" s="472">
        <v>3.3227500000000001</v>
      </c>
      <c r="D20" s="473">
        <v>0</v>
      </c>
      <c r="E20" s="473">
        <v>0</v>
      </c>
      <c r="F20" s="473">
        <v>0</v>
      </c>
    </row>
    <row r="21" spans="2:6" x14ac:dyDescent="0.2">
      <c r="B21" s="472" t="s">
        <v>587</v>
      </c>
      <c r="C21" s="472">
        <v>1802.09518</v>
      </c>
      <c r="D21" s="473">
        <v>0</v>
      </c>
      <c r="E21" s="473">
        <v>0</v>
      </c>
      <c r="F21" s="473">
        <v>0</v>
      </c>
    </row>
    <row r="22" spans="2:6" x14ac:dyDescent="0.2">
      <c r="B22" s="472" t="s">
        <v>561</v>
      </c>
      <c r="C22" s="472">
        <v>2234.5465899999999</v>
      </c>
      <c r="D22" s="473">
        <v>0</v>
      </c>
      <c r="E22" s="473">
        <v>0</v>
      </c>
      <c r="F22" s="473">
        <v>0</v>
      </c>
    </row>
    <row r="23" spans="2:6" x14ac:dyDescent="0.2">
      <c r="B23" s="472" t="s">
        <v>589</v>
      </c>
      <c r="C23" s="472">
        <v>9511.0708500000001</v>
      </c>
      <c r="D23" s="473">
        <v>0</v>
      </c>
      <c r="E23" s="473">
        <v>0</v>
      </c>
      <c r="F23" s="473">
        <v>0</v>
      </c>
    </row>
    <row r="24" spans="2:6" x14ac:dyDescent="0.2">
      <c r="B24" s="472" t="s">
        <v>591</v>
      </c>
      <c r="C24" s="472">
        <v>2.0600000000000002E-3</v>
      </c>
      <c r="D24" s="473">
        <v>0</v>
      </c>
      <c r="E24" s="473">
        <v>0</v>
      </c>
      <c r="F24" s="473">
        <v>0</v>
      </c>
    </row>
    <row r="25" spans="2:6" x14ac:dyDescent="0.2">
      <c r="B25" s="472" t="s">
        <v>592</v>
      </c>
      <c r="C25" s="472">
        <v>0.25374000000000002</v>
      </c>
      <c r="D25" s="473">
        <v>0</v>
      </c>
      <c r="E25" s="473">
        <v>0</v>
      </c>
      <c r="F25" s="473">
        <v>0</v>
      </c>
    </row>
    <row r="26" spans="2:6" x14ac:dyDescent="0.2">
      <c r="B26" s="472" t="s">
        <v>572</v>
      </c>
      <c r="C26" s="472">
        <v>15.501440000000001</v>
      </c>
      <c r="D26" s="473">
        <v>0</v>
      </c>
      <c r="E26" s="473">
        <v>0</v>
      </c>
      <c r="F26" s="473">
        <v>0</v>
      </c>
    </row>
    <row r="27" spans="2:6" x14ac:dyDescent="0.2">
      <c r="B27" s="472" t="s">
        <v>576</v>
      </c>
      <c r="C27" s="472">
        <v>10364.30805</v>
      </c>
      <c r="D27" s="473">
        <v>3.9876399999999999</v>
      </c>
      <c r="E27" s="473">
        <v>0</v>
      </c>
      <c r="F27" s="473">
        <v>-6.5590000000000002</v>
      </c>
    </row>
    <row r="28" spans="2:6" x14ac:dyDescent="0.2">
      <c r="B28" s="472" t="s">
        <v>579</v>
      </c>
      <c r="C28" s="472">
        <v>1.2930000000000001E-2</v>
      </c>
      <c r="D28" s="473">
        <v>0</v>
      </c>
      <c r="E28" s="473">
        <v>0</v>
      </c>
      <c r="F28" s="473">
        <v>0</v>
      </c>
    </row>
    <row r="29" spans="2:6" x14ac:dyDescent="0.2">
      <c r="B29" s="472" t="s">
        <v>564</v>
      </c>
      <c r="C29" s="472">
        <v>0.74175000000000002</v>
      </c>
      <c r="D29" s="473">
        <v>0</v>
      </c>
      <c r="E29" s="473">
        <v>0</v>
      </c>
      <c r="F29" s="473">
        <v>0</v>
      </c>
    </row>
    <row r="30" spans="2:6" x14ac:dyDescent="0.2">
      <c r="B30" s="472" t="s">
        <v>584</v>
      </c>
      <c r="C30" s="472">
        <v>1.33914</v>
      </c>
      <c r="D30" s="473">
        <v>0</v>
      </c>
      <c r="E30" s="473">
        <v>0</v>
      </c>
      <c r="F30" s="473">
        <v>0</v>
      </c>
    </row>
    <row r="31" spans="2:6" x14ac:dyDescent="0.2">
      <c r="B31" s="472" t="s">
        <v>578</v>
      </c>
      <c r="C31" s="472">
        <v>0.86470999999999998</v>
      </c>
      <c r="D31" s="473">
        <v>0</v>
      </c>
      <c r="E31" s="473">
        <v>0</v>
      </c>
      <c r="F31" s="473">
        <v>0</v>
      </c>
    </row>
    <row r="32" spans="2:6" x14ac:dyDescent="0.2">
      <c r="B32" s="472" t="s">
        <v>559</v>
      </c>
      <c r="C32" s="472">
        <v>10.00972</v>
      </c>
      <c r="D32" s="473">
        <v>0</v>
      </c>
      <c r="E32" s="473">
        <v>0</v>
      </c>
      <c r="F32" s="473">
        <v>0</v>
      </c>
    </row>
    <row r="33" spans="2:6" x14ac:dyDescent="0.2">
      <c r="B33" s="472" t="s">
        <v>588</v>
      </c>
      <c r="C33" s="472">
        <v>532</v>
      </c>
      <c r="D33" s="473">
        <v>0</v>
      </c>
      <c r="E33" s="473">
        <v>0</v>
      </c>
      <c r="F33" s="473">
        <v>0</v>
      </c>
    </row>
    <row r="34" spans="2:6" x14ac:dyDescent="0.2">
      <c r="B34" s="472" t="s">
        <v>581</v>
      </c>
      <c r="C34" s="472">
        <v>12.086360000000001</v>
      </c>
      <c r="D34" s="473">
        <v>0</v>
      </c>
      <c r="E34" s="473">
        <v>0</v>
      </c>
      <c r="F34" s="473">
        <v>0</v>
      </c>
    </row>
    <row r="35" spans="2:6" x14ac:dyDescent="0.2">
      <c r="B35" s="472" t="s">
        <v>577</v>
      </c>
      <c r="C35" s="472">
        <v>1196.48398</v>
      </c>
      <c r="D35" s="473">
        <v>0</v>
      </c>
      <c r="E35" s="473">
        <v>0</v>
      </c>
      <c r="F35" s="473">
        <v>0</v>
      </c>
    </row>
    <row r="36" spans="2:6" x14ac:dyDescent="0.2">
      <c r="B36" s="472" t="s">
        <v>594</v>
      </c>
      <c r="C36" s="472">
        <v>3.8899999999999998E-3</v>
      </c>
      <c r="D36" s="473">
        <v>0</v>
      </c>
      <c r="E36" s="473">
        <v>0</v>
      </c>
      <c r="F36" s="473">
        <v>0</v>
      </c>
    </row>
    <row r="37" spans="2:6" x14ac:dyDescent="0.2">
      <c r="B37" s="472" t="s">
        <v>567</v>
      </c>
      <c r="C37" s="472">
        <v>20.00262</v>
      </c>
      <c r="D37" s="473">
        <v>0</v>
      </c>
      <c r="E37" s="473">
        <v>0</v>
      </c>
      <c r="F37" s="473">
        <v>0</v>
      </c>
    </row>
    <row r="38" spans="2:6" x14ac:dyDescent="0.2">
      <c r="B38" s="472" t="s">
        <v>585</v>
      </c>
      <c r="C38" s="472">
        <v>34724671.814280003</v>
      </c>
      <c r="D38" s="473">
        <v>140204.90328</v>
      </c>
      <c r="E38" s="473">
        <v>35845.593099999998</v>
      </c>
      <c r="F38" s="473">
        <v>-8684.6483900000003</v>
      </c>
    </row>
    <row r="39" spans="2:6" x14ac:dyDescent="0.2">
      <c r="B39" s="472" t="s">
        <v>571</v>
      </c>
      <c r="C39" s="472">
        <v>259.78921000000003</v>
      </c>
      <c r="D39" s="473">
        <v>0</v>
      </c>
      <c r="E39" s="473">
        <v>0</v>
      </c>
      <c r="F39" s="473">
        <v>0</v>
      </c>
    </row>
    <row r="40" spans="2:6" x14ac:dyDescent="0.2">
      <c r="B40" s="472" t="s">
        <v>560</v>
      </c>
      <c r="C40" s="472">
        <v>2.3107600000000001</v>
      </c>
      <c r="D40" s="473">
        <v>0</v>
      </c>
      <c r="E40" s="473">
        <v>0</v>
      </c>
      <c r="F40" s="473">
        <v>0</v>
      </c>
    </row>
    <row r="41" spans="2:6" x14ac:dyDescent="0.2">
      <c r="B41" s="472" t="s">
        <v>574</v>
      </c>
      <c r="C41" s="472">
        <v>1837.57025</v>
      </c>
      <c r="D41" s="473">
        <v>16.29833</v>
      </c>
      <c r="E41" s="473">
        <v>0</v>
      </c>
      <c r="F41" s="473">
        <v>-3.0739999999999998</v>
      </c>
    </row>
    <row r="42" spans="2:6" x14ac:dyDescent="0.2">
      <c r="B42" s="472" t="s">
        <v>568</v>
      </c>
      <c r="C42" s="472">
        <v>6098.0983299999998</v>
      </c>
      <c r="D42" s="473">
        <v>0</v>
      </c>
      <c r="E42" s="473">
        <v>0</v>
      </c>
      <c r="F42" s="473">
        <v>0</v>
      </c>
    </row>
    <row r="43" spans="2:6" x14ac:dyDescent="0.2">
      <c r="B43" s="472" t="s">
        <v>714</v>
      </c>
      <c r="C43" s="472">
        <v>0.20613000000000001</v>
      </c>
      <c r="D43" s="473">
        <v>715.03429000000006</v>
      </c>
      <c r="E43" s="473">
        <v>543.56600000000003</v>
      </c>
      <c r="F43" s="473">
        <v>0</v>
      </c>
    </row>
    <row r="44" spans="2:6" x14ac:dyDescent="0.2">
      <c r="B44" s="472" t="s">
        <v>715</v>
      </c>
      <c r="C44" s="472">
        <v>3860.9180299999998</v>
      </c>
      <c r="D44" s="473">
        <v>0</v>
      </c>
      <c r="E44" s="473">
        <v>0</v>
      </c>
      <c r="F44" s="473">
        <v>0</v>
      </c>
    </row>
    <row r="45" spans="2:6" x14ac:dyDescent="0.2">
      <c r="B45" s="472" t="s">
        <v>716</v>
      </c>
      <c r="C45" s="472">
        <v>0.18461</v>
      </c>
      <c r="D45" s="473">
        <v>0</v>
      </c>
      <c r="E45" s="473">
        <v>0</v>
      </c>
      <c r="F45" s="473">
        <v>0</v>
      </c>
    </row>
    <row r="46" spans="2:6" x14ac:dyDescent="0.2">
      <c r="B46" s="472" t="s">
        <v>590</v>
      </c>
      <c r="C46" s="472">
        <v>3178.5558299999998</v>
      </c>
      <c r="D46" s="473">
        <v>0</v>
      </c>
      <c r="E46" s="473">
        <v>0</v>
      </c>
      <c r="F46" s="473">
        <v>0</v>
      </c>
    </row>
    <row r="47" spans="2:6" x14ac:dyDescent="0.2">
      <c r="B47" s="472" t="s">
        <v>717</v>
      </c>
      <c r="C47" s="472">
        <v>0.29158000000000001</v>
      </c>
      <c r="D47" s="473">
        <v>0</v>
      </c>
      <c r="E47" s="473">
        <v>0</v>
      </c>
      <c r="F47" s="473">
        <v>0</v>
      </c>
    </row>
    <row r="48" spans="2:6" x14ac:dyDescent="0.2">
      <c r="B48" s="472"/>
      <c r="C48" s="472"/>
      <c r="D48" s="473"/>
      <c r="E48" s="473"/>
      <c r="F48" s="47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5"/>
  <sheetViews>
    <sheetView workbookViewId="0">
      <selection activeCell="G50" sqref="G50"/>
    </sheetView>
  </sheetViews>
  <sheetFormatPr baseColWidth="10" defaultColWidth="11.42578125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14" t="s">
        <v>44</v>
      </c>
    </row>
    <row r="3" spans="1:10" ht="13.5" thickBot="1" x14ac:dyDescent="0.25"/>
    <row r="4" spans="1:10" x14ac:dyDescent="0.2">
      <c r="C4" s="316" t="s">
        <v>596</v>
      </c>
      <c r="D4" s="317" t="s">
        <v>597</v>
      </c>
      <c r="E4" s="317" t="s">
        <v>598</v>
      </c>
      <c r="F4" s="317" t="s">
        <v>599</v>
      </c>
      <c r="G4" s="317" t="s">
        <v>600</v>
      </c>
      <c r="H4" s="317" t="s">
        <v>601</v>
      </c>
      <c r="I4" s="317" t="s">
        <v>602</v>
      </c>
      <c r="J4" s="318" t="s">
        <v>603</v>
      </c>
    </row>
    <row r="5" spans="1:10" x14ac:dyDescent="0.2">
      <c r="C5" s="472" t="s">
        <v>604</v>
      </c>
      <c r="D5" s="473">
        <v>384063.82438000001</v>
      </c>
      <c r="E5" s="473">
        <v>14833.489879999999</v>
      </c>
      <c r="F5" s="473">
        <v>6525.4409800000003</v>
      </c>
      <c r="G5" s="473">
        <v>10306.987059999999</v>
      </c>
      <c r="H5" s="473">
        <v>47316.067560000003</v>
      </c>
      <c r="I5" s="473">
        <v>76350.271460000004</v>
      </c>
      <c r="J5" s="473">
        <v>31931492.76498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00B050"/>
  </sheetPr>
  <dimension ref="A1:H11"/>
  <sheetViews>
    <sheetView zoomScale="110" zoomScaleNormal="110" workbookViewId="0">
      <selection activeCell="L12" sqref="L12"/>
    </sheetView>
  </sheetViews>
  <sheetFormatPr baseColWidth="10" defaultColWidth="11.42578125" defaultRowHeight="14.25" x14ac:dyDescent="0.2"/>
  <cols>
    <col min="1" max="2" width="4.28515625" style="15" customWidth="1"/>
    <col min="3" max="3" width="13" style="15" bestFit="1" customWidth="1"/>
    <col min="4" max="8" width="14.28515625" style="15" customWidth="1"/>
    <col min="9" max="16384" width="11.42578125" style="15"/>
  </cols>
  <sheetData>
    <row r="1" spans="1:8" ht="18.75" customHeight="1" x14ac:dyDescent="0.2"/>
    <row r="2" spans="1:8" ht="18.75" customHeight="1" x14ac:dyDescent="0.2">
      <c r="A2" s="16" t="s">
        <v>53</v>
      </c>
      <c r="B2" s="17"/>
      <c r="C2" s="17"/>
      <c r="D2" s="18"/>
      <c r="E2" s="18"/>
      <c r="F2" s="18"/>
      <c r="G2" s="18"/>
      <c r="H2" s="18"/>
    </row>
    <row r="3" spans="1:8" ht="14.25" customHeight="1" x14ac:dyDescent="0.2">
      <c r="A3" s="16"/>
      <c r="B3" s="17"/>
      <c r="C3" s="17"/>
      <c r="D3" s="18"/>
      <c r="E3" s="18"/>
      <c r="F3" s="18"/>
      <c r="G3" s="18"/>
      <c r="H3" s="18"/>
    </row>
    <row r="4" spans="1:8" ht="14.25" customHeight="1" x14ac:dyDescent="0.2">
      <c r="A4" s="16"/>
      <c r="B4" s="19" t="s">
        <v>116</v>
      </c>
      <c r="C4" s="20"/>
      <c r="D4" s="18"/>
      <c r="E4" s="18"/>
      <c r="F4" s="18"/>
      <c r="G4" s="18"/>
      <c r="H4" s="18"/>
    </row>
    <row r="5" spans="1:8" ht="14.25" customHeight="1" thickBot="1" x14ac:dyDescent="0.25">
      <c r="A5" s="16"/>
      <c r="B5" s="17"/>
      <c r="C5" s="17"/>
      <c r="D5" s="18"/>
      <c r="E5" s="18"/>
      <c r="F5" s="18"/>
      <c r="G5" s="18"/>
      <c r="H5" s="18"/>
    </row>
    <row r="6" spans="1:8" ht="14.25" customHeight="1" x14ac:dyDescent="0.2">
      <c r="B6" s="21"/>
      <c r="C6" s="22"/>
      <c r="D6" s="541" t="s">
        <v>117</v>
      </c>
      <c r="E6" s="23" t="s">
        <v>118</v>
      </c>
      <c r="F6" s="23" t="s">
        <v>119</v>
      </c>
      <c r="G6" s="23" t="s">
        <v>120</v>
      </c>
      <c r="H6" s="46" t="s">
        <v>121</v>
      </c>
    </row>
    <row r="7" spans="1:8" ht="18.75" thickBot="1" x14ac:dyDescent="0.25">
      <c r="B7" s="24"/>
      <c r="C7" s="29"/>
      <c r="D7" s="338" t="s">
        <v>605</v>
      </c>
      <c r="E7" s="476" t="s">
        <v>606</v>
      </c>
      <c r="F7" s="476" t="s">
        <v>607</v>
      </c>
      <c r="G7" s="476" t="s">
        <v>608</v>
      </c>
      <c r="H7" s="339" t="s">
        <v>609</v>
      </c>
    </row>
    <row r="8" spans="1:8" ht="14.25" customHeight="1" x14ac:dyDescent="0.2">
      <c r="B8" s="59">
        <v>1</v>
      </c>
      <c r="C8" s="325" t="s">
        <v>604</v>
      </c>
      <c r="D8" s="475">
        <v>6764967.2924800003</v>
      </c>
      <c r="E8" s="475">
        <v>27985823.392930001</v>
      </c>
      <c r="F8" s="475">
        <v>163894.16058</v>
      </c>
      <c r="G8" s="475">
        <v>34914684.845990002</v>
      </c>
      <c r="H8" s="475">
        <v>68574442.647</v>
      </c>
    </row>
    <row r="9" spans="1:8" ht="14.25" customHeight="1" x14ac:dyDescent="0.2">
      <c r="B9" s="37">
        <v>2</v>
      </c>
      <c r="C9" s="326" t="s">
        <v>718</v>
      </c>
      <c r="D9" s="475">
        <v>25621.158090000001</v>
      </c>
      <c r="E9" s="475">
        <v>78860.639049999998</v>
      </c>
      <c r="F9" s="475">
        <v>287.47530999999998</v>
      </c>
      <c r="G9" s="475">
        <v>104769.27245</v>
      </c>
      <c r="H9" s="475">
        <v>187789.46599999999</v>
      </c>
    </row>
    <row r="10" spans="1:8" ht="14.25" customHeight="1" x14ac:dyDescent="0.2">
      <c r="B10" s="61">
        <v>3</v>
      </c>
      <c r="C10" s="67"/>
      <c r="D10" s="327"/>
      <c r="E10" s="327"/>
      <c r="F10" s="32"/>
      <c r="G10" s="32"/>
      <c r="H10" s="41"/>
    </row>
    <row r="11" spans="1:8" ht="14.25" customHeight="1" thickBot="1" x14ac:dyDescent="0.25">
      <c r="B11" s="57">
        <v>4</v>
      </c>
      <c r="C11" s="284"/>
      <c r="D11" s="285"/>
      <c r="E11" s="285"/>
      <c r="F11" s="286"/>
      <c r="G11" s="286"/>
      <c r="H11" s="28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00B050"/>
  </sheetPr>
  <dimension ref="A1:I25"/>
  <sheetViews>
    <sheetView zoomScaleNormal="100" workbookViewId="0">
      <selection activeCell="J13" sqref="J13"/>
    </sheetView>
  </sheetViews>
  <sheetFormatPr baseColWidth="10" defaultColWidth="11.42578125" defaultRowHeight="14.25" x14ac:dyDescent="0.2"/>
  <cols>
    <col min="1" max="2" width="4.28515625" style="15" customWidth="1"/>
    <col min="3" max="3" width="39.85546875" style="15" bestFit="1" customWidth="1"/>
    <col min="4" max="9" width="14.28515625" style="15" customWidth="1"/>
    <col min="10" max="16384" width="11.42578125" style="15"/>
  </cols>
  <sheetData>
    <row r="1" spans="1:9" ht="18.75" customHeight="1" x14ac:dyDescent="0.2"/>
    <row r="2" spans="1:9" ht="18.75" customHeight="1" x14ac:dyDescent="0.2">
      <c r="A2" s="16" t="s">
        <v>55</v>
      </c>
      <c r="B2" s="17"/>
      <c r="C2" s="17"/>
      <c r="D2" s="18"/>
      <c r="E2" s="18"/>
      <c r="F2" s="18"/>
      <c r="G2" s="18"/>
      <c r="H2" s="18"/>
      <c r="I2" s="18"/>
    </row>
    <row r="3" spans="1:9" ht="14.25" customHeight="1" x14ac:dyDescent="0.2">
      <c r="A3" s="16"/>
      <c r="B3" s="17"/>
      <c r="C3" s="17"/>
      <c r="D3" s="18"/>
      <c r="E3" s="18"/>
      <c r="F3" s="18"/>
      <c r="G3" s="18"/>
      <c r="H3" s="18"/>
      <c r="I3" s="18"/>
    </row>
    <row r="4" spans="1:9" ht="14.25" customHeight="1" x14ac:dyDescent="0.2">
      <c r="A4" s="16"/>
      <c r="B4" s="19" t="s">
        <v>116</v>
      </c>
      <c r="C4" s="20"/>
      <c r="D4" s="18"/>
      <c r="E4" s="18"/>
      <c r="F4" s="18"/>
      <c r="G4" s="18"/>
      <c r="H4" s="18"/>
      <c r="I4" s="18"/>
    </row>
    <row r="5" spans="1:9" ht="14.25" customHeight="1" thickBot="1" x14ac:dyDescent="0.25">
      <c r="A5" s="16"/>
      <c r="B5" s="17"/>
      <c r="C5" s="17"/>
      <c r="D5" s="25"/>
      <c r="E5" s="25"/>
      <c r="F5" s="25"/>
      <c r="G5" s="25"/>
      <c r="H5" s="25"/>
      <c r="I5" s="25"/>
    </row>
    <row r="6" spans="1:9" ht="14.25" customHeight="1" x14ac:dyDescent="0.2">
      <c r="B6" s="21"/>
      <c r="C6" s="22"/>
      <c r="D6" s="210" t="s">
        <v>117</v>
      </c>
      <c r="E6" s="477" t="s">
        <v>118</v>
      </c>
      <c r="F6" s="477" t="s">
        <v>119</v>
      </c>
      <c r="G6" s="211" t="s">
        <v>120</v>
      </c>
      <c r="H6" s="212" t="s">
        <v>121</v>
      </c>
      <c r="I6" s="66" t="s">
        <v>122</v>
      </c>
    </row>
    <row r="7" spans="1:9" ht="15" thickBot="1" x14ac:dyDescent="0.25">
      <c r="B7" s="24"/>
      <c r="C7" s="91"/>
      <c r="D7" s="609"/>
      <c r="E7" s="610"/>
      <c r="F7" s="611"/>
      <c r="G7" s="612"/>
      <c r="H7" s="605" t="s">
        <v>610</v>
      </c>
      <c r="I7" s="607" t="s">
        <v>611</v>
      </c>
    </row>
    <row r="8" spans="1:9" ht="18.75" thickBot="1" x14ac:dyDescent="0.25">
      <c r="B8" s="100"/>
      <c r="C8" s="29" t="s">
        <v>612</v>
      </c>
      <c r="D8" s="328" t="s">
        <v>613</v>
      </c>
      <c r="E8" s="543" t="s">
        <v>614</v>
      </c>
      <c r="F8" s="543" t="s">
        <v>615</v>
      </c>
      <c r="G8" s="543" t="s">
        <v>616</v>
      </c>
      <c r="H8" s="606"/>
      <c r="I8" s="608"/>
    </row>
    <row r="9" spans="1:9" ht="14.25" customHeight="1" x14ac:dyDescent="0.2">
      <c r="B9" s="59">
        <v>1</v>
      </c>
      <c r="C9" s="470" t="s">
        <v>457</v>
      </c>
      <c r="D9" s="30">
        <v>2318942.4727500002</v>
      </c>
      <c r="E9" s="31">
        <v>723087.91671999998</v>
      </c>
      <c r="F9" s="31">
        <v>2318942.4727500002</v>
      </c>
      <c r="G9" s="31">
        <v>369288.28906600003</v>
      </c>
      <c r="H9" s="31">
        <v>2637254.8109800001</v>
      </c>
      <c r="I9" s="585">
        <v>0.98103736049744339</v>
      </c>
    </row>
    <row r="10" spans="1:9" ht="14.25" customHeight="1" x14ac:dyDescent="0.2">
      <c r="B10" s="60">
        <v>2</v>
      </c>
      <c r="C10" s="470" t="s">
        <v>452</v>
      </c>
      <c r="D10" s="42">
        <v>26075084.085930001</v>
      </c>
      <c r="E10" s="43">
        <v>1087205.98538</v>
      </c>
      <c r="F10" s="43">
        <v>26075084.085930001</v>
      </c>
      <c r="G10" s="43">
        <v>566822.73117200006</v>
      </c>
      <c r="H10" s="43">
        <v>10490252.010810001</v>
      </c>
      <c r="I10" s="586">
        <v>0.39375004510097927</v>
      </c>
    </row>
    <row r="11" spans="1:9" ht="14.25" customHeight="1" x14ac:dyDescent="0.2">
      <c r="B11" s="60">
        <v>3</v>
      </c>
      <c r="C11" s="470" t="s">
        <v>453</v>
      </c>
      <c r="D11" s="30">
        <v>1094.38138</v>
      </c>
      <c r="E11" s="31">
        <v>0</v>
      </c>
      <c r="F11" s="31">
        <v>1094.38138</v>
      </c>
      <c r="G11" s="31">
        <v>0</v>
      </c>
      <c r="H11" s="31">
        <v>218.87628000000001</v>
      </c>
      <c r="I11" s="585">
        <v>0.20000000365503295</v>
      </c>
    </row>
    <row r="12" spans="1:9" ht="14.25" customHeight="1" x14ac:dyDescent="0.2">
      <c r="B12" s="60">
        <v>4</v>
      </c>
      <c r="C12" s="470" t="s">
        <v>454</v>
      </c>
      <c r="D12" s="42">
        <v>101206.04426</v>
      </c>
      <c r="E12" s="43">
        <v>3563.2281899999998</v>
      </c>
      <c r="F12" s="43">
        <v>101206.04426</v>
      </c>
      <c r="G12" s="43">
        <v>1556.6140949999999</v>
      </c>
      <c r="H12" s="43">
        <v>117346.29938</v>
      </c>
      <c r="I12" s="586">
        <v>1.1419157625780749</v>
      </c>
    </row>
    <row r="13" spans="1:9" ht="14.25" customHeight="1" x14ac:dyDescent="0.2">
      <c r="B13" s="60">
        <v>5</v>
      </c>
      <c r="C13" s="470" t="s">
        <v>456</v>
      </c>
      <c r="D13" s="30">
        <v>3888763.52868</v>
      </c>
      <c r="E13" s="31">
        <v>666866.21054</v>
      </c>
      <c r="F13" s="31">
        <v>3888763.52868</v>
      </c>
      <c r="G13" s="31">
        <v>323555.65488500003</v>
      </c>
      <c r="H13" s="31">
        <v>2894730.8117</v>
      </c>
      <c r="I13" s="585">
        <v>0.68720595129500861</v>
      </c>
    </row>
    <row r="14" spans="1:9" ht="14.25" customHeight="1" x14ac:dyDescent="0.2">
      <c r="B14" s="60">
        <v>6</v>
      </c>
      <c r="C14" s="470" t="s">
        <v>455</v>
      </c>
      <c r="D14" s="42">
        <v>49370.992200000001</v>
      </c>
      <c r="E14" s="43">
        <v>0</v>
      </c>
      <c r="F14" s="43">
        <v>49370.992200000001</v>
      </c>
      <c r="G14" s="43">
        <v>0</v>
      </c>
      <c r="H14" s="43">
        <v>0</v>
      </c>
      <c r="I14" s="586">
        <v>0</v>
      </c>
    </row>
    <row r="15" spans="1:9" ht="14.25" customHeight="1" x14ac:dyDescent="0.2">
      <c r="B15" s="60">
        <v>7</v>
      </c>
      <c r="C15" s="63"/>
      <c r="D15" s="30"/>
      <c r="E15" s="31"/>
      <c r="F15" s="31"/>
      <c r="G15" s="31"/>
      <c r="H15" s="31"/>
      <c r="I15" s="282"/>
    </row>
    <row r="16" spans="1:9" ht="14.25" customHeight="1" x14ac:dyDescent="0.2">
      <c r="B16" s="60">
        <v>8</v>
      </c>
      <c r="C16" s="64"/>
      <c r="D16" s="42"/>
      <c r="E16" s="43"/>
      <c r="F16" s="43"/>
      <c r="G16" s="43"/>
      <c r="H16" s="43"/>
      <c r="I16" s="281"/>
    </row>
    <row r="17" spans="2:9" ht="14.25" customHeight="1" x14ac:dyDescent="0.2">
      <c r="B17" s="60">
        <v>9</v>
      </c>
      <c r="C17" s="64"/>
      <c r="D17" s="42"/>
      <c r="E17" s="43"/>
      <c r="F17" s="43"/>
      <c r="G17" s="43"/>
      <c r="H17" s="43"/>
      <c r="I17" s="281"/>
    </row>
    <row r="18" spans="2:9" ht="14.25" customHeight="1" x14ac:dyDescent="0.2">
      <c r="B18" s="60">
        <v>10</v>
      </c>
      <c r="C18" s="64"/>
      <c r="D18" s="42"/>
      <c r="E18" s="43"/>
      <c r="F18" s="43"/>
      <c r="G18" s="43"/>
      <c r="H18" s="43"/>
      <c r="I18" s="281"/>
    </row>
    <row r="19" spans="2:9" ht="14.25" customHeight="1" x14ac:dyDescent="0.2">
      <c r="B19" s="60">
        <v>11</v>
      </c>
      <c r="C19" s="64"/>
      <c r="D19" s="42"/>
      <c r="E19" s="43"/>
      <c r="F19" s="43"/>
      <c r="G19" s="43"/>
      <c r="H19" s="43"/>
      <c r="I19" s="281"/>
    </row>
    <row r="20" spans="2:9" ht="14.25" customHeight="1" x14ac:dyDescent="0.2">
      <c r="B20" s="38">
        <v>12</v>
      </c>
      <c r="C20" s="63"/>
      <c r="D20" s="30"/>
      <c r="E20" s="31"/>
      <c r="F20" s="31"/>
      <c r="G20" s="31"/>
      <c r="H20" s="31"/>
      <c r="I20" s="282"/>
    </row>
    <row r="21" spans="2:9" ht="14.25" customHeight="1" x14ac:dyDescent="0.2">
      <c r="B21" s="60">
        <v>13</v>
      </c>
      <c r="C21" s="64"/>
      <c r="D21" s="42"/>
      <c r="E21" s="43"/>
      <c r="F21" s="43"/>
      <c r="G21" s="43"/>
      <c r="H21" s="43"/>
      <c r="I21" s="281"/>
    </row>
    <row r="22" spans="2:9" ht="14.25" customHeight="1" x14ac:dyDescent="0.2">
      <c r="B22" s="60">
        <v>14</v>
      </c>
      <c r="C22" s="64"/>
      <c r="D22" s="42"/>
      <c r="E22" s="43"/>
      <c r="F22" s="43"/>
      <c r="G22" s="43"/>
      <c r="H22" s="43"/>
      <c r="I22" s="281"/>
    </row>
    <row r="23" spans="2:9" ht="14.25" customHeight="1" x14ac:dyDescent="0.2">
      <c r="B23" s="38">
        <v>15</v>
      </c>
      <c r="C23" s="63"/>
      <c r="D23" s="30"/>
      <c r="E23" s="31"/>
      <c r="F23" s="31"/>
      <c r="G23" s="31"/>
      <c r="H23" s="31"/>
      <c r="I23" s="282"/>
    </row>
    <row r="24" spans="2:9" ht="14.25" customHeight="1" x14ac:dyDescent="0.2">
      <c r="B24" s="38">
        <v>16</v>
      </c>
      <c r="C24" s="63"/>
      <c r="D24" s="30"/>
      <c r="E24" s="31"/>
      <c r="F24" s="31"/>
      <c r="G24" s="31"/>
      <c r="H24" s="31"/>
      <c r="I24" s="282"/>
    </row>
    <row r="25" spans="2:9" ht="14.25" customHeight="1" thickBot="1" x14ac:dyDescent="0.25">
      <c r="B25" s="45">
        <v>17</v>
      </c>
      <c r="C25" s="36"/>
      <c r="D25" s="92"/>
      <c r="E25" s="70"/>
      <c r="F25" s="70"/>
      <c r="G25" s="70"/>
      <c r="H25" s="70"/>
      <c r="I25" s="283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G61"/>
  <sheetViews>
    <sheetView showGridLines="0" zoomScale="110" zoomScaleNormal="110" zoomScaleSheetLayoutView="90" workbookViewId="0"/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175"/>
      <c r="B1" s="176"/>
      <c r="C1" s="177"/>
      <c r="D1" s="176"/>
      <c r="E1" s="177"/>
      <c r="F1" s="177"/>
      <c r="G1" s="178"/>
    </row>
    <row r="2" spans="1:7" ht="18.75" customHeight="1" x14ac:dyDescent="0.2">
      <c r="B2" s="2" t="s">
        <v>0</v>
      </c>
      <c r="C2" s="179"/>
      <c r="D2" s="3"/>
      <c r="E2" s="179"/>
      <c r="F2" s="179"/>
      <c r="G2" s="179"/>
    </row>
    <row r="3" spans="1:7" ht="14.25" customHeight="1" x14ac:dyDescent="0.2">
      <c r="A3" s="180"/>
      <c r="B3" s="213" t="s">
        <v>1</v>
      </c>
      <c r="C3" s="214" t="s">
        <v>2</v>
      </c>
      <c r="D3" s="214" t="s">
        <v>3</v>
      </c>
      <c r="E3" s="214" t="s">
        <v>4</v>
      </c>
      <c r="F3" s="214" t="s">
        <v>5</v>
      </c>
      <c r="G3" s="214" t="s">
        <v>6</v>
      </c>
    </row>
    <row r="4" spans="1:7" s="9" customFormat="1" ht="14.25" customHeight="1" x14ac:dyDescent="0.15">
      <c r="A4" s="8"/>
      <c r="B4" s="183">
        <v>1</v>
      </c>
      <c r="C4" s="144" t="s">
        <v>7</v>
      </c>
      <c r="D4" s="144" t="s">
        <v>8</v>
      </c>
      <c r="E4" s="144" t="s">
        <v>9</v>
      </c>
      <c r="F4" s="144" t="s">
        <v>713</v>
      </c>
      <c r="G4" s="334" t="s">
        <v>10</v>
      </c>
    </row>
    <row r="5" spans="1:7" s="9" customFormat="1" ht="14.25" customHeight="1" x14ac:dyDescent="0.15">
      <c r="A5" s="8"/>
      <c r="B5" s="202">
        <v>2</v>
      </c>
      <c r="C5" s="199" t="s">
        <v>11</v>
      </c>
      <c r="D5" s="199" t="s">
        <v>12</v>
      </c>
      <c r="E5" s="199" t="s">
        <v>9</v>
      </c>
      <c r="F5" s="199" t="s">
        <v>713</v>
      </c>
      <c r="G5" s="335" t="s">
        <v>13</v>
      </c>
    </row>
    <row r="6" spans="1:7" s="9" customFormat="1" ht="14.25" customHeight="1" x14ac:dyDescent="0.15">
      <c r="A6" s="8"/>
      <c r="B6" s="183">
        <v>3</v>
      </c>
      <c r="C6" s="144" t="s">
        <v>14</v>
      </c>
      <c r="D6" s="144" t="s">
        <v>15</v>
      </c>
      <c r="E6" s="144" t="s">
        <v>9</v>
      </c>
      <c r="F6" s="144" t="s">
        <v>713</v>
      </c>
      <c r="G6" s="334" t="s">
        <v>10</v>
      </c>
    </row>
    <row r="7" spans="1:7" s="9" customFormat="1" ht="14.25" customHeight="1" x14ac:dyDescent="0.15">
      <c r="A7" s="8"/>
      <c r="B7" s="202">
        <v>4</v>
      </c>
      <c r="C7" s="199" t="s">
        <v>16</v>
      </c>
      <c r="D7" s="199" t="s">
        <v>17</v>
      </c>
      <c r="E7" s="199" t="s">
        <v>9</v>
      </c>
      <c r="F7" s="199" t="s">
        <v>713</v>
      </c>
      <c r="G7" s="335" t="s">
        <v>10</v>
      </c>
    </row>
    <row r="8" spans="1:7" s="9" customFormat="1" ht="14.25" customHeight="1" x14ac:dyDescent="0.15">
      <c r="A8" s="8"/>
      <c r="B8" s="218">
        <v>5</v>
      </c>
      <c r="C8" s="217" t="s">
        <v>18</v>
      </c>
      <c r="D8" s="217" t="s">
        <v>17</v>
      </c>
      <c r="E8" s="217" t="s">
        <v>9</v>
      </c>
      <c r="F8" s="144" t="s">
        <v>713</v>
      </c>
      <c r="G8" s="336" t="s">
        <v>10</v>
      </c>
    </row>
    <row r="9" spans="1:7" s="9" customFormat="1" ht="14.25" customHeight="1" x14ac:dyDescent="0.15">
      <c r="A9" s="8"/>
      <c r="B9" s="202">
        <v>6</v>
      </c>
      <c r="C9" s="199" t="s">
        <v>19</v>
      </c>
      <c r="D9" s="199" t="s">
        <v>20</v>
      </c>
      <c r="E9" s="199" t="s">
        <v>9</v>
      </c>
      <c r="F9" s="199" t="s">
        <v>713</v>
      </c>
      <c r="G9" s="335" t="s">
        <v>10</v>
      </c>
    </row>
    <row r="10" spans="1:7" s="9" customFormat="1" ht="14.25" customHeight="1" x14ac:dyDescent="0.15">
      <c r="A10" s="8"/>
      <c r="B10" s="183">
        <v>7</v>
      </c>
      <c r="C10" s="144" t="s">
        <v>21</v>
      </c>
      <c r="D10" s="144" t="s">
        <v>22</v>
      </c>
      <c r="E10" s="144" t="s">
        <v>23</v>
      </c>
      <c r="F10" s="144" t="s">
        <v>713</v>
      </c>
      <c r="G10" s="334" t="s">
        <v>13</v>
      </c>
    </row>
    <row r="11" spans="1:7" ht="14.25" customHeight="1" x14ac:dyDescent="0.2">
      <c r="A11" s="182"/>
      <c r="B11" s="202">
        <v>8</v>
      </c>
      <c r="C11" s="199" t="s">
        <v>24</v>
      </c>
      <c r="D11" s="199" t="s">
        <v>25</v>
      </c>
      <c r="E11" s="199" t="s">
        <v>23</v>
      </c>
      <c r="F11" s="199" t="s">
        <v>713</v>
      </c>
      <c r="G11" s="335" t="s">
        <v>26</v>
      </c>
    </row>
    <row r="12" spans="1:7" ht="14.25" customHeight="1" x14ac:dyDescent="0.2">
      <c r="A12" s="182"/>
      <c r="B12" s="218">
        <v>9</v>
      </c>
      <c r="C12" s="217" t="s">
        <v>27</v>
      </c>
      <c r="D12" s="217" t="s">
        <v>25</v>
      </c>
      <c r="E12" s="217" t="s">
        <v>9</v>
      </c>
      <c r="F12" s="144" t="s">
        <v>713</v>
      </c>
      <c r="G12" s="336" t="s">
        <v>10</v>
      </c>
    </row>
    <row r="13" spans="1:7" ht="14.25" customHeight="1" x14ac:dyDescent="0.2">
      <c r="A13" s="182"/>
      <c r="B13" s="202">
        <v>10</v>
      </c>
      <c r="C13" s="199" t="s">
        <v>28</v>
      </c>
      <c r="D13" s="199" t="s">
        <v>25</v>
      </c>
      <c r="E13" s="199" t="s">
        <v>9</v>
      </c>
      <c r="F13" s="199" t="s">
        <v>713</v>
      </c>
      <c r="G13" s="335" t="s">
        <v>10</v>
      </c>
    </row>
    <row r="14" spans="1:7" s="7" customFormat="1" ht="14.25" customHeight="1" x14ac:dyDescent="0.2">
      <c r="A14" s="181"/>
      <c r="B14" s="183">
        <v>11</v>
      </c>
      <c r="C14" s="144" t="s">
        <v>29</v>
      </c>
      <c r="D14" s="144" t="s">
        <v>30</v>
      </c>
      <c r="E14" s="144" t="s">
        <v>9</v>
      </c>
      <c r="F14" s="144" t="s">
        <v>713</v>
      </c>
      <c r="G14" s="334" t="s">
        <v>10</v>
      </c>
    </row>
    <row r="15" spans="1:7" s="7" customFormat="1" ht="14.25" customHeight="1" x14ac:dyDescent="0.2">
      <c r="A15" s="181"/>
      <c r="B15" s="202">
        <v>12</v>
      </c>
      <c r="C15" s="199" t="s">
        <v>31</v>
      </c>
      <c r="D15" s="199" t="s">
        <v>32</v>
      </c>
      <c r="E15" s="199" t="s">
        <v>9</v>
      </c>
      <c r="F15" s="199" t="s">
        <v>713</v>
      </c>
      <c r="G15" s="335" t="s">
        <v>10</v>
      </c>
    </row>
    <row r="16" spans="1:7" s="7" customFormat="1" ht="14.25" customHeight="1" x14ac:dyDescent="0.2">
      <c r="A16" s="181"/>
      <c r="B16" s="183">
        <v>13</v>
      </c>
      <c r="C16" s="144" t="s">
        <v>33</v>
      </c>
      <c r="D16" s="144" t="s">
        <v>34</v>
      </c>
      <c r="E16" s="144" t="s">
        <v>9</v>
      </c>
      <c r="F16" s="144" t="s">
        <v>713</v>
      </c>
      <c r="G16" s="334" t="s">
        <v>10</v>
      </c>
    </row>
    <row r="17" spans="1:7" s="7" customFormat="1" ht="14.25" customHeight="1" x14ac:dyDescent="0.2">
      <c r="A17" s="181"/>
      <c r="B17" s="202">
        <v>14</v>
      </c>
      <c r="C17" s="199" t="s">
        <v>35</v>
      </c>
      <c r="D17" s="199" t="s">
        <v>36</v>
      </c>
      <c r="E17" s="199" t="s">
        <v>9</v>
      </c>
      <c r="F17" s="199" t="s">
        <v>713</v>
      </c>
      <c r="G17" s="335" t="s">
        <v>10</v>
      </c>
    </row>
    <row r="18" spans="1:7" s="7" customFormat="1" ht="14.25" customHeight="1" x14ac:dyDescent="0.2">
      <c r="A18" s="181"/>
      <c r="B18" s="183">
        <v>15</v>
      </c>
      <c r="C18" s="144" t="s">
        <v>37</v>
      </c>
      <c r="D18" s="144" t="s">
        <v>38</v>
      </c>
      <c r="E18" s="144" t="s">
        <v>39</v>
      </c>
      <c r="F18" s="144" t="s">
        <v>713</v>
      </c>
      <c r="G18" s="334"/>
    </row>
    <row r="19" spans="1:7" s="7" customFormat="1" ht="14.25" customHeight="1" x14ac:dyDescent="0.2">
      <c r="A19" s="181"/>
      <c r="B19" s="202">
        <v>16</v>
      </c>
      <c r="C19" s="199" t="s">
        <v>40</v>
      </c>
      <c r="D19" s="199" t="s">
        <v>41</v>
      </c>
      <c r="E19" s="199" t="s">
        <v>9</v>
      </c>
      <c r="F19" s="199" t="s">
        <v>713</v>
      </c>
      <c r="G19" s="335"/>
    </row>
    <row r="20" spans="1:7" s="7" customFormat="1" ht="14.25" customHeight="1" x14ac:dyDescent="0.2">
      <c r="A20" s="181"/>
      <c r="B20" s="183">
        <v>17</v>
      </c>
      <c r="C20" s="144" t="s">
        <v>42</v>
      </c>
      <c r="D20" s="144" t="s">
        <v>43</v>
      </c>
      <c r="E20" s="144" t="s">
        <v>9</v>
      </c>
      <c r="F20" s="144" t="s">
        <v>713</v>
      </c>
      <c r="G20" s="334"/>
    </row>
    <row r="21" spans="1:7" s="7" customFormat="1" ht="14.25" customHeight="1" x14ac:dyDescent="0.2">
      <c r="A21" s="181"/>
      <c r="B21" s="202">
        <v>18</v>
      </c>
      <c r="C21" s="199" t="s">
        <v>44</v>
      </c>
      <c r="D21" s="199" t="s">
        <v>45</v>
      </c>
      <c r="E21" s="199" t="s">
        <v>9</v>
      </c>
      <c r="F21" s="199" t="s">
        <v>713</v>
      </c>
      <c r="G21" s="335"/>
    </row>
    <row r="22" spans="1:7" s="7" customFormat="1" ht="14.25" customHeight="1" x14ac:dyDescent="0.2">
      <c r="A22" s="181"/>
      <c r="B22" s="183">
        <v>19</v>
      </c>
      <c r="C22" s="144" t="s">
        <v>46</v>
      </c>
      <c r="D22" s="144" t="s">
        <v>47</v>
      </c>
      <c r="E22" s="144" t="s">
        <v>9</v>
      </c>
      <c r="F22" s="144" t="s">
        <v>713</v>
      </c>
      <c r="G22" s="334" t="s">
        <v>26</v>
      </c>
    </row>
    <row r="23" spans="1:7" s="7" customFormat="1" ht="14.25" customHeight="1" x14ac:dyDescent="0.2">
      <c r="A23" s="181"/>
      <c r="B23" s="202">
        <v>20</v>
      </c>
      <c r="C23" s="199" t="s">
        <v>48</v>
      </c>
      <c r="D23" s="199" t="s">
        <v>49</v>
      </c>
      <c r="E23" s="199" t="s">
        <v>50</v>
      </c>
      <c r="F23" s="199" t="s">
        <v>713</v>
      </c>
      <c r="G23" s="335" t="s">
        <v>26</v>
      </c>
    </row>
    <row r="24" spans="1:7" s="7" customFormat="1" ht="14.25" customHeight="1" x14ac:dyDescent="0.2">
      <c r="A24" s="181"/>
      <c r="B24" s="183">
        <v>21</v>
      </c>
      <c r="C24" s="144" t="s">
        <v>51</v>
      </c>
      <c r="D24" s="144" t="s">
        <v>52</v>
      </c>
      <c r="E24" s="144" t="s">
        <v>50</v>
      </c>
      <c r="F24" s="144" t="s">
        <v>713</v>
      </c>
      <c r="G24" s="334" t="s">
        <v>26</v>
      </c>
    </row>
    <row r="25" spans="1:7" s="7" customFormat="1" ht="14.25" customHeight="1" x14ac:dyDescent="0.2">
      <c r="A25" s="181"/>
      <c r="B25" s="202">
        <v>22</v>
      </c>
      <c r="C25" s="199" t="s">
        <v>53</v>
      </c>
      <c r="D25" s="199" t="s">
        <v>54</v>
      </c>
      <c r="E25" s="199" t="s">
        <v>9</v>
      </c>
      <c r="F25" s="199" t="s">
        <v>713</v>
      </c>
      <c r="G25" s="335" t="s">
        <v>10</v>
      </c>
    </row>
    <row r="26" spans="1:7" s="7" customFormat="1" ht="14.25" customHeight="1" x14ac:dyDescent="0.2">
      <c r="A26" s="181"/>
      <c r="B26" s="183">
        <v>23</v>
      </c>
      <c r="C26" s="144" t="s">
        <v>55</v>
      </c>
      <c r="D26" s="144" t="s">
        <v>56</v>
      </c>
      <c r="E26" s="144" t="s">
        <v>9</v>
      </c>
      <c r="F26" s="144" t="s">
        <v>713</v>
      </c>
      <c r="G26" s="334" t="s">
        <v>10</v>
      </c>
    </row>
    <row r="27" spans="1:7" s="7" customFormat="1" ht="14.25" customHeight="1" x14ac:dyDescent="0.2">
      <c r="A27" s="181"/>
      <c r="B27" s="202">
        <v>24</v>
      </c>
      <c r="C27" s="199" t="s">
        <v>57</v>
      </c>
      <c r="D27" s="199" t="s">
        <v>58</v>
      </c>
      <c r="E27" s="199" t="s">
        <v>9</v>
      </c>
      <c r="F27" s="199" t="s">
        <v>713</v>
      </c>
      <c r="G27" s="335" t="s">
        <v>10</v>
      </c>
    </row>
    <row r="28" spans="1:7" s="7" customFormat="1" ht="14.25" customHeight="1" x14ac:dyDescent="0.2">
      <c r="A28" s="181"/>
      <c r="B28" s="183">
        <v>25</v>
      </c>
      <c r="C28" s="144" t="s">
        <v>59</v>
      </c>
      <c r="D28" s="144" t="s">
        <v>60</v>
      </c>
      <c r="E28" s="144" t="s">
        <v>9</v>
      </c>
      <c r="F28" s="144" t="s">
        <v>713</v>
      </c>
      <c r="G28" s="334" t="s">
        <v>13</v>
      </c>
    </row>
    <row r="29" spans="1:7" s="7" customFormat="1" ht="14.25" customHeight="1" x14ac:dyDescent="0.2">
      <c r="A29" s="181"/>
      <c r="B29" s="202">
        <v>26</v>
      </c>
      <c r="C29" s="199" t="s">
        <v>61</v>
      </c>
      <c r="D29" s="199" t="s">
        <v>62</v>
      </c>
      <c r="E29" s="199" t="s">
        <v>50</v>
      </c>
      <c r="F29" s="199" t="s">
        <v>713</v>
      </c>
      <c r="G29" s="335" t="s">
        <v>13</v>
      </c>
    </row>
    <row r="30" spans="1:7" s="7" customFormat="1" ht="14.25" customHeight="1" x14ac:dyDescent="0.2">
      <c r="A30" s="181"/>
      <c r="B30" s="183">
        <v>27</v>
      </c>
      <c r="C30" s="144" t="s">
        <v>63</v>
      </c>
      <c r="D30" s="144" t="s">
        <v>64</v>
      </c>
      <c r="E30" s="144" t="s">
        <v>23</v>
      </c>
      <c r="F30" s="144" t="s">
        <v>713</v>
      </c>
      <c r="G30" s="336" t="s">
        <v>13</v>
      </c>
    </row>
    <row r="31" spans="1:7" s="7" customFormat="1" ht="14.25" customHeight="1" x14ac:dyDescent="0.2">
      <c r="A31" s="181"/>
      <c r="B31" s="202">
        <v>28</v>
      </c>
      <c r="C31" s="199" t="s">
        <v>65</v>
      </c>
      <c r="D31" s="199" t="s">
        <v>66</v>
      </c>
      <c r="E31" s="199" t="s">
        <v>9</v>
      </c>
      <c r="F31" s="199" t="s">
        <v>713</v>
      </c>
      <c r="G31" s="335" t="s">
        <v>13</v>
      </c>
    </row>
    <row r="32" spans="1:7" s="7" customFormat="1" ht="14.25" customHeight="1" x14ac:dyDescent="0.2">
      <c r="A32" s="181"/>
      <c r="B32" s="183">
        <v>29</v>
      </c>
      <c r="C32" s="144" t="s">
        <v>67</v>
      </c>
      <c r="D32" s="144" t="s">
        <v>68</v>
      </c>
      <c r="E32" s="144" t="s">
        <v>50</v>
      </c>
      <c r="F32" s="144" t="s">
        <v>713</v>
      </c>
      <c r="G32" s="334" t="s">
        <v>13</v>
      </c>
    </row>
    <row r="33" spans="1:7" s="9" customFormat="1" ht="14.25" customHeight="1" x14ac:dyDescent="0.15">
      <c r="A33" s="181"/>
      <c r="B33" s="202">
        <v>30</v>
      </c>
      <c r="C33" s="199" t="s">
        <v>69</v>
      </c>
      <c r="D33" s="199" t="s">
        <v>70</v>
      </c>
      <c r="E33" s="199" t="s">
        <v>50</v>
      </c>
      <c r="F33" s="199" t="s">
        <v>713</v>
      </c>
      <c r="G33" s="335" t="s">
        <v>13</v>
      </c>
    </row>
    <row r="34" spans="1:7" s="9" customFormat="1" ht="14.25" customHeight="1" x14ac:dyDescent="0.15">
      <c r="A34" s="181"/>
      <c r="B34" s="218">
        <v>31</v>
      </c>
      <c r="C34" s="217" t="s">
        <v>71</v>
      </c>
      <c r="D34" s="217" t="s">
        <v>72</v>
      </c>
      <c r="E34" s="217" t="s">
        <v>9</v>
      </c>
      <c r="F34" s="144" t="s">
        <v>713</v>
      </c>
      <c r="G34" s="336" t="s">
        <v>10</v>
      </c>
    </row>
    <row r="35" spans="1:7" s="9" customFormat="1" ht="14.25" customHeight="1" x14ac:dyDescent="0.15">
      <c r="A35" s="181"/>
      <c r="B35" s="202">
        <v>32</v>
      </c>
      <c r="C35" s="199" t="s">
        <v>73</v>
      </c>
      <c r="D35" s="199" t="s">
        <v>74</v>
      </c>
      <c r="E35" s="199" t="s">
        <v>50</v>
      </c>
      <c r="F35" s="199" t="s">
        <v>713</v>
      </c>
      <c r="G35" s="335" t="s">
        <v>13</v>
      </c>
    </row>
    <row r="36" spans="1:7" s="9" customFormat="1" ht="14.25" customHeight="1" x14ac:dyDescent="0.15">
      <c r="A36" s="181"/>
      <c r="B36" s="183">
        <v>33</v>
      </c>
      <c r="C36" s="144" t="s">
        <v>75</v>
      </c>
      <c r="D36" s="144" t="s">
        <v>76</v>
      </c>
      <c r="E36" s="144" t="s">
        <v>50</v>
      </c>
      <c r="F36" s="144" t="s">
        <v>713</v>
      </c>
      <c r="G36" s="334" t="s">
        <v>13</v>
      </c>
    </row>
    <row r="37" spans="1:7" s="9" customFormat="1" ht="14.25" customHeight="1" x14ac:dyDescent="0.15">
      <c r="A37" s="181"/>
      <c r="B37" s="202">
        <v>34</v>
      </c>
      <c r="C37" s="199" t="s">
        <v>77</v>
      </c>
      <c r="D37" s="199" t="s">
        <v>78</v>
      </c>
      <c r="E37" s="199" t="s">
        <v>50</v>
      </c>
      <c r="F37" s="199" t="s">
        <v>713</v>
      </c>
      <c r="G37" s="335" t="s">
        <v>13</v>
      </c>
    </row>
    <row r="38" spans="1:7" s="9" customFormat="1" ht="14.25" customHeight="1" x14ac:dyDescent="0.15">
      <c r="A38" s="181"/>
      <c r="B38" s="183">
        <v>35</v>
      </c>
      <c r="C38" s="144" t="s">
        <v>79</v>
      </c>
      <c r="D38" s="144" t="s">
        <v>80</v>
      </c>
      <c r="E38" s="144" t="s">
        <v>9</v>
      </c>
      <c r="F38" s="144" t="s">
        <v>713</v>
      </c>
      <c r="G38" s="334" t="s">
        <v>10</v>
      </c>
    </row>
    <row r="39" spans="1:7" s="9" customFormat="1" ht="14.25" customHeight="1" x14ac:dyDescent="0.15">
      <c r="A39" s="181"/>
      <c r="B39" s="202">
        <v>36</v>
      </c>
      <c r="C39" s="199" t="s">
        <v>81</v>
      </c>
      <c r="D39" s="199" t="s">
        <v>82</v>
      </c>
      <c r="E39" s="199" t="s">
        <v>50</v>
      </c>
      <c r="F39" s="199" t="s">
        <v>713</v>
      </c>
      <c r="G39" s="335" t="s">
        <v>13</v>
      </c>
    </row>
    <row r="40" spans="1:7" s="9" customFormat="1" ht="14.25" customHeight="1" x14ac:dyDescent="0.15">
      <c r="A40" s="181"/>
      <c r="B40" s="183">
        <v>37</v>
      </c>
      <c r="C40" s="144" t="s">
        <v>83</v>
      </c>
      <c r="D40" s="144" t="s">
        <v>84</v>
      </c>
      <c r="E40" s="144" t="s">
        <v>23</v>
      </c>
      <c r="F40" s="144" t="s">
        <v>713</v>
      </c>
      <c r="G40" s="334" t="s">
        <v>13</v>
      </c>
    </row>
    <row r="41" spans="1:7" s="9" customFormat="1" ht="14.25" customHeight="1" x14ac:dyDescent="0.15">
      <c r="A41" s="181"/>
      <c r="B41" s="202">
        <v>38</v>
      </c>
      <c r="C41" s="199" t="s">
        <v>85</v>
      </c>
      <c r="D41" s="199" t="s">
        <v>86</v>
      </c>
      <c r="E41" s="199" t="s">
        <v>50</v>
      </c>
      <c r="F41" s="199" t="s">
        <v>713</v>
      </c>
      <c r="G41" s="335" t="s">
        <v>13</v>
      </c>
    </row>
    <row r="42" spans="1:7" s="9" customFormat="1" ht="14.25" customHeight="1" x14ac:dyDescent="0.15">
      <c r="A42" s="181"/>
      <c r="B42" s="183">
        <v>39</v>
      </c>
      <c r="C42" s="144" t="s">
        <v>87</v>
      </c>
      <c r="D42" s="144" t="s">
        <v>88</v>
      </c>
      <c r="E42" s="144" t="s">
        <v>50</v>
      </c>
      <c r="F42" s="144" t="s">
        <v>713</v>
      </c>
      <c r="G42" s="334" t="s">
        <v>13</v>
      </c>
    </row>
    <row r="43" spans="1:7" s="9" customFormat="1" ht="14.25" customHeight="1" x14ac:dyDescent="0.15">
      <c r="A43" s="181"/>
      <c r="B43" s="202">
        <v>40</v>
      </c>
      <c r="C43" s="199" t="s">
        <v>89</v>
      </c>
      <c r="D43" s="199" t="s">
        <v>88</v>
      </c>
      <c r="E43" s="199" t="s">
        <v>50</v>
      </c>
      <c r="F43" s="199" t="s">
        <v>713</v>
      </c>
      <c r="G43" s="335" t="s">
        <v>13</v>
      </c>
    </row>
    <row r="44" spans="1:7" s="9" customFormat="1" ht="14.25" customHeight="1" x14ac:dyDescent="0.15">
      <c r="A44" s="181"/>
      <c r="B44" s="183">
        <v>41</v>
      </c>
      <c r="C44" s="144" t="s">
        <v>90</v>
      </c>
      <c r="D44" s="144" t="s">
        <v>88</v>
      </c>
      <c r="E44" s="144" t="s">
        <v>50</v>
      </c>
      <c r="F44" s="144" t="s">
        <v>713</v>
      </c>
      <c r="G44" s="334" t="s">
        <v>13</v>
      </c>
    </row>
    <row r="45" spans="1:7" s="9" customFormat="1" ht="14.25" customHeight="1" x14ac:dyDescent="0.15">
      <c r="A45" s="181"/>
      <c r="B45" s="202">
        <v>42</v>
      </c>
      <c r="C45" s="199" t="s">
        <v>91</v>
      </c>
      <c r="D45" s="199" t="s">
        <v>88</v>
      </c>
      <c r="E45" s="199" t="s">
        <v>50</v>
      </c>
      <c r="F45" s="199" t="s">
        <v>713</v>
      </c>
      <c r="G45" s="335" t="s">
        <v>13</v>
      </c>
    </row>
    <row r="46" spans="1:7" s="9" customFormat="1" ht="14.25" customHeight="1" x14ac:dyDescent="0.15">
      <c r="A46" s="181"/>
      <c r="B46" s="183">
        <v>43</v>
      </c>
      <c r="C46" s="144" t="s">
        <v>92</v>
      </c>
      <c r="D46" s="144" t="s">
        <v>93</v>
      </c>
      <c r="E46" s="144" t="s">
        <v>50</v>
      </c>
      <c r="F46" s="144" t="s">
        <v>713</v>
      </c>
      <c r="G46" s="334" t="s">
        <v>13</v>
      </c>
    </row>
    <row r="47" spans="1:7" s="9" customFormat="1" ht="14.25" customHeight="1" x14ac:dyDescent="0.15">
      <c r="A47" s="181"/>
      <c r="B47" s="202">
        <v>44</v>
      </c>
      <c r="C47" s="199" t="s">
        <v>94</v>
      </c>
      <c r="D47" s="199" t="s">
        <v>95</v>
      </c>
      <c r="E47" s="199" t="s">
        <v>50</v>
      </c>
      <c r="F47" s="199" t="s">
        <v>713</v>
      </c>
      <c r="G47" s="335" t="s">
        <v>13</v>
      </c>
    </row>
    <row r="48" spans="1:7" s="9" customFormat="1" ht="14.25" customHeight="1" x14ac:dyDescent="0.15">
      <c r="A48" s="181"/>
      <c r="B48" s="183">
        <v>45</v>
      </c>
      <c r="C48" s="144" t="s">
        <v>96</v>
      </c>
      <c r="D48" s="144" t="s">
        <v>97</v>
      </c>
      <c r="E48" s="144" t="s">
        <v>50</v>
      </c>
      <c r="F48" s="144" t="s">
        <v>713</v>
      </c>
      <c r="G48" s="334" t="s">
        <v>13</v>
      </c>
    </row>
    <row r="49" spans="1:7" s="9" customFormat="1" ht="14.25" customHeight="1" x14ac:dyDescent="0.15">
      <c r="A49" s="181"/>
      <c r="B49" s="202">
        <v>46</v>
      </c>
      <c r="C49" s="199" t="s">
        <v>98</v>
      </c>
      <c r="D49" s="199" t="s">
        <v>99</v>
      </c>
      <c r="E49" s="199" t="s">
        <v>50</v>
      </c>
      <c r="F49" s="199" t="s">
        <v>713</v>
      </c>
      <c r="G49" s="335" t="s">
        <v>13</v>
      </c>
    </row>
    <row r="50" spans="1:7" s="9" customFormat="1" ht="14.25" customHeight="1" x14ac:dyDescent="0.15">
      <c r="A50" s="181"/>
      <c r="B50" s="183">
        <v>47</v>
      </c>
      <c r="C50" s="144" t="s">
        <v>100</v>
      </c>
      <c r="D50" s="144" t="s">
        <v>101</v>
      </c>
      <c r="E50" s="144" t="s">
        <v>50</v>
      </c>
      <c r="F50" s="144" t="s">
        <v>713</v>
      </c>
      <c r="G50" s="334" t="s">
        <v>13</v>
      </c>
    </row>
    <row r="51" spans="1:7" s="9" customFormat="1" ht="14.25" customHeight="1" x14ac:dyDescent="0.15">
      <c r="A51" s="8"/>
      <c r="B51" s="202">
        <v>48</v>
      </c>
      <c r="C51" s="199" t="s">
        <v>102</v>
      </c>
      <c r="D51" s="199" t="s">
        <v>103</v>
      </c>
      <c r="E51" s="199" t="s">
        <v>50</v>
      </c>
      <c r="F51" s="199" t="s">
        <v>713</v>
      </c>
      <c r="G51" s="335" t="s">
        <v>10</v>
      </c>
    </row>
    <row r="52" spans="1:7" s="9" customFormat="1" ht="14.25" customHeight="1" x14ac:dyDescent="0.15">
      <c r="A52" s="181"/>
      <c r="B52" s="183">
        <v>49</v>
      </c>
      <c r="C52" s="144" t="s">
        <v>104</v>
      </c>
      <c r="D52" s="144" t="s">
        <v>105</v>
      </c>
      <c r="E52" s="144" t="s">
        <v>50</v>
      </c>
      <c r="F52" s="144" t="s">
        <v>713</v>
      </c>
      <c r="G52" s="334" t="s">
        <v>10</v>
      </c>
    </row>
    <row r="53" spans="1:7" s="9" customFormat="1" ht="14.25" customHeight="1" x14ac:dyDescent="0.15">
      <c r="A53" s="181"/>
      <c r="B53" s="202">
        <v>50</v>
      </c>
      <c r="C53" s="199" t="s">
        <v>106</v>
      </c>
      <c r="D53" s="199" t="s">
        <v>105</v>
      </c>
      <c r="E53" s="199" t="s">
        <v>23</v>
      </c>
      <c r="F53" s="199" t="s">
        <v>713</v>
      </c>
      <c r="G53" s="335" t="s">
        <v>13</v>
      </c>
    </row>
    <row r="54" spans="1:7" s="9" customFormat="1" ht="14.25" customHeight="1" x14ac:dyDescent="0.15">
      <c r="A54" s="181"/>
      <c r="B54" s="183">
        <v>51</v>
      </c>
      <c r="C54" s="144" t="s">
        <v>107</v>
      </c>
      <c r="D54" s="144" t="s">
        <v>105</v>
      </c>
      <c r="E54" s="144" t="s">
        <v>23</v>
      </c>
      <c r="F54" s="144" t="s">
        <v>713</v>
      </c>
      <c r="G54" s="334" t="s">
        <v>13</v>
      </c>
    </row>
    <row r="55" spans="1:7" x14ac:dyDescent="0.2">
      <c r="B55" s="202">
        <v>52</v>
      </c>
      <c r="C55" s="199" t="s">
        <v>108</v>
      </c>
      <c r="D55" s="199" t="s">
        <v>109</v>
      </c>
      <c r="E55" s="199" t="s">
        <v>9</v>
      </c>
      <c r="F55" s="199" t="s">
        <v>713</v>
      </c>
      <c r="G55" s="335" t="s">
        <v>10</v>
      </c>
    </row>
    <row r="56" spans="1:7" x14ac:dyDescent="0.2">
      <c r="B56" s="215">
        <v>53</v>
      </c>
      <c r="C56" s="216" t="s">
        <v>110</v>
      </c>
      <c r="D56" s="216" t="s">
        <v>109</v>
      </c>
      <c r="E56" s="216" t="s">
        <v>9</v>
      </c>
      <c r="F56" s="144" t="s">
        <v>713</v>
      </c>
      <c r="G56" s="337" t="s">
        <v>10</v>
      </c>
    </row>
    <row r="57" spans="1:7" x14ac:dyDescent="0.2">
      <c r="B57" s="201" t="s">
        <v>111</v>
      </c>
    </row>
    <row r="59" spans="1:7" x14ac:dyDescent="0.2">
      <c r="B59" s="219" t="s">
        <v>112</v>
      </c>
      <c r="C59" s="220"/>
    </row>
    <row r="60" spans="1:7" x14ac:dyDescent="0.2">
      <c r="B60" s="219" t="s">
        <v>113</v>
      </c>
      <c r="C60" s="220"/>
    </row>
    <row r="61" spans="1:7" x14ac:dyDescent="0.2">
      <c r="B61" s="219"/>
      <c r="C61" s="220"/>
    </row>
  </sheetData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6:F56" location="'2'!A1" display="'2'!A1" xr:uid="{6A9DDC01-AB05-42F0-80F5-45E500BC5EAD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00B050"/>
  </sheetPr>
  <dimension ref="A1:U28"/>
  <sheetViews>
    <sheetView topLeftCell="G1" zoomScale="110" zoomScaleNormal="110" workbookViewId="0">
      <selection activeCell="Q37" sqref="Q37"/>
    </sheetView>
  </sheetViews>
  <sheetFormatPr baseColWidth="10" defaultColWidth="11.42578125" defaultRowHeight="14.25" x14ac:dyDescent="0.2"/>
  <cols>
    <col min="1" max="2" width="4.28515625" style="15" customWidth="1"/>
    <col min="3" max="3" width="39.85546875" style="15" bestFit="1" customWidth="1"/>
    <col min="4" max="4" width="14.28515625" style="15" customWidth="1"/>
    <col min="5" max="5" width="14.85546875" style="15" customWidth="1"/>
    <col min="6" max="6" width="14.140625" style="15" bestFit="1" customWidth="1"/>
    <col min="7" max="11" width="12.42578125" style="15" customWidth="1"/>
    <col min="12" max="20" width="14.28515625" style="15" customWidth="1"/>
    <col min="21" max="21" width="13.5703125" style="15" customWidth="1"/>
    <col min="22" max="16384" width="11.42578125" style="15"/>
  </cols>
  <sheetData>
    <row r="1" spans="1:21" ht="18.75" customHeight="1" x14ac:dyDescent="0.2"/>
    <row r="2" spans="1:21" ht="18.75" customHeight="1" x14ac:dyDescent="0.2">
      <c r="A2" s="16" t="s">
        <v>57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4.25" customHeight="1" x14ac:dyDescent="0.2">
      <c r="A3" s="16"/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4.25" customHeight="1" x14ac:dyDescent="0.2">
      <c r="A4" s="16"/>
      <c r="B4" s="19" t="s">
        <v>116</v>
      </c>
      <c r="C4" s="2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4.25" customHeight="1" thickBot="1" x14ac:dyDescent="0.25">
      <c r="A5" s="16"/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2">
      <c r="B6" s="34" t="s">
        <v>617</v>
      </c>
      <c r="C6" s="613" t="s">
        <v>612</v>
      </c>
      <c r="D6" s="615" t="s">
        <v>618</v>
      </c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7"/>
    </row>
    <row r="7" spans="1:21" ht="14.25" customHeight="1" thickBot="1" x14ac:dyDescent="0.25">
      <c r="B7" s="100"/>
      <c r="C7" s="614"/>
      <c r="D7" s="329">
        <v>0</v>
      </c>
      <c r="E7" s="330">
        <v>0.02</v>
      </c>
      <c r="F7" s="330">
        <v>0.04</v>
      </c>
      <c r="G7" s="331">
        <v>0.1</v>
      </c>
      <c r="H7" s="331">
        <v>0.2</v>
      </c>
      <c r="I7" s="331">
        <v>0.35</v>
      </c>
      <c r="J7" s="331">
        <v>0.5</v>
      </c>
      <c r="K7" s="331">
        <v>0.7</v>
      </c>
      <c r="L7" s="331">
        <v>0.75</v>
      </c>
      <c r="M7" s="331">
        <v>1</v>
      </c>
      <c r="N7" s="331">
        <v>1.5</v>
      </c>
      <c r="O7" s="331">
        <v>2.5</v>
      </c>
      <c r="P7" s="331">
        <v>3.7</v>
      </c>
      <c r="Q7" s="331">
        <v>12.5</v>
      </c>
      <c r="R7" s="331" t="s">
        <v>619</v>
      </c>
      <c r="S7" s="331"/>
      <c r="T7" s="69" t="s">
        <v>458</v>
      </c>
      <c r="U7" s="68" t="s">
        <v>620</v>
      </c>
    </row>
    <row r="8" spans="1:21" ht="14.25" customHeight="1" thickBot="1" x14ac:dyDescent="0.25">
      <c r="B8" s="59">
        <v>1</v>
      </c>
      <c r="C8" s="471" t="s">
        <v>452</v>
      </c>
      <c r="D8" s="475"/>
      <c r="E8" s="475"/>
      <c r="F8" s="475"/>
      <c r="G8" s="475"/>
      <c r="H8" s="475"/>
      <c r="I8" s="475">
        <v>24786870.922805998</v>
      </c>
      <c r="J8" s="475"/>
      <c r="K8" s="475"/>
      <c r="L8" s="475"/>
      <c r="M8" s="475">
        <v>1855035.894296</v>
      </c>
      <c r="N8" s="475"/>
      <c r="O8" s="303"/>
      <c r="P8" s="303"/>
      <c r="Q8" s="303"/>
      <c r="R8" s="303"/>
      <c r="S8" s="193"/>
      <c r="T8" s="192">
        <f>SUM(D8:S8)</f>
        <v>26641906.817102</v>
      </c>
      <c r="U8" s="94"/>
    </row>
    <row r="9" spans="1:21" ht="14.25" customHeight="1" thickBot="1" x14ac:dyDescent="0.25">
      <c r="B9" s="38">
        <v>2</v>
      </c>
      <c r="C9" s="471" t="s">
        <v>457</v>
      </c>
      <c r="D9" s="475"/>
      <c r="E9" s="475"/>
      <c r="F9" s="475"/>
      <c r="G9" s="475"/>
      <c r="H9" s="475"/>
      <c r="I9" s="475"/>
      <c r="J9" s="475"/>
      <c r="K9" s="475"/>
      <c r="L9" s="475"/>
      <c r="M9" s="475">
        <v>2688230.7618160001</v>
      </c>
      <c r="N9" s="475"/>
      <c r="O9" s="303"/>
      <c r="P9" s="303"/>
      <c r="Q9" s="303"/>
      <c r="R9" s="303"/>
      <c r="S9" s="193"/>
      <c r="T9" s="192">
        <f t="shared" ref="T9:T23" si="0">SUM(D9:S9)</f>
        <v>2688230.7618160001</v>
      </c>
      <c r="U9" s="97"/>
    </row>
    <row r="10" spans="1:21" ht="14.25" customHeight="1" thickBot="1" x14ac:dyDescent="0.25">
      <c r="B10" s="38">
        <v>3</v>
      </c>
      <c r="C10" s="471" t="s">
        <v>454</v>
      </c>
      <c r="D10" s="475"/>
      <c r="E10" s="475"/>
      <c r="F10" s="475"/>
      <c r="G10" s="475"/>
      <c r="H10" s="475"/>
      <c r="I10" s="475"/>
      <c r="J10" s="475"/>
      <c r="K10" s="475"/>
      <c r="L10" s="475"/>
      <c r="M10" s="475">
        <v>73595.378224999993</v>
      </c>
      <c r="N10" s="475">
        <v>29167.280129999999</v>
      </c>
      <c r="O10" s="303"/>
      <c r="P10" s="303"/>
      <c r="Q10" s="303"/>
      <c r="R10" s="303"/>
      <c r="S10" s="193"/>
      <c r="T10" s="192">
        <f t="shared" si="0"/>
        <v>102762.65835499999</v>
      </c>
      <c r="U10" s="97"/>
    </row>
    <row r="11" spans="1:21" ht="14.25" customHeight="1" thickBot="1" x14ac:dyDescent="0.25">
      <c r="B11" s="60">
        <v>4</v>
      </c>
      <c r="C11" s="471" t="s">
        <v>453</v>
      </c>
      <c r="D11" s="475"/>
      <c r="E11" s="475"/>
      <c r="F11" s="475"/>
      <c r="G11" s="475"/>
      <c r="H11" s="475">
        <v>1094.38138</v>
      </c>
      <c r="I11" s="475"/>
      <c r="J11" s="475"/>
      <c r="K11" s="475"/>
      <c r="L11" s="475"/>
      <c r="M11" s="475"/>
      <c r="N11" s="475"/>
      <c r="O11" s="303"/>
      <c r="P11" s="303"/>
      <c r="Q11" s="303"/>
      <c r="R11" s="303"/>
      <c r="S11" s="193"/>
      <c r="T11" s="192">
        <f t="shared" si="0"/>
        <v>1094.38138</v>
      </c>
      <c r="U11" s="97"/>
    </row>
    <row r="12" spans="1:21" ht="14.25" customHeight="1" thickBot="1" x14ac:dyDescent="0.25">
      <c r="B12" s="38">
        <v>5</v>
      </c>
      <c r="C12" s="471" t="s">
        <v>456</v>
      </c>
      <c r="D12" s="475"/>
      <c r="E12" s="475"/>
      <c r="F12" s="475"/>
      <c r="G12" s="475"/>
      <c r="H12" s="475"/>
      <c r="I12" s="475"/>
      <c r="J12" s="475"/>
      <c r="K12" s="475"/>
      <c r="L12" s="475">
        <v>4212319.1835650001</v>
      </c>
      <c r="M12" s="475"/>
      <c r="N12" s="475"/>
      <c r="O12" s="303"/>
      <c r="P12" s="303"/>
      <c r="Q12" s="303"/>
      <c r="R12" s="303"/>
      <c r="S12" s="193"/>
      <c r="T12" s="192">
        <f t="shared" si="0"/>
        <v>4212319.1835650001</v>
      </c>
      <c r="U12" s="97"/>
    </row>
    <row r="13" spans="1:21" ht="14.25" customHeight="1" thickBot="1" x14ac:dyDescent="0.25">
      <c r="B13" s="38">
        <v>6</v>
      </c>
      <c r="C13" s="471" t="s">
        <v>455</v>
      </c>
      <c r="D13" s="303">
        <v>49370.992200000001</v>
      </c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193"/>
      <c r="T13" s="192">
        <f t="shared" si="0"/>
        <v>49370.992200000001</v>
      </c>
      <c r="U13" s="97"/>
    </row>
    <row r="14" spans="1:21" ht="14.25" customHeight="1" thickBot="1" x14ac:dyDescent="0.25">
      <c r="B14" s="38">
        <v>7</v>
      </c>
      <c r="C14" s="33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2">
        <f t="shared" si="0"/>
        <v>0</v>
      </c>
      <c r="U14" s="97"/>
    </row>
    <row r="15" spans="1:21" ht="14.25" customHeight="1" thickBot="1" x14ac:dyDescent="0.25">
      <c r="B15" s="38">
        <v>8</v>
      </c>
      <c r="C15" s="33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2">
        <f t="shared" si="0"/>
        <v>0</v>
      </c>
      <c r="U15" s="97"/>
    </row>
    <row r="16" spans="1:21" ht="14.25" customHeight="1" thickBot="1" x14ac:dyDescent="0.25">
      <c r="B16" s="60">
        <v>9</v>
      </c>
      <c r="C16" s="33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2">
        <f t="shared" si="0"/>
        <v>0</v>
      </c>
      <c r="U16" s="97"/>
    </row>
    <row r="17" spans="2:21" ht="14.25" customHeight="1" thickBot="1" x14ac:dyDescent="0.25">
      <c r="B17" s="38">
        <v>10</v>
      </c>
      <c r="C17" s="33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2">
        <f t="shared" si="0"/>
        <v>0</v>
      </c>
      <c r="U17" s="97"/>
    </row>
    <row r="18" spans="2:21" ht="14.25" customHeight="1" thickBot="1" x14ac:dyDescent="0.25">
      <c r="B18" s="38">
        <v>11</v>
      </c>
      <c r="C18" s="33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2">
        <f t="shared" si="0"/>
        <v>0</v>
      </c>
      <c r="U18" s="97"/>
    </row>
    <row r="19" spans="2:21" ht="14.25" customHeight="1" thickBot="1" x14ac:dyDescent="0.25">
      <c r="B19" s="38">
        <v>12</v>
      </c>
      <c r="C19" s="33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2">
        <f t="shared" si="0"/>
        <v>0</v>
      </c>
      <c r="U19" s="97"/>
    </row>
    <row r="20" spans="2:21" ht="14.25" customHeight="1" thickBot="1" x14ac:dyDescent="0.25">
      <c r="B20" s="38">
        <v>13</v>
      </c>
      <c r="C20" s="33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2">
        <f t="shared" si="0"/>
        <v>0</v>
      </c>
      <c r="U20" s="97"/>
    </row>
    <row r="21" spans="2:21" ht="14.25" customHeight="1" thickBot="1" x14ac:dyDescent="0.25">
      <c r="B21" s="60">
        <v>14</v>
      </c>
      <c r="C21" s="33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2">
        <f t="shared" si="0"/>
        <v>0</v>
      </c>
      <c r="U21" s="97"/>
    </row>
    <row r="22" spans="2:21" ht="14.25" customHeight="1" thickBot="1" x14ac:dyDescent="0.25">
      <c r="B22" s="38">
        <v>15</v>
      </c>
      <c r="C22" s="33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2">
        <f t="shared" si="0"/>
        <v>0</v>
      </c>
      <c r="U22" s="97"/>
    </row>
    <row r="23" spans="2:21" ht="14.25" customHeight="1" thickBot="1" x14ac:dyDescent="0.25">
      <c r="B23" s="38">
        <v>16</v>
      </c>
      <c r="C23" s="33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2">
        <f t="shared" si="0"/>
        <v>0</v>
      </c>
      <c r="U23" s="97"/>
    </row>
    <row r="24" spans="2:21" ht="14.25" customHeight="1" thickBot="1" x14ac:dyDescent="0.25">
      <c r="B24" s="45">
        <v>17</v>
      </c>
      <c r="C24" s="36" t="s">
        <v>458</v>
      </c>
      <c r="D24" s="194">
        <f>SUM(D8:D23)</f>
        <v>49370.992200000001</v>
      </c>
      <c r="E24" s="194">
        <f t="shared" ref="E24:R24" si="1">SUM(E8:E23)</f>
        <v>0</v>
      </c>
      <c r="F24" s="194">
        <f t="shared" si="1"/>
        <v>0</v>
      </c>
      <c r="G24" s="194">
        <f t="shared" si="1"/>
        <v>0</v>
      </c>
      <c r="H24" s="194">
        <f t="shared" si="1"/>
        <v>1094.38138</v>
      </c>
      <c r="I24" s="194">
        <f t="shared" si="1"/>
        <v>24786870.922805998</v>
      </c>
      <c r="J24" s="194">
        <f t="shared" si="1"/>
        <v>0</v>
      </c>
      <c r="K24" s="194">
        <f t="shared" si="1"/>
        <v>0</v>
      </c>
      <c r="L24" s="194">
        <f t="shared" si="1"/>
        <v>4212319.1835650001</v>
      </c>
      <c r="M24" s="194">
        <f t="shared" si="1"/>
        <v>4616862.034337</v>
      </c>
      <c r="N24" s="194">
        <f t="shared" si="1"/>
        <v>29167.280129999999</v>
      </c>
      <c r="O24" s="194">
        <f t="shared" si="1"/>
        <v>0</v>
      </c>
      <c r="P24" s="194">
        <f t="shared" si="1"/>
        <v>0</v>
      </c>
      <c r="Q24" s="194">
        <f t="shared" si="1"/>
        <v>0</v>
      </c>
      <c r="R24" s="194">
        <f t="shared" si="1"/>
        <v>0</v>
      </c>
      <c r="S24" s="195"/>
      <c r="T24" s="192">
        <f>SUM(T8:T23)</f>
        <v>33695684.794418</v>
      </c>
      <c r="U24" s="191"/>
    </row>
    <row r="25" spans="2:21" x14ac:dyDescent="0.2">
      <c r="J25" s="224"/>
      <c r="M25" s="224"/>
    </row>
    <row r="28" spans="2:21" x14ac:dyDescent="0.2">
      <c r="J28" s="292"/>
      <c r="L28" s="292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00B050"/>
  </sheetPr>
  <dimension ref="A1:F13"/>
  <sheetViews>
    <sheetView zoomScale="110" zoomScaleNormal="110" workbookViewId="0">
      <selection activeCell="H24" sqref="H24"/>
    </sheetView>
  </sheetViews>
  <sheetFormatPr baseColWidth="10" defaultColWidth="11.42578125" defaultRowHeight="14.25" x14ac:dyDescent="0.2"/>
  <cols>
    <col min="1" max="2" width="4.28515625" style="15" customWidth="1"/>
    <col min="3" max="3" width="32.85546875" style="15" customWidth="1"/>
    <col min="4" max="5" width="14.28515625" style="15" customWidth="1"/>
    <col min="6" max="6" width="12.42578125" style="15" customWidth="1"/>
    <col min="7" max="16384" width="11.42578125" style="15"/>
  </cols>
  <sheetData>
    <row r="1" spans="1:6" ht="18.75" customHeight="1" x14ac:dyDescent="0.2"/>
    <row r="2" spans="1:6" ht="18.75" customHeight="1" x14ac:dyDescent="0.2">
      <c r="A2" s="16" t="s">
        <v>71</v>
      </c>
    </row>
    <row r="3" spans="1:6" ht="14.25" customHeight="1" x14ac:dyDescent="0.2">
      <c r="B3" s="18"/>
      <c r="C3" s="18"/>
      <c r="D3" s="18"/>
      <c r="E3" s="18"/>
      <c r="F3" s="18"/>
    </row>
    <row r="4" spans="1:6" ht="14.25" customHeight="1" x14ac:dyDescent="0.2">
      <c r="B4" s="19" t="s">
        <v>621</v>
      </c>
      <c r="C4" s="18"/>
      <c r="D4" s="18"/>
      <c r="E4" s="18"/>
      <c r="F4" s="18"/>
    </row>
    <row r="5" spans="1:6" ht="14.25" customHeight="1" thickBot="1" x14ac:dyDescent="0.25">
      <c r="B5" s="18"/>
      <c r="C5" s="18"/>
      <c r="D5" s="18"/>
      <c r="E5" s="18"/>
      <c r="F5" s="18"/>
    </row>
    <row r="6" spans="1:6" x14ac:dyDescent="0.2">
      <c r="B6" s="21"/>
      <c r="C6" s="21"/>
      <c r="D6" s="27" t="s">
        <v>117</v>
      </c>
      <c r="E6" s="39" t="s">
        <v>118</v>
      </c>
    </row>
    <row r="7" spans="1:6" ht="14.25" customHeight="1" thickBot="1" x14ac:dyDescent="0.25">
      <c r="B7" s="74"/>
      <c r="C7" s="71"/>
      <c r="D7" s="72" t="s">
        <v>622</v>
      </c>
      <c r="E7" s="73" t="s">
        <v>623</v>
      </c>
    </row>
    <row r="8" spans="1:6" x14ac:dyDescent="0.2">
      <c r="B8" s="75">
        <v>1</v>
      </c>
      <c r="C8" s="76" t="s">
        <v>624</v>
      </c>
      <c r="D8" s="77"/>
      <c r="E8" s="78"/>
    </row>
    <row r="9" spans="1:6" x14ac:dyDescent="0.2">
      <c r="B9" s="60">
        <v>2</v>
      </c>
      <c r="C9" s="79" t="s">
        <v>625</v>
      </c>
      <c r="D9" s="209"/>
      <c r="E9" s="80"/>
    </row>
    <row r="10" spans="1:6" x14ac:dyDescent="0.2">
      <c r="B10" s="60">
        <v>3</v>
      </c>
      <c r="C10" s="79" t="s">
        <v>626</v>
      </c>
      <c r="D10" s="209"/>
      <c r="E10" s="80"/>
    </row>
    <row r="11" spans="1:6" x14ac:dyDescent="0.2">
      <c r="B11" s="60">
        <v>4</v>
      </c>
      <c r="C11" s="79" t="s">
        <v>627</v>
      </c>
      <c r="D11" s="84">
        <v>150.453</v>
      </c>
      <c r="E11" s="80">
        <v>78.611000000000004</v>
      </c>
    </row>
    <row r="12" spans="1:6" x14ac:dyDescent="0.2">
      <c r="B12" s="38" t="s">
        <v>628</v>
      </c>
      <c r="C12" s="81" t="s">
        <v>629</v>
      </c>
      <c r="D12" s="82"/>
      <c r="E12" s="83"/>
    </row>
    <row r="13" spans="1:6" ht="15" thickBot="1" x14ac:dyDescent="0.25">
      <c r="B13" s="45">
        <v>5</v>
      </c>
      <c r="C13" s="185" t="s">
        <v>630</v>
      </c>
      <c r="D13" s="84">
        <v>150.453</v>
      </c>
      <c r="E13" s="80">
        <v>78.611000000000004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00B050"/>
  </sheetPr>
  <dimension ref="A1:H15"/>
  <sheetViews>
    <sheetView zoomScale="110" zoomScaleNormal="110" workbookViewId="0">
      <selection activeCell="J25" sqref="J25"/>
    </sheetView>
  </sheetViews>
  <sheetFormatPr baseColWidth="10" defaultColWidth="11.42578125" defaultRowHeight="14.25" x14ac:dyDescent="0.2"/>
  <cols>
    <col min="1" max="1" width="4.28515625" style="15" customWidth="1"/>
    <col min="2" max="2" width="15.85546875" style="15" customWidth="1"/>
    <col min="3" max="8" width="14.28515625" style="15" customWidth="1"/>
    <col min="9" max="16384" width="11.42578125" style="15"/>
  </cols>
  <sheetData>
    <row r="1" spans="1:8" ht="18.75" customHeight="1" x14ac:dyDescent="0.2"/>
    <row r="2" spans="1:8" ht="18.75" customHeight="1" x14ac:dyDescent="0.2">
      <c r="A2" s="16" t="s">
        <v>79</v>
      </c>
    </row>
    <row r="3" spans="1:8" ht="14.25" customHeight="1" x14ac:dyDescent="0.2"/>
    <row r="4" spans="1:8" ht="14.25" customHeight="1" x14ac:dyDescent="0.2">
      <c r="B4" s="19" t="s">
        <v>621</v>
      </c>
    </row>
    <row r="5" spans="1:8" ht="14.25" customHeight="1" thickBot="1" x14ac:dyDescent="0.25">
      <c r="B5" s="19"/>
    </row>
    <row r="6" spans="1:8" ht="14.25" customHeight="1" x14ac:dyDescent="0.2">
      <c r="C6" s="27" t="s">
        <v>117</v>
      </c>
      <c r="D6" s="28" t="s">
        <v>118</v>
      </c>
      <c r="E6" s="28" t="s">
        <v>119</v>
      </c>
      <c r="F6" s="28" t="s">
        <v>120</v>
      </c>
      <c r="G6" s="28" t="s">
        <v>121</v>
      </c>
      <c r="H6" s="39" t="s">
        <v>122</v>
      </c>
    </row>
    <row r="7" spans="1:8" ht="14.25" customHeight="1" x14ac:dyDescent="0.2">
      <c r="C7" s="618" t="s">
        <v>631</v>
      </c>
      <c r="D7" s="619"/>
      <c r="E7" s="619"/>
      <c r="F7" s="620"/>
      <c r="G7" s="621" t="s">
        <v>632</v>
      </c>
      <c r="H7" s="622"/>
    </row>
    <row r="8" spans="1:8" ht="14.25" customHeight="1" x14ac:dyDescent="0.2">
      <c r="C8" s="623" t="s">
        <v>633</v>
      </c>
      <c r="D8" s="624"/>
      <c r="E8" s="625" t="s">
        <v>634</v>
      </c>
      <c r="F8" s="626"/>
      <c r="G8" s="627" t="s">
        <v>633</v>
      </c>
      <c r="H8" s="629" t="s">
        <v>634</v>
      </c>
    </row>
    <row r="9" spans="1:8" ht="15" thickBot="1" x14ac:dyDescent="0.25">
      <c r="B9" s="26"/>
      <c r="C9" s="88" t="s">
        <v>635</v>
      </c>
      <c r="D9" s="87" t="s">
        <v>636</v>
      </c>
      <c r="E9" s="87" t="s">
        <v>635</v>
      </c>
      <c r="F9" s="87" t="s">
        <v>636</v>
      </c>
      <c r="G9" s="628"/>
      <c r="H9" s="630"/>
    </row>
    <row r="10" spans="1:8" ht="14.25" customHeight="1" x14ac:dyDescent="0.2">
      <c r="B10" s="89" t="s">
        <v>637</v>
      </c>
      <c r="C10" s="123">
        <v>61.7</v>
      </c>
      <c r="D10" s="124"/>
      <c r="E10" s="124"/>
      <c r="F10" s="124"/>
      <c r="G10" s="124"/>
      <c r="H10" s="125"/>
    </row>
    <row r="11" spans="1:8" ht="14.25" customHeight="1" x14ac:dyDescent="0.2">
      <c r="B11" s="174" t="s">
        <v>638</v>
      </c>
      <c r="C11" s="129">
        <v>0</v>
      </c>
      <c r="D11" s="130"/>
      <c r="E11" s="130"/>
      <c r="F11" s="130"/>
      <c r="G11" s="130"/>
      <c r="H11" s="131"/>
    </row>
    <row r="12" spans="1:8" ht="14.25" customHeight="1" thickBot="1" x14ac:dyDescent="0.25">
      <c r="B12" s="90" t="s">
        <v>458</v>
      </c>
      <c r="C12" s="126">
        <v>61.7</v>
      </c>
      <c r="D12" s="127"/>
      <c r="E12" s="127"/>
      <c r="F12" s="127"/>
      <c r="G12" s="127"/>
      <c r="H12" s="128"/>
    </row>
    <row r="15" spans="1:8" x14ac:dyDescent="0.2">
      <c r="E15" s="86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00B050"/>
  </sheetPr>
  <dimension ref="A1:F41"/>
  <sheetViews>
    <sheetView topLeftCell="A14" zoomScale="120" zoomScaleNormal="120" workbookViewId="0">
      <selection activeCell="F42" sqref="F42"/>
    </sheetView>
  </sheetViews>
  <sheetFormatPr baseColWidth="10" defaultColWidth="11.42578125" defaultRowHeight="14.25" x14ac:dyDescent="0.2"/>
  <cols>
    <col min="1" max="3" width="4.28515625" style="15" customWidth="1"/>
    <col min="4" max="4" width="53.42578125" style="15" bestFit="1" customWidth="1"/>
    <col min="5" max="5" width="18.42578125" style="15" customWidth="1"/>
    <col min="6" max="6" width="24.85546875" style="15" customWidth="1"/>
    <col min="7" max="16384" width="11.42578125" style="15"/>
  </cols>
  <sheetData>
    <row r="1" spans="1:6" ht="18.75" customHeight="1" x14ac:dyDescent="0.2"/>
    <row r="2" spans="1:6" ht="18.75" customHeight="1" x14ac:dyDescent="0.2">
      <c r="A2" s="184" t="s">
        <v>102</v>
      </c>
      <c r="B2" s="16"/>
      <c r="C2" s="16"/>
    </row>
    <row r="3" spans="1:6" ht="14.25" customHeight="1" x14ac:dyDescent="0.2"/>
    <row r="4" spans="1:6" ht="14.25" customHeight="1" x14ac:dyDescent="0.2">
      <c r="B4" s="19" t="s">
        <v>387</v>
      </c>
      <c r="C4" s="19"/>
    </row>
    <row r="5" spans="1:6" ht="14.25" customHeight="1" thickBot="1" x14ac:dyDescent="0.25">
      <c r="B5" s="17"/>
      <c r="C5" s="17"/>
      <c r="D5" s="17"/>
      <c r="E5" s="18"/>
    </row>
    <row r="6" spans="1:6" ht="14.25" customHeight="1" x14ac:dyDescent="0.2">
      <c r="B6" s="644" t="s">
        <v>639</v>
      </c>
      <c r="C6" s="645"/>
      <c r="D6" s="645"/>
      <c r="E6" s="646" t="s">
        <v>640</v>
      </c>
      <c r="F6" s="648" t="s">
        <v>641</v>
      </c>
    </row>
    <row r="7" spans="1:6" ht="14.25" customHeight="1" x14ac:dyDescent="0.2">
      <c r="B7" s="642" t="s">
        <v>642</v>
      </c>
      <c r="C7" s="643"/>
      <c r="D7" s="643"/>
      <c r="E7" s="647"/>
      <c r="F7" s="649"/>
    </row>
    <row r="8" spans="1:6" ht="14.25" customHeight="1" x14ac:dyDescent="0.2">
      <c r="B8" s="642" t="s">
        <v>643</v>
      </c>
      <c r="C8" s="643"/>
      <c r="D8" s="643"/>
      <c r="E8" s="188">
        <v>44196</v>
      </c>
      <c r="F8" s="189">
        <f>E8</f>
        <v>44196</v>
      </c>
    </row>
    <row r="9" spans="1:6" ht="14.25" customHeight="1" thickBot="1" x14ac:dyDescent="0.25">
      <c r="B9" s="631" t="s">
        <v>644</v>
      </c>
      <c r="C9" s="632"/>
      <c r="D9" s="632"/>
      <c r="E9" s="117">
        <v>1</v>
      </c>
      <c r="F9" s="118">
        <v>1</v>
      </c>
    </row>
    <row r="10" spans="1:6" ht="14.25" customHeight="1" x14ac:dyDescent="0.2">
      <c r="B10" s="633" t="s">
        <v>645</v>
      </c>
      <c r="C10" s="634"/>
      <c r="D10" s="634"/>
      <c r="E10" s="635"/>
      <c r="F10" s="636"/>
    </row>
    <row r="11" spans="1:6" ht="14.25" customHeight="1" x14ac:dyDescent="0.2">
      <c r="B11" s="60">
        <v>1</v>
      </c>
      <c r="C11" s="103" t="s">
        <v>646</v>
      </c>
      <c r="D11" s="96"/>
      <c r="E11" s="208"/>
      <c r="F11" s="462">
        <v>3032.9609999999998</v>
      </c>
    </row>
    <row r="12" spans="1:6" ht="14.25" customHeight="1" x14ac:dyDescent="0.2">
      <c r="B12" s="637" t="s">
        <v>647</v>
      </c>
      <c r="C12" s="638"/>
      <c r="D12" s="638"/>
      <c r="E12" s="638"/>
      <c r="F12" s="639"/>
    </row>
    <row r="13" spans="1:6" ht="14.25" customHeight="1" x14ac:dyDescent="0.2">
      <c r="B13" s="60">
        <v>2</v>
      </c>
      <c r="C13" s="103" t="s">
        <v>648</v>
      </c>
      <c r="D13" s="104"/>
      <c r="E13" s="463">
        <f>E14+E15</f>
        <v>18905.201000000001</v>
      </c>
      <c r="F13" s="464">
        <f>F14+F15</f>
        <v>1108.1110000000001</v>
      </c>
    </row>
    <row r="14" spans="1:6" ht="14.25" customHeight="1" x14ac:dyDescent="0.2">
      <c r="B14" s="60">
        <v>3</v>
      </c>
      <c r="C14" s="105"/>
      <c r="D14" s="288" t="s">
        <v>649</v>
      </c>
      <c r="E14" s="465">
        <f>1817.416+15996.509</f>
        <v>17813.924999999999</v>
      </c>
      <c r="F14" s="466">
        <f>182.652+799.825</f>
        <v>982.47700000000009</v>
      </c>
    </row>
    <row r="15" spans="1:6" ht="14.25" customHeight="1" x14ac:dyDescent="0.2">
      <c r="B15" s="60">
        <v>4</v>
      </c>
      <c r="C15" s="105"/>
      <c r="D15" s="288" t="s">
        <v>650</v>
      </c>
      <c r="E15" s="465">
        <f>18.34+1072.936</f>
        <v>1091.2759999999998</v>
      </c>
      <c r="F15" s="466">
        <f>18.34+107.294</f>
        <v>125.634</v>
      </c>
    </row>
    <row r="16" spans="1:6" ht="14.25" customHeight="1" x14ac:dyDescent="0.2">
      <c r="B16" s="60">
        <v>5</v>
      </c>
      <c r="C16" s="103" t="s">
        <v>651</v>
      </c>
      <c r="D16" s="104"/>
      <c r="E16" s="463">
        <f>E17+E18</f>
        <v>3208.0940000000001</v>
      </c>
      <c r="F16" s="463">
        <f>F17+F18</f>
        <v>1275.5540000000001</v>
      </c>
    </row>
    <row r="17" spans="2:6" ht="14.25" customHeight="1" x14ac:dyDescent="0.2">
      <c r="B17" s="60">
        <v>6</v>
      </c>
      <c r="C17" s="103"/>
      <c r="D17" s="288" t="s">
        <v>652</v>
      </c>
      <c r="E17" s="465">
        <f>376.452+335.627</f>
        <v>712.07899999999995</v>
      </c>
      <c r="F17" s="466">
        <f>93.313+134.251</f>
        <v>227.56400000000002</v>
      </c>
    </row>
    <row r="18" spans="2:6" ht="14.25" customHeight="1" x14ac:dyDescent="0.2">
      <c r="B18" s="60">
        <v>7</v>
      </c>
      <c r="C18" s="103"/>
      <c r="D18" s="288" t="s">
        <v>653</v>
      </c>
      <c r="E18" s="465">
        <v>2496.0149999999999</v>
      </c>
      <c r="F18" s="466">
        <v>1047.99</v>
      </c>
    </row>
    <row r="19" spans="2:6" ht="14.25" customHeight="1" x14ac:dyDescent="0.2">
      <c r="B19" s="60">
        <v>8</v>
      </c>
      <c r="C19" s="103"/>
      <c r="D19" s="96" t="s">
        <v>654</v>
      </c>
      <c r="E19" s="463"/>
      <c r="F19" s="464"/>
    </row>
    <row r="20" spans="2:6" ht="14.25" customHeight="1" x14ac:dyDescent="0.2">
      <c r="B20" s="60">
        <v>9</v>
      </c>
      <c r="C20" s="103" t="s">
        <v>655</v>
      </c>
      <c r="D20" s="104"/>
      <c r="E20" s="467"/>
      <c r="F20" s="464"/>
    </row>
    <row r="21" spans="2:6" ht="14.25" customHeight="1" x14ac:dyDescent="0.2">
      <c r="B21" s="60">
        <v>10</v>
      </c>
      <c r="C21" s="103" t="s">
        <v>656</v>
      </c>
      <c r="D21" s="104"/>
      <c r="E21" s="463">
        <f>E22+E24</f>
        <v>1924.7059999999999</v>
      </c>
      <c r="F21" s="463">
        <f>F22+F24</f>
        <v>105.43599999999999</v>
      </c>
    </row>
    <row r="22" spans="2:6" ht="14.25" customHeight="1" x14ac:dyDescent="0.2">
      <c r="B22" s="60">
        <v>11</v>
      </c>
      <c r="C22" s="103"/>
      <c r="D22" s="288" t="s">
        <v>657</v>
      </c>
      <c r="E22" s="465">
        <v>6.2110000000000003</v>
      </c>
      <c r="F22" s="466">
        <v>6.2110000000000003</v>
      </c>
    </row>
    <row r="23" spans="2:6" ht="14.25" customHeight="1" x14ac:dyDescent="0.2">
      <c r="B23" s="60">
        <v>12</v>
      </c>
      <c r="C23" s="103"/>
      <c r="D23" s="288" t="s">
        <v>658</v>
      </c>
      <c r="E23" s="465"/>
      <c r="F23" s="466"/>
    </row>
    <row r="24" spans="2:6" ht="14.25" customHeight="1" x14ac:dyDescent="0.2">
      <c r="B24" s="60">
        <v>13</v>
      </c>
      <c r="C24" s="103"/>
      <c r="D24" s="288" t="s">
        <v>659</v>
      </c>
      <c r="E24" s="465">
        <v>1918.4949999999999</v>
      </c>
      <c r="F24" s="466">
        <v>99.224999999999994</v>
      </c>
    </row>
    <row r="25" spans="2:6" ht="14.25" customHeight="1" x14ac:dyDescent="0.2">
      <c r="B25" s="60">
        <v>14</v>
      </c>
      <c r="C25" s="106" t="s">
        <v>660</v>
      </c>
      <c r="D25" s="107"/>
      <c r="E25" s="463">
        <v>418.22699999999998</v>
      </c>
      <c r="F25" s="464">
        <v>386.62700000000001</v>
      </c>
    </row>
    <row r="26" spans="2:6" ht="14.25" customHeight="1" x14ac:dyDescent="0.2">
      <c r="B26" s="60">
        <v>15</v>
      </c>
      <c r="C26" s="106" t="s">
        <v>661</v>
      </c>
      <c r="D26" s="107"/>
      <c r="E26" s="463">
        <v>1383.837</v>
      </c>
      <c r="F26" s="464">
        <v>157.23500000000001</v>
      </c>
    </row>
    <row r="27" spans="2:6" ht="14.25" customHeight="1" x14ac:dyDescent="0.2">
      <c r="B27" s="119">
        <v>16</v>
      </c>
      <c r="C27" s="108" t="s">
        <v>662</v>
      </c>
      <c r="D27" s="98"/>
      <c r="E27" s="207"/>
      <c r="F27" s="41">
        <f>F13+F16+F21+F25+F26</f>
        <v>3032.9630000000002</v>
      </c>
    </row>
    <row r="28" spans="2:6" ht="14.25" customHeight="1" x14ac:dyDescent="0.2">
      <c r="B28" s="637" t="s">
        <v>663</v>
      </c>
      <c r="C28" s="638"/>
      <c r="D28" s="638"/>
      <c r="E28" s="638"/>
      <c r="F28" s="639"/>
    </row>
    <row r="29" spans="2:6" ht="14.25" customHeight="1" x14ac:dyDescent="0.2">
      <c r="B29" s="38">
        <v>17</v>
      </c>
      <c r="C29" s="109" t="s">
        <v>664</v>
      </c>
      <c r="D29" s="98"/>
      <c r="E29" s="30"/>
      <c r="F29" s="40"/>
    </row>
    <row r="30" spans="2:6" ht="14.25" customHeight="1" x14ac:dyDescent="0.2">
      <c r="B30" s="60">
        <v>18</v>
      </c>
      <c r="C30" s="106" t="s">
        <v>665</v>
      </c>
      <c r="D30" s="107"/>
      <c r="E30" s="42">
        <v>97.156000000000006</v>
      </c>
      <c r="F30" s="44">
        <v>48.578000000000003</v>
      </c>
    </row>
    <row r="31" spans="2:6" ht="14.25" customHeight="1" x14ac:dyDescent="0.2">
      <c r="B31" s="60">
        <v>19</v>
      </c>
      <c r="C31" s="106" t="s">
        <v>666</v>
      </c>
      <c r="D31" s="107"/>
      <c r="E31" s="42">
        <f>47.052+730.441+2.038+29.502</f>
        <v>809.03300000000002</v>
      </c>
      <c r="F31" s="42">
        <f>E31</f>
        <v>809.03300000000002</v>
      </c>
    </row>
    <row r="32" spans="2:6" ht="42.75" customHeight="1" x14ac:dyDescent="0.2">
      <c r="B32" s="60" t="s">
        <v>667</v>
      </c>
      <c r="C32" s="640" t="s">
        <v>668</v>
      </c>
      <c r="D32" s="641"/>
      <c r="E32" s="206"/>
      <c r="F32" s="44"/>
    </row>
    <row r="33" spans="2:6" x14ac:dyDescent="0.2">
      <c r="B33" s="60" t="s">
        <v>669</v>
      </c>
      <c r="C33" s="106" t="s">
        <v>670</v>
      </c>
      <c r="D33" s="107"/>
      <c r="E33" s="206"/>
      <c r="F33" s="44"/>
    </row>
    <row r="34" spans="2:6" ht="15" thickBot="1" x14ac:dyDescent="0.25">
      <c r="B34" s="61">
        <v>20</v>
      </c>
      <c r="C34" s="110" t="s">
        <v>671</v>
      </c>
      <c r="D34" s="120"/>
      <c r="E34" s="289">
        <f>E37</f>
        <v>907.18900000000008</v>
      </c>
      <c r="F34" s="62">
        <f>F37</f>
        <v>857.61099999999999</v>
      </c>
    </row>
    <row r="35" spans="2:6" x14ac:dyDescent="0.2">
      <c r="B35" s="61" t="s">
        <v>346</v>
      </c>
      <c r="C35" s="111" t="s">
        <v>672</v>
      </c>
      <c r="D35" s="120"/>
      <c r="E35" s="93"/>
      <c r="F35" s="62"/>
    </row>
    <row r="36" spans="2:6" x14ac:dyDescent="0.2">
      <c r="B36" s="61" t="s">
        <v>350</v>
      </c>
      <c r="C36" s="111" t="s">
        <v>673</v>
      </c>
      <c r="D36" s="120"/>
      <c r="E36" s="93"/>
      <c r="F36" s="62"/>
    </row>
    <row r="37" spans="2:6" ht="15" thickBot="1" x14ac:dyDescent="0.25">
      <c r="B37" s="121" t="s">
        <v>674</v>
      </c>
      <c r="C37" s="112" t="s">
        <v>675</v>
      </c>
      <c r="D37" s="122"/>
      <c r="E37" s="289">
        <f>E30+E31+1</f>
        <v>907.18900000000008</v>
      </c>
      <c r="F37" s="290">
        <f>F30+F31</f>
        <v>857.61099999999999</v>
      </c>
    </row>
    <row r="38" spans="2:6" ht="15" thickBot="1" x14ac:dyDescent="0.25"/>
    <row r="39" spans="2:6" x14ac:dyDescent="0.2">
      <c r="B39" s="113">
        <v>21</v>
      </c>
      <c r="C39" s="114" t="s">
        <v>676</v>
      </c>
      <c r="D39" s="114"/>
      <c r="E39" s="203"/>
      <c r="F39" s="186">
        <v>4103.7250000000004</v>
      </c>
    </row>
    <row r="40" spans="2:6" ht="15" thickBot="1" x14ac:dyDescent="0.25">
      <c r="B40" s="115">
        <v>22</v>
      </c>
      <c r="C40" s="116" t="s">
        <v>677</v>
      </c>
      <c r="D40" s="116"/>
      <c r="E40" s="204"/>
      <c r="F40" s="187">
        <v>2175.3510000000001</v>
      </c>
    </row>
    <row r="41" spans="2:6" ht="15" thickBot="1" x14ac:dyDescent="0.25">
      <c r="B41" s="85">
        <v>23</v>
      </c>
      <c r="C41" s="71" t="s">
        <v>678</v>
      </c>
      <c r="D41" s="71"/>
      <c r="E41" s="205"/>
      <c r="F41" s="190">
        <v>1.8865000000000001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M69"/>
  <sheetViews>
    <sheetView zoomScaleNormal="100" workbookViewId="0">
      <selection activeCell="K37" sqref="K37"/>
    </sheetView>
  </sheetViews>
  <sheetFormatPr baseColWidth="10" defaultColWidth="11.42578125" defaultRowHeight="12.75" x14ac:dyDescent="0.2"/>
  <cols>
    <col min="1" max="2" width="4.42578125" style="153" customWidth="1"/>
    <col min="3" max="4" width="2.140625" style="153" customWidth="1"/>
    <col min="5" max="5" width="61" style="153" customWidth="1"/>
    <col min="6" max="6" width="14.42578125" style="153" customWidth="1"/>
    <col min="7" max="13" width="14.28515625" style="153" customWidth="1"/>
    <col min="14" max="16384" width="11.42578125" style="153"/>
  </cols>
  <sheetData>
    <row r="1" spans="1:13" ht="18.75" customHeight="1" x14ac:dyDescent="0.2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8.75" customHeight="1" x14ac:dyDescent="0.2">
      <c r="A2" s="254" t="s">
        <v>104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ht="14.25" customHeight="1" x14ac:dyDescent="0.2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3" ht="14.25" customHeight="1" x14ac:dyDescent="0.2">
      <c r="A4" s="237"/>
      <c r="B4" s="253" t="s">
        <v>116</v>
      </c>
      <c r="C4" s="253"/>
      <c r="D4" s="253"/>
      <c r="E4" s="237"/>
      <c r="F4" s="237"/>
      <c r="G4" s="237"/>
      <c r="H4" s="237"/>
      <c r="I4" s="237"/>
      <c r="J4" s="237"/>
      <c r="K4" s="237"/>
      <c r="L4" s="237"/>
      <c r="M4" s="237"/>
    </row>
    <row r="5" spans="1:13" ht="14.25" customHeight="1" thickBot="1" x14ac:dyDescent="0.25">
      <c r="A5" s="237"/>
      <c r="B5" s="253"/>
      <c r="C5" s="253"/>
      <c r="D5" s="253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14.25" customHeight="1" x14ac:dyDescent="0.2">
      <c r="A6" s="237"/>
      <c r="B6" s="237"/>
      <c r="C6" s="237"/>
      <c r="D6" s="237"/>
      <c r="E6" s="237"/>
      <c r="F6" s="650" t="s">
        <v>679</v>
      </c>
      <c r="G6" s="651"/>
      <c r="H6" s="652" t="s">
        <v>680</v>
      </c>
      <c r="I6" s="653"/>
      <c r="J6" s="651" t="s">
        <v>681</v>
      </c>
      <c r="K6" s="651"/>
      <c r="L6" s="652" t="s">
        <v>682</v>
      </c>
      <c r="M6" s="654"/>
    </row>
    <row r="7" spans="1:13" ht="27" x14ac:dyDescent="0.2">
      <c r="A7" s="237"/>
      <c r="B7" s="248"/>
      <c r="C7" s="248"/>
      <c r="D7" s="248"/>
      <c r="E7" s="248"/>
      <c r="F7" s="252"/>
      <c r="G7" s="251" t="s">
        <v>683</v>
      </c>
      <c r="H7" s="250"/>
      <c r="I7" s="251" t="s">
        <v>683</v>
      </c>
      <c r="J7" s="250"/>
      <c r="K7" s="251" t="s">
        <v>684</v>
      </c>
      <c r="L7" s="250"/>
      <c r="M7" s="249" t="s">
        <v>684</v>
      </c>
    </row>
    <row r="8" spans="1:13" ht="14.25" customHeight="1" thickBot="1" x14ac:dyDescent="0.25">
      <c r="A8" s="237"/>
      <c r="B8" s="247"/>
      <c r="C8" s="247"/>
      <c r="D8" s="247"/>
      <c r="E8" s="247"/>
      <c r="F8" s="246">
        <v>10</v>
      </c>
      <c r="G8" s="245">
        <v>30</v>
      </c>
      <c r="H8" s="244">
        <v>40</v>
      </c>
      <c r="I8" s="245">
        <v>50</v>
      </c>
      <c r="J8" s="244">
        <v>60</v>
      </c>
      <c r="K8" s="245">
        <v>80</v>
      </c>
      <c r="L8" s="244">
        <v>90</v>
      </c>
      <c r="M8" s="243">
        <v>100</v>
      </c>
    </row>
    <row r="9" spans="1:13" ht="14.25" customHeight="1" x14ac:dyDescent="0.2">
      <c r="A9" s="237"/>
      <c r="B9" s="242">
        <v>10</v>
      </c>
      <c r="C9" s="255" t="s">
        <v>685</v>
      </c>
      <c r="D9" s="256"/>
      <c r="E9" s="257"/>
      <c r="F9" s="258"/>
      <c r="G9" s="259"/>
      <c r="H9" s="260"/>
      <c r="I9" s="261"/>
      <c r="J9" s="262">
        <v>40182.370999999999</v>
      </c>
      <c r="K9" s="259"/>
      <c r="L9" s="260"/>
      <c r="M9" s="263"/>
    </row>
    <row r="10" spans="1:13" ht="14.25" customHeight="1" x14ac:dyDescent="0.2">
      <c r="A10" s="237"/>
      <c r="B10" s="241">
        <v>30</v>
      </c>
      <c r="C10" s="264" t="s">
        <v>686</v>
      </c>
      <c r="D10" s="264"/>
      <c r="E10" s="264"/>
      <c r="F10" s="84"/>
      <c r="G10" s="136"/>
      <c r="H10" s="265"/>
      <c r="I10" s="230"/>
      <c r="J10" s="133">
        <v>1893.8720000000001</v>
      </c>
      <c r="K10" s="136"/>
      <c r="L10" s="265"/>
      <c r="M10" s="231"/>
    </row>
    <row r="11" spans="1:13" ht="14.25" customHeight="1" x14ac:dyDescent="0.2">
      <c r="A11" s="237"/>
      <c r="B11" s="241">
        <v>40</v>
      </c>
      <c r="C11" s="264" t="s">
        <v>687</v>
      </c>
      <c r="D11" s="264"/>
      <c r="E11" s="264"/>
      <c r="F11" s="84"/>
      <c r="G11" s="136"/>
      <c r="H11" s="133"/>
      <c r="I11" s="136"/>
      <c r="J11" s="133">
        <v>4432.9930000000004</v>
      </c>
      <c r="K11" s="136">
        <v>4430.3819999999996</v>
      </c>
      <c r="L11" s="136">
        <v>4389.4859999999999</v>
      </c>
      <c r="M11" s="136">
        <v>4389.4859999999999</v>
      </c>
    </row>
    <row r="12" spans="1:13" ht="14.25" customHeight="1" thickBot="1" x14ac:dyDescent="0.25">
      <c r="A12" s="237"/>
      <c r="B12" s="239">
        <v>120</v>
      </c>
      <c r="C12" s="240" t="s">
        <v>688</v>
      </c>
      <c r="D12" s="240"/>
      <c r="E12" s="240"/>
      <c r="F12" s="134"/>
      <c r="G12" s="266"/>
      <c r="H12" s="267"/>
      <c r="I12" s="268"/>
      <c r="J12" s="135">
        <v>134.44800000000001</v>
      </c>
      <c r="K12" s="266"/>
      <c r="L12" s="267"/>
      <c r="M12" s="269"/>
    </row>
    <row r="13" spans="1:13" ht="14.25" x14ac:dyDescent="0.2">
      <c r="A13" s="237"/>
      <c r="B13" s="237"/>
      <c r="C13" s="237"/>
      <c r="D13" s="237"/>
      <c r="E13" s="237"/>
      <c r="F13" s="238"/>
      <c r="G13" s="238"/>
      <c r="H13" s="238"/>
      <c r="I13" s="238"/>
      <c r="J13" s="238"/>
      <c r="K13" s="238"/>
      <c r="L13" s="238"/>
      <c r="M13" s="238"/>
    </row>
    <row r="14" spans="1:13" ht="14.25" x14ac:dyDescent="0.2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</row>
    <row r="15" spans="1:13" ht="14.25" x14ac:dyDescent="0.2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</row>
    <row r="16" spans="1:13" ht="14.25" x14ac:dyDescent="0.2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</row>
    <row r="17" spans="1:13" ht="14.25" x14ac:dyDescent="0.2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</row>
    <row r="18" spans="1:13" ht="14.25" x14ac:dyDescent="0.2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</row>
    <row r="19" spans="1:13" ht="14.25" x14ac:dyDescent="0.2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</row>
    <row r="20" spans="1:13" ht="14.25" x14ac:dyDescent="0.2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</row>
    <row r="21" spans="1:13" ht="14.25" x14ac:dyDescent="0.2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</row>
    <row r="22" spans="1:13" ht="14.25" x14ac:dyDescent="0.2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</row>
    <row r="23" spans="1:13" ht="14.25" x14ac:dyDescent="0.2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</row>
    <row r="24" spans="1:13" ht="14.25" x14ac:dyDescent="0.2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</row>
    <row r="25" spans="1:13" ht="14.25" x14ac:dyDescent="0.2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</row>
    <row r="26" spans="1:13" ht="14.25" x14ac:dyDescent="0.2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</row>
    <row r="27" spans="1:13" ht="14.25" x14ac:dyDescent="0.2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</row>
    <row r="28" spans="1:13" ht="14.25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</row>
    <row r="29" spans="1:13" ht="14.25" x14ac:dyDescent="0.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</row>
    <row r="30" spans="1:13" ht="14.25" x14ac:dyDescent="0.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</row>
    <row r="31" spans="1:13" ht="14.25" x14ac:dyDescent="0.2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</row>
    <row r="32" spans="1:13" ht="14.25" x14ac:dyDescent="0.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</row>
    <row r="33" spans="1:13" ht="14.25" x14ac:dyDescent="0.2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  <row r="34" spans="1:13" ht="14.25" x14ac:dyDescent="0.2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</row>
    <row r="35" spans="1:13" ht="14.25" x14ac:dyDescent="0.2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</row>
    <row r="36" spans="1:13" ht="14.25" x14ac:dyDescent="0.2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</row>
    <row r="37" spans="1:13" ht="14.25" x14ac:dyDescent="0.2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</row>
    <row r="38" spans="1:13" ht="14.25" x14ac:dyDescent="0.2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</row>
    <row r="39" spans="1:13" ht="14.25" x14ac:dyDescent="0.2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</row>
    <row r="40" spans="1:13" ht="14.25" x14ac:dyDescent="0.2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</row>
    <row r="41" spans="1:13" ht="14.25" x14ac:dyDescent="0.2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</row>
    <row r="42" spans="1:13" ht="14.25" x14ac:dyDescent="0.2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</row>
    <row r="43" spans="1:13" ht="14.25" x14ac:dyDescent="0.2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</row>
    <row r="44" spans="1:13" ht="14.25" x14ac:dyDescent="0.2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</row>
    <row r="45" spans="1:13" ht="14.25" x14ac:dyDescent="0.2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</row>
    <row r="46" spans="1:13" ht="14.25" x14ac:dyDescent="0.2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</row>
    <row r="47" spans="1:13" ht="14.25" x14ac:dyDescent="0.2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</row>
    <row r="48" spans="1:13" ht="14.25" x14ac:dyDescent="0.2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</row>
    <row r="49" spans="1:13" ht="14.25" x14ac:dyDescent="0.2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</row>
    <row r="50" spans="1:13" ht="14.25" x14ac:dyDescent="0.2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</row>
    <row r="51" spans="1:13" ht="14.25" x14ac:dyDescent="0.2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</row>
    <row r="52" spans="1:13" ht="14.25" x14ac:dyDescent="0.2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</row>
    <row r="53" spans="1:13" ht="14.25" x14ac:dyDescent="0.2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</row>
    <row r="54" spans="1:13" ht="14.25" x14ac:dyDescent="0.2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</row>
    <row r="55" spans="1:13" ht="14.25" x14ac:dyDescent="0.2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</row>
    <row r="56" spans="1:13" ht="14.25" x14ac:dyDescent="0.2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</row>
    <row r="57" spans="1:13" ht="14.25" x14ac:dyDescent="0.2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</row>
    <row r="58" spans="1:13" ht="14.25" x14ac:dyDescent="0.2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</row>
    <row r="59" spans="1:13" ht="14.25" x14ac:dyDescent="0.2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</row>
    <row r="60" spans="1:13" ht="14.25" x14ac:dyDescent="0.2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</row>
    <row r="61" spans="1:13" ht="14.2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</row>
    <row r="62" spans="1:13" ht="14.25" x14ac:dyDescent="0.2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3" ht="14.25" x14ac:dyDescent="0.2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</row>
    <row r="64" spans="1:13" ht="14.25" x14ac:dyDescent="0.2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</row>
    <row r="65" spans="1:13" ht="14.25" x14ac:dyDescent="0.2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</row>
    <row r="66" spans="1:13" ht="14.25" x14ac:dyDescent="0.2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</row>
    <row r="67" spans="1:13" ht="14.25" x14ac:dyDescent="0.2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</row>
    <row r="68" spans="1:13" ht="14.25" x14ac:dyDescent="0.2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</row>
    <row r="69" spans="1:13" ht="14.25" x14ac:dyDescent="0.2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O47"/>
  <sheetViews>
    <sheetView zoomScale="110" zoomScaleNormal="110" workbookViewId="0">
      <selection activeCell="K17" sqref="K17"/>
    </sheetView>
  </sheetViews>
  <sheetFormatPr baseColWidth="10" defaultColWidth="11.42578125" defaultRowHeight="14.25" x14ac:dyDescent="0.2"/>
  <cols>
    <col min="1" max="1" width="4.28515625" style="15" customWidth="1"/>
    <col min="2" max="2" width="4.42578125" style="15" customWidth="1"/>
    <col min="3" max="3" width="7.5703125" style="15" customWidth="1"/>
    <col min="4" max="10" width="14.28515625" style="15" customWidth="1"/>
    <col min="11" max="16384" width="11.42578125" style="15"/>
  </cols>
  <sheetData>
    <row r="1" spans="1:15" ht="18.75" customHeight="1" x14ac:dyDescent="0.2"/>
    <row r="2" spans="1:15" ht="18.75" customHeight="1" x14ac:dyDescent="0.2">
      <c r="A2" s="16" t="s">
        <v>689</v>
      </c>
      <c r="B2" s="17"/>
      <c r="C2" s="17"/>
      <c r="D2" s="18"/>
      <c r="E2" s="18"/>
      <c r="F2" s="18"/>
    </row>
    <row r="3" spans="1:15" ht="14.25" customHeight="1" x14ac:dyDescent="0.2">
      <c r="A3" s="16"/>
      <c r="B3" s="17"/>
      <c r="C3" s="17"/>
      <c r="D3" s="18"/>
      <c r="E3" s="18"/>
      <c r="F3" s="18"/>
    </row>
    <row r="4" spans="1:15" ht="14.25" customHeight="1" x14ac:dyDescent="0.2">
      <c r="A4" s="16"/>
      <c r="B4" s="19" t="s">
        <v>621</v>
      </c>
      <c r="C4" s="19"/>
      <c r="D4" s="18"/>
      <c r="E4" s="18"/>
      <c r="F4" s="18"/>
    </row>
    <row r="5" spans="1:15" ht="14.25" customHeight="1" x14ac:dyDescent="0.2">
      <c r="A5" s="16"/>
      <c r="B5" s="17"/>
      <c r="C5" s="17"/>
      <c r="D5" s="18"/>
      <c r="E5" s="18"/>
      <c r="F5" s="18"/>
    </row>
    <row r="6" spans="1:15" ht="14.25" customHeight="1" x14ac:dyDescent="0.2">
      <c r="B6" s="17"/>
      <c r="C6" s="17"/>
      <c r="D6" s="18"/>
      <c r="E6" s="18"/>
      <c r="F6" s="18"/>
      <c r="N6" s="374"/>
      <c r="O6" s="374"/>
    </row>
    <row r="7" spans="1:15" ht="21" customHeight="1" x14ac:dyDescent="0.2">
      <c r="B7" s="24"/>
      <c r="C7" s="24"/>
      <c r="D7" s="657" t="s">
        <v>690</v>
      </c>
      <c r="E7" s="658"/>
      <c r="F7" s="659" t="s">
        <v>691</v>
      </c>
      <c r="G7" s="660"/>
      <c r="H7" s="658" t="s">
        <v>692</v>
      </c>
      <c r="I7" s="658"/>
      <c r="J7" s="659" t="s">
        <v>693</v>
      </c>
      <c r="K7" s="658"/>
      <c r="L7" s="658"/>
      <c r="M7" s="660"/>
      <c r="N7" s="660" t="s">
        <v>694</v>
      </c>
      <c r="O7" s="655" t="s">
        <v>695</v>
      </c>
    </row>
    <row r="8" spans="1:15" ht="32.25" customHeight="1" thickBot="1" x14ac:dyDescent="0.25">
      <c r="B8" s="24"/>
      <c r="C8" s="24"/>
      <c r="D8" s="210" t="s">
        <v>696</v>
      </c>
      <c r="E8" s="477" t="s">
        <v>697</v>
      </c>
      <c r="F8" s="477" t="s">
        <v>698</v>
      </c>
      <c r="G8" s="477" t="s">
        <v>699</v>
      </c>
      <c r="H8" s="477" t="s">
        <v>700</v>
      </c>
      <c r="I8" s="477" t="s">
        <v>701</v>
      </c>
      <c r="J8" s="477" t="s">
        <v>702</v>
      </c>
      <c r="K8" s="477" t="s">
        <v>703</v>
      </c>
      <c r="L8" s="477" t="s">
        <v>704</v>
      </c>
      <c r="M8" s="477" t="s">
        <v>386</v>
      </c>
      <c r="N8" s="661"/>
      <c r="O8" s="656"/>
    </row>
    <row r="9" spans="1:15" ht="14.25" customHeight="1" x14ac:dyDescent="0.2">
      <c r="B9" s="172"/>
      <c r="C9" s="458" t="s">
        <v>705</v>
      </c>
      <c r="D9" s="82">
        <v>45220</v>
      </c>
      <c r="E9" s="132">
        <v>0.26600000000000001</v>
      </c>
      <c r="F9" s="132"/>
      <c r="G9" s="132"/>
      <c r="H9" s="132"/>
      <c r="I9" s="132"/>
      <c r="J9" s="132">
        <v>1872</v>
      </c>
      <c r="K9" s="132"/>
      <c r="L9" s="132"/>
      <c r="M9" s="132">
        <v>1872</v>
      </c>
      <c r="N9" s="272">
        <v>1</v>
      </c>
      <c r="O9" s="273">
        <v>0.01</v>
      </c>
    </row>
    <row r="10" spans="1:15" ht="14.25" customHeight="1" thickBot="1" x14ac:dyDescent="0.25">
      <c r="B10" s="378"/>
      <c r="C10" s="459" t="s">
        <v>386</v>
      </c>
      <c r="D10" s="137">
        <v>45220</v>
      </c>
      <c r="E10" s="138">
        <v>0.26600000000000001</v>
      </c>
      <c r="F10" s="138"/>
      <c r="G10" s="138"/>
      <c r="H10" s="138"/>
      <c r="I10" s="138"/>
      <c r="J10" s="138">
        <v>1872</v>
      </c>
      <c r="K10" s="138"/>
      <c r="L10" s="138"/>
      <c r="M10" s="138">
        <v>1872</v>
      </c>
      <c r="N10" s="270"/>
      <c r="O10" s="271">
        <v>0.01</v>
      </c>
    </row>
    <row r="11" spans="1:15" ht="14.25" customHeight="1" x14ac:dyDescent="0.2"/>
    <row r="12" spans="1:15" ht="14.25" customHeight="1" x14ac:dyDescent="0.2">
      <c r="C12" s="460" t="s">
        <v>706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F10"/>
  <sheetViews>
    <sheetView zoomScale="110" zoomScaleNormal="110" workbookViewId="0">
      <selection activeCell="H35" sqref="H35"/>
    </sheetView>
  </sheetViews>
  <sheetFormatPr baseColWidth="10" defaultColWidth="11.42578125" defaultRowHeight="14.25" x14ac:dyDescent="0.2"/>
  <cols>
    <col min="1" max="2" width="4.28515625" style="15" customWidth="1"/>
    <col min="3" max="3" width="40.28515625" style="15" customWidth="1"/>
    <col min="4" max="10" width="14.28515625" style="15" customWidth="1"/>
    <col min="11" max="16384" width="11.42578125" style="15"/>
  </cols>
  <sheetData>
    <row r="1" spans="1:6" ht="18.75" customHeight="1" x14ac:dyDescent="0.2"/>
    <row r="2" spans="1:6" ht="18.75" customHeight="1" x14ac:dyDescent="0.2">
      <c r="A2" s="16" t="s">
        <v>110</v>
      </c>
      <c r="B2" s="16"/>
      <c r="C2" s="17"/>
      <c r="D2" s="18"/>
      <c r="E2" s="18"/>
      <c r="F2" s="18"/>
    </row>
    <row r="3" spans="1:6" ht="14.25" customHeight="1" x14ac:dyDescent="0.2">
      <c r="A3" s="16"/>
      <c r="B3" s="16"/>
      <c r="C3" s="17"/>
      <c r="D3" s="18"/>
      <c r="E3" s="18"/>
      <c r="F3" s="18"/>
    </row>
    <row r="4" spans="1:6" ht="14.25" customHeight="1" x14ac:dyDescent="0.2">
      <c r="A4" s="16"/>
      <c r="B4" s="19" t="s">
        <v>621</v>
      </c>
      <c r="D4" s="18"/>
      <c r="E4" s="18"/>
      <c r="F4" s="18"/>
    </row>
    <row r="5" spans="1:6" ht="14.25" customHeight="1" thickBot="1" x14ac:dyDescent="0.25">
      <c r="A5" s="16"/>
      <c r="B5" s="16"/>
      <c r="C5" s="17"/>
      <c r="D5" s="25"/>
      <c r="E5" s="18"/>
      <c r="F5" s="18"/>
    </row>
    <row r="6" spans="1:6" ht="14.25" customHeight="1" x14ac:dyDescent="0.2">
      <c r="C6" s="24"/>
      <c r="D6" s="291"/>
    </row>
    <row r="7" spans="1:6" ht="14.25" customHeight="1" thickBot="1" x14ac:dyDescent="0.25">
      <c r="B7" s="26"/>
      <c r="C7" s="100"/>
      <c r="D7" s="275"/>
    </row>
    <row r="8" spans="1:6" ht="14.25" customHeight="1" x14ac:dyDescent="0.2">
      <c r="B8" s="276"/>
      <c r="C8" s="461" t="s">
        <v>707</v>
      </c>
      <c r="D8" s="538">
        <v>26155.755000000001</v>
      </c>
    </row>
    <row r="9" spans="1:6" ht="14.25" customHeight="1" x14ac:dyDescent="0.2">
      <c r="B9" s="276"/>
      <c r="C9" s="461" t="s">
        <v>708</v>
      </c>
      <c r="D9" s="274">
        <v>0.01</v>
      </c>
    </row>
    <row r="10" spans="1:6" ht="14.25" customHeight="1" thickBot="1" x14ac:dyDescent="0.25">
      <c r="B10" s="277"/>
      <c r="C10" s="461" t="s">
        <v>709</v>
      </c>
      <c r="D10" s="157">
        <f>D8*D9</f>
        <v>261.55754999999999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00B050"/>
  </sheetPr>
  <dimension ref="A1:I76"/>
  <sheetViews>
    <sheetView zoomScale="110" zoomScaleNormal="110" workbookViewId="0">
      <selection activeCell="K11" sqref="K11"/>
    </sheetView>
  </sheetViews>
  <sheetFormatPr baseColWidth="10" defaultColWidth="11.42578125" defaultRowHeight="14.25" x14ac:dyDescent="0.2"/>
  <cols>
    <col min="1" max="1" width="4.28515625" style="15" customWidth="1"/>
    <col min="2" max="2" width="47.140625" style="15" customWidth="1"/>
    <col min="3" max="3" width="14.28515625" style="15" customWidth="1"/>
    <col min="4" max="4" width="16" style="15" customWidth="1"/>
    <col min="5" max="9" width="14.28515625" style="15" customWidth="1"/>
    <col min="10" max="16384" width="11.42578125" style="15"/>
  </cols>
  <sheetData>
    <row r="1" spans="1:9" ht="18.75" customHeight="1" x14ac:dyDescent="0.2">
      <c r="A1" s="480" t="s">
        <v>114</v>
      </c>
      <c r="B1" s="480" t="s">
        <v>114</v>
      </c>
      <c r="C1" s="480" t="s">
        <v>114</v>
      </c>
      <c r="D1" s="480" t="s">
        <v>114</v>
      </c>
      <c r="E1" s="480" t="s">
        <v>114</v>
      </c>
      <c r="F1" s="480" t="s">
        <v>114</v>
      </c>
      <c r="G1" s="480" t="s">
        <v>114</v>
      </c>
      <c r="H1" s="480" t="s">
        <v>114</v>
      </c>
      <c r="I1" s="480" t="s">
        <v>114</v>
      </c>
    </row>
    <row r="2" spans="1:9" ht="18.75" customHeight="1" x14ac:dyDescent="0.2">
      <c r="A2" s="478" t="s">
        <v>115</v>
      </c>
      <c r="B2" s="486"/>
      <c r="C2" s="486"/>
      <c r="D2" s="486"/>
      <c r="E2" s="486"/>
      <c r="F2" s="486"/>
      <c r="G2" s="486"/>
      <c r="H2" s="486"/>
      <c r="I2" s="486"/>
    </row>
    <row r="3" spans="1:9" ht="14.25" customHeight="1" x14ac:dyDescent="0.2">
      <c r="A3" s="539" t="s">
        <v>114</v>
      </c>
      <c r="B3" s="479" t="s">
        <v>114</v>
      </c>
      <c r="C3" s="480" t="s">
        <v>114</v>
      </c>
      <c r="D3" s="480" t="s">
        <v>114</v>
      </c>
      <c r="E3" s="480" t="s">
        <v>114</v>
      </c>
      <c r="F3" s="480" t="s">
        <v>114</v>
      </c>
      <c r="G3" s="480" t="s">
        <v>114</v>
      </c>
      <c r="H3" s="480" t="s">
        <v>114</v>
      </c>
      <c r="I3" s="480" t="s">
        <v>114</v>
      </c>
    </row>
    <row r="4" spans="1:9" ht="14.25" customHeight="1" x14ac:dyDescent="0.2">
      <c r="A4" s="539" t="s">
        <v>114</v>
      </c>
      <c r="B4" s="487" t="s">
        <v>116</v>
      </c>
      <c r="C4" s="480" t="s">
        <v>114</v>
      </c>
      <c r="D4" s="480" t="s">
        <v>114</v>
      </c>
      <c r="E4" s="480" t="s">
        <v>114</v>
      </c>
      <c r="F4" s="480" t="s">
        <v>114</v>
      </c>
      <c r="G4" s="480" t="s">
        <v>114</v>
      </c>
      <c r="H4" s="480" t="s">
        <v>114</v>
      </c>
      <c r="I4" s="480" t="s">
        <v>114</v>
      </c>
    </row>
    <row r="5" spans="1:9" ht="14.25" customHeight="1" x14ac:dyDescent="0.2">
      <c r="A5" s="539" t="s">
        <v>114</v>
      </c>
      <c r="B5" s="488" t="s">
        <v>114</v>
      </c>
      <c r="C5" s="481" t="s">
        <v>117</v>
      </c>
      <c r="D5" s="482" t="s">
        <v>118</v>
      </c>
      <c r="E5" s="482" t="s">
        <v>119</v>
      </c>
      <c r="F5" s="482" t="s">
        <v>120</v>
      </c>
      <c r="G5" s="482" t="s">
        <v>121</v>
      </c>
      <c r="H5" s="482" t="s">
        <v>122</v>
      </c>
      <c r="I5" s="483" t="s">
        <v>123</v>
      </c>
    </row>
    <row r="6" spans="1:9" ht="14.25" customHeight="1" x14ac:dyDescent="0.2">
      <c r="A6" s="480" t="s">
        <v>114</v>
      </c>
      <c r="B6" s="488" t="s">
        <v>114</v>
      </c>
      <c r="C6" s="587" t="s">
        <v>124</v>
      </c>
      <c r="D6" s="589" t="s">
        <v>712</v>
      </c>
      <c r="E6" s="591" t="s">
        <v>125</v>
      </c>
      <c r="F6" s="591"/>
      <c r="G6" s="591"/>
      <c r="H6" s="591"/>
      <c r="I6" s="592"/>
    </row>
    <row r="7" spans="1:9" ht="32.25" customHeight="1" x14ac:dyDescent="0.2">
      <c r="A7" s="480" t="s">
        <v>114</v>
      </c>
      <c r="B7" s="488" t="s">
        <v>114</v>
      </c>
      <c r="C7" s="588"/>
      <c r="D7" s="590"/>
      <c r="E7" s="484" t="s">
        <v>126</v>
      </c>
      <c r="F7" s="484" t="s">
        <v>127</v>
      </c>
      <c r="G7" s="484" t="s">
        <v>128</v>
      </c>
      <c r="H7" s="484" t="s">
        <v>129</v>
      </c>
      <c r="I7" s="485" t="s">
        <v>130</v>
      </c>
    </row>
    <row r="8" spans="1:9" x14ac:dyDescent="0.2">
      <c r="A8" s="480" t="s">
        <v>114</v>
      </c>
      <c r="B8" s="489" t="s">
        <v>131</v>
      </c>
      <c r="C8" s="490" t="s">
        <v>114</v>
      </c>
      <c r="D8" s="491" t="s">
        <v>114</v>
      </c>
      <c r="E8" s="492" t="s">
        <v>114</v>
      </c>
      <c r="F8" s="492" t="s">
        <v>114</v>
      </c>
      <c r="G8" s="492" t="s">
        <v>114</v>
      </c>
      <c r="H8" s="492" t="s">
        <v>114</v>
      </c>
      <c r="I8" s="493" t="s">
        <v>114</v>
      </c>
    </row>
    <row r="9" spans="1:9" ht="14.25" customHeight="1" x14ac:dyDescent="0.2">
      <c r="A9" s="480" t="s">
        <v>114</v>
      </c>
      <c r="B9" s="494" t="s">
        <v>132</v>
      </c>
      <c r="C9" s="495">
        <v>101</v>
      </c>
      <c r="D9" s="496">
        <v>101</v>
      </c>
      <c r="E9" s="495" t="s">
        <v>114</v>
      </c>
      <c r="F9" s="495" t="s">
        <v>114</v>
      </c>
      <c r="G9" s="495" t="s">
        <v>114</v>
      </c>
      <c r="H9" s="495" t="s">
        <v>114</v>
      </c>
      <c r="I9" s="497" t="s">
        <v>114</v>
      </c>
    </row>
    <row r="10" spans="1:9" ht="14.25" customHeight="1" x14ac:dyDescent="0.2">
      <c r="A10" s="480" t="s">
        <v>114</v>
      </c>
      <c r="B10" s="494" t="s">
        <v>133</v>
      </c>
      <c r="C10" s="498">
        <v>1.0740000000000001</v>
      </c>
      <c r="D10" s="496">
        <v>1.0349999999999999</v>
      </c>
      <c r="E10" s="495" t="s">
        <v>114</v>
      </c>
      <c r="F10" s="495" t="s">
        <v>114</v>
      </c>
      <c r="G10" s="495" t="s">
        <v>114</v>
      </c>
      <c r="H10" s="495" t="s">
        <v>114</v>
      </c>
      <c r="I10" s="497" t="s">
        <v>114</v>
      </c>
    </row>
    <row r="11" spans="1:9" ht="14.25" customHeight="1" x14ac:dyDescent="0.2">
      <c r="A11" s="480" t="s">
        <v>114</v>
      </c>
      <c r="B11" s="494" t="s">
        <v>134</v>
      </c>
      <c r="C11" s="498">
        <v>32.444000000000003</v>
      </c>
      <c r="D11" s="496">
        <v>32.463999999999999</v>
      </c>
      <c r="E11" s="495" t="s">
        <v>114</v>
      </c>
      <c r="F11" s="495" t="s">
        <v>114</v>
      </c>
      <c r="G11" s="495" t="s">
        <v>114</v>
      </c>
      <c r="H11" s="495" t="s">
        <v>114</v>
      </c>
      <c r="I11" s="497" t="s">
        <v>114</v>
      </c>
    </row>
    <row r="12" spans="1:9" ht="14.25" customHeight="1" x14ac:dyDescent="0.2">
      <c r="A12" s="480" t="s">
        <v>114</v>
      </c>
      <c r="B12" s="494" t="s">
        <v>135</v>
      </c>
      <c r="C12" s="498">
        <v>4.4329999999999998</v>
      </c>
      <c r="D12" s="496">
        <v>4.4329999999999998</v>
      </c>
      <c r="E12" s="495" t="s">
        <v>114</v>
      </c>
      <c r="F12" s="495" t="s">
        <v>114</v>
      </c>
      <c r="G12" s="495" t="s">
        <v>114</v>
      </c>
      <c r="H12" s="495" t="s">
        <v>114</v>
      </c>
      <c r="I12" s="497" t="s">
        <v>114</v>
      </c>
    </row>
    <row r="13" spans="1:9" ht="14.25" customHeight="1" x14ac:dyDescent="0.2">
      <c r="A13" s="480" t="s">
        <v>114</v>
      </c>
      <c r="B13" s="494" t="s">
        <v>136</v>
      </c>
      <c r="C13" s="498">
        <v>1.3720000000000001</v>
      </c>
      <c r="D13" s="496">
        <v>1.3720000000000001</v>
      </c>
      <c r="E13" s="495" t="s">
        <v>114</v>
      </c>
      <c r="F13" s="495" t="s">
        <v>114</v>
      </c>
      <c r="G13" s="495" t="s">
        <v>114</v>
      </c>
      <c r="H13" s="495" t="s">
        <v>114</v>
      </c>
      <c r="I13" s="499" t="s">
        <v>114</v>
      </c>
    </row>
    <row r="14" spans="1:9" ht="14.25" customHeight="1" x14ac:dyDescent="0.2">
      <c r="A14" s="480" t="s">
        <v>114</v>
      </c>
      <c r="B14" s="494" t="s">
        <v>137</v>
      </c>
      <c r="C14" s="495">
        <v>0</v>
      </c>
      <c r="D14" s="495">
        <v>37</v>
      </c>
      <c r="E14" s="495" t="s">
        <v>114</v>
      </c>
      <c r="F14" s="495" t="s">
        <v>114</v>
      </c>
      <c r="G14" s="495" t="s">
        <v>114</v>
      </c>
      <c r="H14" s="495" t="s">
        <v>114</v>
      </c>
      <c r="I14" s="497" t="s">
        <v>114</v>
      </c>
    </row>
    <row r="15" spans="1:9" ht="14.25" customHeight="1" x14ac:dyDescent="0.2">
      <c r="A15" s="480" t="s">
        <v>114</v>
      </c>
      <c r="B15" s="494" t="s">
        <v>138</v>
      </c>
      <c r="C15" s="495">
        <v>713</v>
      </c>
      <c r="D15" s="496">
        <v>485</v>
      </c>
      <c r="E15" s="495" t="s">
        <v>114</v>
      </c>
      <c r="F15" s="495" t="s">
        <v>114</v>
      </c>
      <c r="G15" s="495" t="s">
        <v>114</v>
      </c>
      <c r="H15" s="495" t="s">
        <v>114</v>
      </c>
      <c r="I15" s="497" t="s">
        <v>114</v>
      </c>
    </row>
    <row r="16" spans="1:9" ht="14.25" customHeight="1" x14ac:dyDescent="0.2">
      <c r="A16" s="480" t="s">
        <v>114</v>
      </c>
      <c r="B16" s="494" t="s">
        <v>139</v>
      </c>
      <c r="C16" s="498">
        <v>102</v>
      </c>
      <c r="D16" s="496">
        <v>74</v>
      </c>
      <c r="E16" s="495" t="s">
        <v>114</v>
      </c>
      <c r="F16" s="495" t="s">
        <v>114</v>
      </c>
      <c r="G16" s="495" t="s">
        <v>114</v>
      </c>
      <c r="H16" s="495" t="s">
        <v>114</v>
      </c>
      <c r="I16" s="497" t="s">
        <v>114</v>
      </c>
    </row>
    <row r="17" spans="1:9" ht="14.25" customHeight="1" x14ac:dyDescent="0.2">
      <c r="A17" s="480" t="s">
        <v>114</v>
      </c>
      <c r="B17" s="494" t="s">
        <v>140</v>
      </c>
      <c r="C17" s="498">
        <v>25</v>
      </c>
      <c r="D17" s="496" t="s">
        <v>141</v>
      </c>
      <c r="E17" s="495" t="s">
        <v>114</v>
      </c>
      <c r="F17" s="495" t="s">
        <v>114</v>
      </c>
      <c r="G17" s="495" t="s">
        <v>114</v>
      </c>
      <c r="H17" s="495" t="s">
        <v>114</v>
      </c>
      <c r="I17" s="497" t="s">
        <v>114</v>
      </c>
    </row>
    <row r="18" spans="1:9" ht="14.25" customHeight="1" x14ac:dyDescent="0.2">
      <c r="A18" s="480" t="s">
        <v>114</v>
      </c>
      <c r="B18" s="494" t="s">
        <v>142</v>
      </c>
      <c r="C18" s="498">
        <v>12</v>
      </c>
      <c r="D18" s="496">
        <v>11</v>
      </c>
      <c r="E18" s="495" t="s">
        <v>114</v>
      </c>
      <c r="F18" s="495" t="s">
        <v>114</v>
      </c>
      <c r="G18" s="495" t="s">
        <v>114</v>
      </c>
      <c r="H18" s="495" t="s">
        <v>114</v>
      </c>
      <c r="I18" s="497" t="s">
        <v>114</v>
      </c>
    </row>
    <row r="19" spans="1:9" ht="14.25" customHeight="1" x14ac:dyDescent="0.2">
      <c r="A19" s="480" t="s">
        <v>114</v>
      </c>
      <c r="B19" s="494" t="s">
        <v>143</v>
      </c>
      <c r="C19" s="498">
        <v>180</v>
      </c>
      <c r="D19" s="496">
        <v>169</v>
      </c>
      <c r="E19" s="495" t="s">
        <v>114</v>
      </c>
      <c r="F19" s="495" t="s">
        <v>114</v>
      </c>
      <c r="G19" s="495" t="s">
        <v>114</v>
      </c>
      <c r="H19" s="495" t="s">
        <v>114</v>
      </c>
      <c r="I19" s="497" t="s">
        <v>114</v>
      </c>
    </row>
    <row r="20" spans="1:9" ht="14.25" customHeight="1" x14ac:dyDescent="0.2">
      <c r="A20" s="480" t="s">
        <v>114</v>
      </c>
      <c r="B20" s="500" t="s">
        <v>144</v>
      </c>
      <c r="C20" s="501">
        <v>40.454999999999998</v>
      </c>
      <c r="D20" s="501">
        <v>40.182000000000002</v>
      </c>
      <c r="E20" s="501" t="s">
        <v>114</v>
      </c>
      <c r="F20" s="501" t="s">
        <v>114</v>
      </c>
      <c r="G20" s="501" t="s">
        <v>114</v>
      </c>
      <c r="H20" s="501" t="s">
        <v>114</v>
      </c>
      <c r="I20" s="502" t="s">
        <v>114</v>
      </c>
    </row>
    <row r="21" spans="1:9" ht="14.25" customHeight="1" x14ac:dyDescent="0.2">
      <c r="A21" s="480" t="s">
        <v>114</v>
      </c>
      <c r="B21" s="503" t="s">
        <v>145</v>
      </c>
      <c r="C21" s="491" t="s">
        <v>114</v>
      </c>
      <c r="D21" s="491" t="s">
        <v>114</v>
      </c>
      <c r="E21" s="491" t="s">
        <v>114</v>
      </c>
      <c r="F21" s="491" t="s">
        <v>114</v>
      </c>
      <c r="G21" s="491" t="s">
        <v>114</v>
      </c>
      <c r="H21" s="491" t="s">
        <v>114</v>
      </c>
      <c r="I21" s="504" t="s">
        <v>114</v>
      </c>
    </row>
    <row r="22" spans="1:9" ht="14.25" customHeight="1" x14ac:dyDescent="0.2">
      <c r="A22" s="480" t="s">
        <v>114</v>
      </c>
      <c r="B22" s="494" t="s">
        <v>146</v>
      </c>
      <c r="C22" s="495">
        <v>200</v>
      </c>
      <c r="D22" s="496">
        <v>200</v>
      </c>
      <c r="E22" s="495" t="s">
        <v>114</v>
      </c>
      <c r="F22" s="495" t="s">
        <v>114</v>
      </c>
      <c r="G22" s="495" t="s">
        <v>114</v>
      </c>
      <c r="H22" s="495" t="s">
        <v>114</v>
      </c>
      <c r="I22" s="495">
        <v>200</v>
      </c>
    </row>
    <row r="23" spans="1:9" ht="14.25" customHeight="1" x14ac:dyDescent="0.2">
      <c r="A23" s="480" t="s">
        <v>114</v>
      </c>
      <c r="B23" s="494" t="s">
        <v>147</v>
      </c>
      <c r="C23" s="495">
        <v>25.864000000000001</v>
      </c>
      <c r="D23" s="495">
        <v>25.902999999999999</v>
      </c>
      <c r="E23" s="495" t="s">
        <v>114</v>
      </c>
      <c r="F23" s="495" t="s">
        <v>114</v>
      </c>
      <c r="G23" s="495" t="s">
        <v>114</v>
      </c>
      <c r="H23" s="495" t="s">
        <v>114</v>
      </c>
      <c r="I23" s="495">
        <v>25.902999999999999</v>
      </c>
    </row>
    <row r="24" spans="1:9" ht="14.25" customHeight="1" x14ac:dyDescent="0.2">
      <c r="A24" s="480" t="s">
        <v>114</v>
      </c>
      <c r="B24" s="494" t="s">
        <v>148</v>
      </c>
      <c r="C24" s="495">
        <v>7.9089999999999998</v>
      </c>
      <c r="D24" s="495">
        <v>7.9089999999999998</v>
      </c>
      <c r="E24" s="495" t="s">
        <v>114</v>
      </c>
      <c r="F24" s="495" t="s">
        <v>114</v>
      </c>
      <c r="G24" s="495" t="s">
        <v>114</v>
      </c>
      <c r="H24" s="495" t="s">
        <v>114</v>
      </c>
      <c r="I24" s="495">
        <v>7.9089999999999998</v>
      </c>
    </row>
    <row r="25" spans="1:9" ht="14.25" customHeight="1" x14ac:dyDescent="0.2">
      <c r="A25" s="480" t="s">
        <v>114</v>
      </c>
      <c r="B25" s="494" t="s">
        <v>149</v>
      </c>
      <c r="C25" s="495">
        <v>125</v>
      </c>
      <c r="D25" s="495">
        <v>121</v>
      </c>
      <c r="E25" s="495" t="s">
        <v>114</v>
      </c>
      <c r="F25" s="495" t="s">
        <v>114</v>
      </c>
      <c r="G25" s="495" t="s">
        <v>114</v>
      </c>
      <c r="H25" s="495" t="s">
        <v>114</v>
      </c>
      <c r="I25" s="495">
        <v>121</v>
      </c>
    </row>
    <row r="26" spans="1:9" ht="14.25" customHeight="1" x14ac:dyDescent="0.2">
      <c r="A26" s="480" t="s">
        <v>114</v>
      </c>
      <c r="B26" s="494" t="s">
        <v>150</v>
      </c>
      <c r="C26" s="495">
        <v>421</v>
      </c>
      <c r="D26" s="495">
        <v>372</v>
      </c>
      <c r="E26" s="495" t="s">
        <v>114</v>
      </c>
      <c r="F26" s="495" t="s">
        <v>114</v>
      </c>
      <c r="G26" s="495" t="s">
        <v>114</v>
      </c>
      <c r="H26" s="495" t="s">
        <v>114</v>
      </c>
      <c r="I26" s="495">
        <v>372</v>
      </c>
    </row>
    <row r="27" spans="1:9" ht="14.25" customHeight="1" x14ac:dyDescent="0.2">
      <c r="A27" s="480" t="s">
        <v>114</v>
      </c>
      <c r="B27" s="494" t="s">
        <v>151</v>
      </c>
      <c r="C27" s="495">
        <v>401</v>
      </c>
      <c r="D27" s="495">
        <v>401</v>
      </c>
      <c r="E27" s="495" t="s">
        <v>114</v>
      </c>
      <c r="F27" s="495" t="s">
        <v>114</v>
      </c>
      <c r="G27" s="495" t="s">
        <v>114</v>
      </c>
      <c r="H27" s="495" t="s">
        <v>114</v>
      </c>
      <c r="I27" s="495">
        <v>401</v>
      </c>
    </row>
    <row r="28" spans="1:9" ht="14.25" customHeight="1" x14ac:dyDescent="0.2">
      <c r="A28" s="480" t="s">
        <v>114</v>
      </c>
      <c r="B28" s="500" t="s">
        <v>152</v>
      </c>
      <c r="C28" s="501">
        <v>34.918999999999997</v>
      </c>
      <c r="D28" s="505">
        <v>34.905000000000001</v>
      </c>
      <c r="E28" s="501" t="s">
        <v>114</v>
      </c>
      <c r="F28" s="501" t="s">
        <v>114</v>
      </c>
      <c r="G28" s="501" t="s">
        <v>114</v>
      </c>
      <c r="H28" s="501" t="s">
        <v>114</v>
      </c>
      <c r="I28" s="502">
        <v>34.905000000000001</v>
      </c>
    </row>
    <row r="29" spans="1:9" ht="14.25" customHeight="1" x14ac:dyDescent="0.2">
      <c r="A29" s="480" t="s">
        <v>114</v>
      </c>
      <c r="B29" s="503" t="s">
        <v>153</v>
      </c>
      <c r="C29" s="491" t="s">
        <v>114</v>
      </c>
      <c r="D29" s="491" t="s">
        <v>114</v>
      </c>
      <c r="E29" s="491" t="s">
        <v>114</v>
      </c>
      <c r="F29" s="491" t="s">
        <v>114</v>
      </c>
      <c r="G29" s="491" t="s">
        <v>114</v>
      </c>
      <c r="H29" s="491" t="s">
        <v>114</v>
      </c>
      <c r="I29" s="504" t="s">
        <v>114</v>
      </c>
    </row>
    <row r="30" spans="1:9" ht="14.25" customHeight="1" x14ac:dyDescent="0.2">
      <c r="A30" s="480" t="s">
        <v>114</v>
      </c>
      <c r="B30" s="494" t="s">
        <v>154</v>
      </c>
      <c r="C30" s="495">
        <v>947</v>
      </c>
      <c r="D30" s="495">
        <v>947</v>
      </c>
      <c r="E30" s="495" t="s">
        <v>114</v>
      </c>
      <c r="F30" s="495" t="s">
        <v>114</v>
      </c>
      <c r="G30" s="495" t="s">
        <v>114</v>
      </c>
      <c r="H30" s="495" t="s">
        <v>114</v>
      </c>
      <c r="I30" s="495">
        <v>947</v>
      </c>
    </row>
    <row r="31" spans="1:9" ht="14.25" customHeight="1" x14ac:dyDescent="0.2">
      <c r="A31" s="480" t="s">
        <v>114</v>
      </c>
      <c r="B31" s="494" t="s">
        <v>155</v>
      </c>
      <c r="C31" s="495">
        <v>1.026</v>
      </c>
      <c r="D31" s="495">
        <v>1.026</v>
      </c>
      <c r="E31" s="495" t="s">
        <v>114</v>
      </c>
      <c r="F31" s="495" t="s">
        <v>114</v>
      </c>
      <c r="G31" s="495" t="s">
        <v>114</v>
      </c>
      <c r="H31" s="495" t="s">
        <v>114</v>
      </c>
      <c r="I31" s="495">
        <v>1.026</v>
      </c>
    </row>
    <row r="32" spans="1:9" ht="14.25" customHeight="1" x14ac:dyDescent="0.2">
      <c r="A32" s="480" t="s">
        <v>114</v>
      </c>
      <c r="B32" s="494" t="s">
        <v>156</v>
      </c>
      <c r="C32" s="495">
        <v>645</v>
      </c>
      <c r="D32" s="495">
        <v>645</v>
      </c>
      <c r="E32" s="495" t="s">
        <v>114</v>
      </c>
      <c r="F32" s="495" t="s">
        <v>114</v>
      </c>
      <c r="G32" s="495" t="s">
        <v>114</v>
      </c>
      <c r="H32" s="495" t="s">
        <v>114</v>
      </c>
      <c r="I32" s="495">
        <v>645</v>
      </c>
    </row>
    <row r="33" spans="1:9" ht="14.25" customHeight="1" x14ac:dyDescent="0.2">
      <c r="A33" s="480" t="s">
        <v>114</v>
      </c>
      <c r="B33" s="494" t="s">
        <v>157</v>
      </c>
      <c r="C33" s="495">
        <v>7</v>
      </c>
      <c r="D33" s="495">
        <v>7</v>
      </c>
      <c r="E33" s="495" t="s">
        <v>114</v>
      </c>
      <c r="F33" s="495" t="s">
        <v>114</v>
      </c>
      <c r="G33" s="495" t="s">
        <v>114</v>
      </c>
      <c r="H33" s="495" t="s">
        <v>114</v>
      </c>
      <c r="I33" s="495">
        <v>7</v>
      </c>
    </row>
    <row r="34" spans="1:9" ht="14.25" customHeight="1" x14ac:dyDescent="0.2">
      <c r="A34" s="480" t="s">
        <v>114</v>
      </c>
      <c r="B34" s="494" t="s">
        <v>158</v>
      </c>
      <c r="C34" s="495">
        <v>2.2610000000000001</v>
      </c>
      <c r="D34" s="495">
        <v>2.2610000000000001</v>
      </c>
      <c r="E34" s="495" t="s">
        <v>114</v>
      </c>
      <c r="F34" s="495" t="s">
        <v>114</v>
      </c>
      <c r="G34" s="495" t="s">
        <v>114</v>
      </c>
      <c r="H34" s="495" t="s">
        <v>114</v>
      </c>
      <c r="I34" s="495">
        <v>2.2610000000000001</v>
      </c>
    </row>
    <row r="35" spans="1:9" ht="14.25" customHeight="1" x14ac:dyDescent="0.2">
      <c r="A35" s="480" t="s">
        <v>114</v>
      </c>
      <c r="B35" s="494" t="s">
        <v>159</v>
      </c>
      <c r="C35" s="495">
        <v>22</v>
      </c>
      <c r="D35" s="495">
        <v>22</v>
      </c>
      <c r="E35" s="495" t="s">
        <v>114</v>
      </c>
      <c r="F35" s="495" t="s">
        <v>114</v>
      </c>
      <c r="G35" s="495" t="s">
        <v>114</v>
      </c>
      <c r="H35" s="495" t="s">
        <v>114</v>
      </c>
      <c r="I35" s="495">
        <v>22</v>
      </c>
    </row>
    <row r="36" spans="1:9" ht="14.25" customHeight="1" x14ac:dyDescent="0.2">
      <c r="A36" s="480" t="s">
        <v>114</v>
      </c>
      <c r="B36" s="494" t="s">
        <v>160</v>
      </c>
      <c r="C36" s="495">
        <v>250</v>
      </c>
      <c r="D36" s="495">
        <v>250</v>
      </c>
      <c r="E36" s="495" t="s">
        <v>114</v>
      </c>
      <c r="F36" s="495" t="s">
        <v>114</v>
      </c>
      <c r="G36" s="495" t="s">
        <v>114</v>
      </c>
      <c r="H36" s="495" t="s">
        <v>114</v>
      </c>
      <c r="I36" s="495">
        <v>250</v>
      </c>
    </row>
    <row r="37" spans="1:9" ht="14.25" customHeight="1" x14ac:dyDescent="0.2">
      <c r="A37" s="480" t="s">
        <v>114</v>
      </c>
      <c r="B37" s="494" t="s">
        <v>161</v>
      </c>
      <c r="C37" s="495">
        <v>378</v>
      </c>
      <c r="D37" s="495">
        <v>120</v>
      </c>
      <c r="E37" s="495" t="s">
        <v>114</v>
      </c>
      <c r="F37" s="495" t="s">
        <v>114</v>
      </c>
      <c r="G37" s="495" t="s">
        <v>114</v>
      </c>
      <c r="H37" s="495" t="s">
        <v>114</v>
      </c>
      <c r="I37" s="495">
        <v>120</v>
      </c>
    </row>
    <row r="38" spans="1:9" ht="14.25" customHeight="1" x14ac:dyDescent="0.2">
      <c r="A38" s="480" t="s">
        <v>114</v>
      </c>
      <c r="B38" s="494" t="s">
        <v>162</v>
      </c>
      <c r="C38" s="495">
        <v>2</v>
      </c>
      <c r="D38" s="495" t="s">
        <v>141</v>
      </c>
      <c r="E38" s="495" t="s">
        <v>114</v>
      </c>
      <c r="F38" s="495" t="s">
        <v>114</v>
      </c>
      <c r="G38" s="495" t="s">
        <v>114</v>
      </c>
      <c r="H38" s="495" t="s">
        <v>114</v>
      </c>
      <c r="I38" s="495" t="s">
        <v>141</v>
      </c>
    </row>
    <row r="39" spans="1:9" ht="14.25" customHeight="1" x14ac:dyDescent="0.2">
      <c r="A39" s="480" t="s">
        <v>114</v>
      </c>
      <c r="B39" s="500" t="s">
        <v>163</v>
      </c>
      <c r="C39" s="501">
        <v>5.5369999999999999</v>
      </c>
      <c r="D39" s="501">
        <v>5.2770000000000001</v>
      </c>
      <c r="E39" s="501" t="s">
        <v>114</v>
      </c>
      <c r="F39" s="501" t="s">
        <v>114</v>
      </c>
      <c r="G39" s="501" t="s">
        <v>114</v>
      </c>
      <c r="H39" s="501" t="s">
        <v>114</v>
      </c>
      <c r="I39" s="502">
        <v>5.2770000000000001</v>
      </c>
    </row>
    <row r="40" spans="1:9" ht="14.25" customHeight="1" x14ac:dyDescent="0.2">
      <c r="A40" s="480" t="s">
        <v>114</v>
      </c>
      <c r="B40" s="503" t="s">
        <v>114</v>
      </c>
      <c r="C40" s="491" t="s">
        <v>114</v>
      </c>
      <c r="D40" s="491" t="s">
        <v>114</v>
      </c>
      <c r="E40" s="491" t="s">
        <v>114</v>
      </c>
      <c r="F40" s="491" t="s">
        <v>114</v>
      </c>
      <c r="G40" s="491" t="s">
        <v>114</v>
      </c>
      <c r="H40" s="491" t="s">
        <v>114</v>
      </c>
      <c r="I40" s="504" t="s">
        <v>114</v>
      </c>
    </row>
    <row r="41" spans="1:9" ht="14.25" customHeight="1" x14ac:dyDescent="0.2">
      <c r="A41" s="480" t="s">
        <v>114</v>
      </c>
      <c r="B41" s="506" t="s">
        <v>164</v>
      </c>
      <c r="C41" s="507">
        <v>40.454999999999998</v>
      </c>
      <c r="D41" s="507">
        <v>40.182000000000002</v>
      </c>
      <c r="E41" s="508" t="s">
        <v>114</v>
      </c>
      <c r="F41" s="508" t="s">
        <v>114</v>
      </c>
      <c r="G41" s="508" t="s">
        <v>114</v>
      </c>
      <c r="H41" s="508" t="s">
        <v>114</v>
      </c>
      <c r="I41" s="509">
        <v>40.182000000000002</v>
      </c>
    </row>
    <row r="42" spans="1:9" ht="14.25" customHeight="1" x14ac:dyDescent="0.2">
      <c r="A42" s="480" t="s">
        <v>114</v>
      </c>
      <c r="B42" s="510" t="s">
        <v>114</v>
      </c>
      <c r="C42" s="511" t="s">
        <v>114</v>
      </c>
      <c r="D42" s="512" t="s">
        <v>114</v>
      </c>
      <c r="E42" s="511" t="s">
        <v>114</v>
      </c>
      <c r="F42" s="511" t="s">
        <v>114</v>
      </c>
      <c r="G42" s="511" t="s">
        <v>114</v>
      </c>
      <c r="H42" s="511" t="s">
        <v>114</v>
      </c>
      <c r="I42" s="513" t="s">
        <v>114</v>
      </c>
    </row>
    <row r="43" spans="1:9" ht="14.25" customHeight="1" x14ac:dyDescent="0.2">
      <c r="A43" s="480" t="s">
        <v>114</v>
      </c>
      <c r="B43" s="494" t="s">
        <v>114</v>
      </c>
      <c r="C43" s="495" t="s">
        <v>114</v>
      </c>
      <c r="D43" s="495" t="s">
        <v>114</v>
      </c>
      <c r="E43" s="495" t="s">
        <v>114</v>
      </c>
      <c r="F43" s="495" t="s">
        <v>114</v>
      </c>
      <c r="G43" s="495" t="s">
        <v>114</v>
      </c>
      <c r="H43" s="495" t="s">
        <v>114</v>
      </c>
      <c r="I43" s="499" t="s">
        <v>114</v>
      </c>
    </row>
    <row r="44" spans="1:9" ht="14.25" customHeight="1" x14ac:dyDescent="0.2">
      <c r="A44" s="480" t="s">
        <v>114</v>
      </c>
      <c r="B44" s="494" t="s">
        <v>114</v>
      </c>
      <c r="C44" s="495" t="s">
        <v>114</v>
      </c>
      <c r="D44" s="495" t="s">
        <v>114</v>
      </c>
      <c r="E44" s="495" t="s">
        <v>114</v>
      </c>
      <c r="F44" s="495" t="s">
        <v>114</v>
      </c>
      <c r="G44" s="495" t="s">
        <v>114</v>
      </c>
      <c r="H44" s="495" t="s">
        <v>114</v>
      </c>
      <c r="I44" s="499" t="s">
        <v>114</v>
      </c>
    </row>
    <row r="45" spans="1:9" ht="14.25" customHeight="1" x14ac:dyDescent="0.2">
      <c r="A45" s="480" t="s">
        <v>114</v>
      </c>
      <c r="B45" s="500" t="s">
        <v>114</v>
      </c>
      <c r="C45" s="501" t="s">
        <v>114</v>
      </c>
      <c r="D45" s="501" t="s">
        <v>114</v>
      </c>
      <c r="E45" s="501" t="s">
        <v>114</v>
      </c>
      <c r="F45" s="501" t="s">
        <v>114</v>
      </c>
      <c r="G45" s="501" t="s">
        <v>114</v>
      </c>
      <c r="H45" s="501" t="s">
        <v>114</v>
      </c>
      <c r="I45" s="502" t="s">
        <v>114</v>
      </c>
    </row>
    <row r="46" spans="1:9" ht="14.25" customHeight="1" x14ac:dyDescent="0.2">
      <c r="A46" s="480" t="s">
        <v>114</v>
      </c>
      <c r="B46" s="503" t="s">
        <v>114</v>
      </c>
      <c r="C46" s="491" t="s">
        <v>114</v>
      </c>
      <c r="D46" s="491" t="s">
        <v>114</v>
      </c>
      <c r="E46" s="491" t="s">
        <v>114</v>
      </c>
      <c r="F46" s="491" t="s">
        <v>114</v>
      </c>
      <c r="G46" s="491" t="s">
        <v>114</v>
      </c>
      <c r="H46" s="491" t="s">
        <v>114</v>
      </c>
      <c r="I46" s="504" t="s">
        <v>114</v>
      </c>
    </row>
    <row r="47" spans="1:9" ht="14.25" customHeight="1" x14ac:dyDescent="0.2">
      <c r="A47" s="480" t="s">
        <v>114</v>
      </c>
      <c r="B47" s="506" t="s">
        <v>114</v>
      </c>
      <c r="C47" s="507" t="s">
        <v>114</v>
      </c>
      <c r="D47" s="508" t="s">
        <v>114</v>
      </c>
      <c r="E47" s="508" t="s">
        <v>114</v>
      </c>
      <c r="F47" s="508" t="s">
        <v>114</v>
      </c>
      <c r="G47" s="508" t="s">
        <v>114</v>
      </c>
      <c r="H47" s="508" t="s">
        <v>114</v>
      </c>
      <c r="I47" s="509" t="s">
        <v>114</v>
      </c>
    </row>
    <row r="48" spans="1:9" x14ac:dyDescent="0.2">
      <c r="A48" s="480" t="s">
        <v>114</v>
      </c>
      <c r="B48" s="480" t="s">
        <v>114</v>
      </c>
      <c r="C48" s="480" t="s">
        <v>114</v>
      </c>
      <c r="D48" s="480" t="s">
        <v>114</v>
      </c>
      <c r="E48" s="480" t="s">
        <v>114</v>
      </c>
      <c r="F48" s="480" t="s">
        <v>114</v>
      </c>
      <c r="G48" s="593"/>
      <c r="H48" s="593"/>
      <c r="I48" s="593"/>
    </row>
    <row r="49" spans="1:9" x14ac:dyDescent="0.2">
      <c r="A49" s="480" t="s">
        <v>114</v>
      </c>
      <c r="B49" s="480" t="s">
        <v>114</v>
      </c>
      <c r="C49" s="480" t="s">
        <v>114</v>
      </c>
      <c r="D49" s="480" t="s">
        <v>114</v>
      </c>
      <c r="E49" s="480" t="s">
        <v>114</v>
      </c>
      <c r="F49" s="480" t="s">
        <v>114</v>
      </c>
      <c r="G49" s="593"/>
      <c r="H49" s="593"/>
      <c r="I49" s="593"/>
    </row>
    <row r="50" spans="1:9" x14ac:dyDescent="0.2">
      <c r="A50" s="480" t="s">
        <v>114</v>
      </c>
      <c r="B50" s="480" t="s">
        <v>114</v>
      </c>
      <c r="C50" s="480" t="s">
        <v>114</v>
      </c>
      <c r="D50" s="480" t="s">
        <v>114</v>
      </c>
      <c r="E50" s="480" t="s">
        <v>114</v>
      </c>
      <c r="F50" s="480" t="s">
        <v>114</v>
      </c>
      <c r="G50" s="480" t="s">
        <v>114</v>
      </c>
      <c r="H50" s="480" t="s">
        <v>114</v>
      </c>
      <c r="I50" s="480" t="s">
        <v>114</v>
      </c>
    </row>
    <row r="51" spans="1:9" x14ac:dyDescent="0.2">
      <c r="A51" s="480" t="s">
        <v>114</v>
      </c>
      <c r="B51" s="480" t="s">
        <v>114</v>
      </c>
      <c r="C51" s="480" t="s">
        <v>114</v>
      </c>
      <c r="D51" s="480" t="s">
        <v>114</v>
      </c>
      <c r="E51" s="480" t="s">
        <v>114</v>
      </c>
      <c r="F51" s="480" t="s">
        <v>114</v>
      </c>
      <c r="G51" s="480" t="s">
        <v>114</v>
      </c>
      <c r="H51" s="480" t="s">
        <v>114</v>
      </c>
      <c r="I51" s="480" t="s">
        <v>114</v>
      </c>
    </row>
    <row r="52" spans="1:9" x14ac:dyDescent="0.2">
      <c r="A52" s="480" t="s">
        <v>114</v>
      </c>
      <c r="B52" s="480" t="s">
        <v>114</v>
      </c>
      <c r="C52" s="480" t="s">
        <v>114</v>
      </c>
      <c r="D52" s="480" t="s">
        <v>114</v>
      </c>
      <c r="E52" s="480" t="s">
        <v>114</v>
      </c>
      <c r="F52" s="480" t="s">
        <v>114</v>
      </c>
      <c r="G52" s="480" t="s">
        <v>114</v>
      </c>
      <c r="H52" s="480" t="s">
        <v>114</v>
      </c>
      <c r="I52" s="480" t="s">
        <v>114</v>
      </c>
    </row>
    <row r="53" spans="1:9" x14ac:dyDescent="0.2">
      <c r="A53" s="480" t="s">
        <v>114</v>
      </c>
      <c r="B53" s="480" t="s">
        <v>114</v>
      </c>
      <c r="C53" s="480" t="s">
        <v>114</v>
      </c>
      <c r="D53" s="480" t="s">
        <v>114</v>
      </c>
      <c r="E53" s="480" t="s">
        <v>114</v>
      </c>
      <c r="F53" s="480" t="s">
        <v>114</v>
      </c>
      <c r="G53" s="480" t="s">
        <v>114</v>
      </c>
      <c r="H53" s="480" t="s">
        <v>114</v>
      </c>
      <c r="I53" s="480" t="s">
        <v>114</v>
      </c>
    </row>
    <row r="54" spans="1:9" x14ac:dyDescent="0.2">
      <c r="A54" s="480" t="s">
        <v>114</v>
      </c>
      <c r="B54" s="480" t="s">
        <v>114</v>
      </c>
      <c r="C54" s="480" t="s">
        <v>114</v>
      </c>
      <c r="D54" s="480" t="s">
        <v>114</v>
      </c>
      <c r="E54" s="480" t="s">
        <v>114</v>
      </c>
      <c r="F54" s="480" t="s">
        <v>114</v>
      </c>
      <c r="G54" s="480" t="s">
        <v>114</v>
      </c>
      <c r="H54" s="480" t="s">
        <v>114</v>
      </c>
      <c r="I54" s="480" t="s">
        <v>114</v>
      </c>
    </row>
    <row r="55" spans="1:9" x14ac:dyDescent="0.2">
      <c r="A55" s="480" t="s">
        <v>114</v>
      </c>
      <c r="B55" s="480" t="s">
        <v>114</v>
      </c>
      <c r="C55" s="480" t="s">
        <v>114</v>
      </c>
      <c r="D55" s="480" t="s">
        <v>114</v>
      </c>
      <c r="E55" s="480" t="s">
        <v>114</v>
      </c>
      <c r="F55" s="480" t="s">
        <v>114</v>
      </c>
      <c r="G55" s="480" t="s">
        <v>114</v>
      </c>
      <c r="H55" s="480" t="s">
        <v>114</v>
      </c>
      <c r="I55" s="480" t="s">
        <v>114</v>
      </c>
    </row>
    <row r="56" spans="1:9" x14ac:dyDescent="0.2">
      <c r="A56" s="480" t="s">
        <v>114</v>
      </c>
      <c r="B56" s="480" t="s">
        <v>114</v>
      </c>
      <c r="C56" s="480" t="s">
        <v>114</v>
      </c>
      <c r="D56" s="480" t="s">
        <v>114</v>
      </c>
      <c r="E56" s="480" t="s">
        <v>114</v>
      </c>
      <c r="F56" s="480" t="s">
        <v>114</v>
      </c>
      <c r="G56" s="480" t="s">
        <v>114</v>
      </c>
      <c r="H56" s="480" t="s">
        <v>114</v>
      </c>
      <c r="I56" s="480" t="s">
        <v>114</v>
      </c>
    </row>
    <row r="57" spans="1:9" x14ac:dyDescent="0.2">
      <c r="A57" s="480" t="s">
        <v>114</v>
      </c>
      <c r="B57" s="480" t="s">
        <v>114</v>
      </c>
      <c r="C57" s="480" t="s">
        <v>114</v>
      </c>
      <c r="D57" s="480" t="s">
        <v>114</v>
      </c>
      <c r="E57" s="480" t="s">
        <v>114</v>
      </c>
      <c r="F57" s="480" t="s">
        <v>114</v>
      </c>
      <c r="G57" s="480" t="s">
        <v>114</v>
      </c>
      <c r="H57" s="480" t="s">
        <v>114</v>
      </c>
      <c r="I57" s="480" t="s">
        <v>114</v>
      </c>
    </row>
    <row r="58" spans="1:9" x14ac:dyDescent="0.2">
      <c r="A58" s="480" t="s">
        <v>114</v>
      </c>
      <c r="B58" s="480" t="s">
        <v>114</v>
      </c>
      <c r="C58" s="480" t="s">
        <v>114</v>
      </c>
      <c r="D58" s="480" t="s">
        <v>114</v>
      </c>
      <c r="E58" s="480" t="s">
        <v>114</v>
      </c>
      <c r="F58" s="480" t="s">
        <v>114</v>
      </c>
      <c r="G58" s="480" t="s">
        <v>114</v>
      </c>
      <c r="H58" s="480" t="s">
        <v>114</v>
      </c>
      <c r="I58" s="480" t="s">
        <v>114</v>
      </c>
    </row>
    <row r="59" spans="1:9" x14ac:dyDescent="0.2">
      <c r="A59" s="480" t="s">
        <v>114</v>
      </c>
      <c r="B59" s="480" t="s">
        <v>114</v>
      </c>
      <c r="C59" s="480" t="s">
        <v>114</v>
      </c>
      <c r="D59" s="480" t="s">
        <v>114</v>
      </c>
      <c r="E59" s="480" t="s">
        <v>114</v>
      </c>
      <c r="F59" s="480" t="s">
        <v>114</v>
      </c>
      <c r="G59" s="480" t="s">
        <v>114</v>
      </c>
      <c r="H59" s="480" t="s">
        <v>114</v>
      </c>
      <c r="I59" s="480" t="s">
        <v>114</v>
      </c>
    </row>
    <row r="60" spans="1:9" x14ac:dyDescent="0.2">
      <c r="A60" s="480" t="s">
        <v>114</v>
      </c>
      <c r="B60" s="480" t="s">
        <v>114</v>
      </c>
      <c r="C60" s="480" t="s">
        <v>114</v>
      </c>
      <c r="D60" s="480" t="s">
        <v>114</v>
      </c>
      <c r="E60" s="480" t="s">
        <v>114</v>
      </c>
      <c r="F60" s="480" t="s">
        <v>114</v>
      </c>
      <c r="G60" s="480" t="s">
        <v>114</v>
      </c>
      <c r="H60" s="480" t="s">
        <v>114</v>
      </c>
      <c r="I60" s="480" t="s">
        <v>114</v>
      </c>
    </row>
    <row r="61" spans="1:9" x14ac:dyDescent="0.2">
      <c r="A61" s="480" t="s">
        <v>114</v>
      </c>
      <c r="B61" s="480" t="s">
        <v>114</v>
      </c>
      <c r="C61" s="480" t="s">
        <v>114</v>
      </c>
      <c r="D61" s="480" t="s">
        <v>114</v>
      </c>
      <c r="E61" s="480" t="s">
        <v>114</v>
      </c>
      <c r="F61" s="480" t="s">
        <v>114</v>
      </c>
      <c r="G61" s="480" t="s">
        <v>114</v>
      </c>
      <c r="H61" s="480" t="s">
        <v>114</v>
      </c>
      <c r="I61" s="480" t="s">
        <v>114</v>
      </c>
    </row>
    <row r="62" spans="1:9" x14ac:dyDescent="0.2">
      <c r="A62" s="480" t="s">
        <v>114</v>
      </c>
      <c r="B62" s="480" t="s">
        <v>114</v>
      </c>
      <c r="C62" s="480" t="s">
        <v>114</v>
      </c>
      <c r="D62" s="480" t="s">
        <v>114</v>
      </c>
      <c r="E62" s="480" t="s">
        <v>114</v>
      </c>
      <c r="F62" s="480" t="s">
        <v>114</v>
      </c>
      <c r="G62" s="480" t="s">
        <v>114</v>
      </c>
      <c r="H62" s="480" t="s">
        <v>114</v>
      </c>
      <c r="I62" s="480" t="s">
        <v>114</v>
      </c>
    </row>
    <row r="63" spans="1:9" x14ac:dyDescent="0.2">
      <c r="A63" s="480" t="s">
        <v>114</v>
      </c>
      <c r="B63" s="480" t="s">
        <v>114</v>
      </c>
      <c r="C63" s="480" t="s">
        <v>114</v>
      </c>
      <c r="D63" s="480" t="s">
        <v>114</v>
      </c>
      <c r="E63" s="480" t="s">
        <v>114</v>
      </c>
      <c r="F63" s="480" t="s">
        <v>114</v>
      </c>
      <c r="G63" s="480" t="s">
        <v>114</v>
      </c>
      <c r="H63" s="480" t="s">
        <v>114</v>
      </c>
      <c r="I63" s="480" t="s">
        <v>114</v>
      </c>
    </row>
    <row r="64" spans="1:9" x14ac:dyDescent="0.2">
      <c r="A64" s="480" t="s">
        <v>114</v>
      </c>
      <c r="B64" s="480" t="s">
        <v>114</v>
      </c>
      <c r="C64" s="480" t="s">
        <v>114</v>
      </c>
      <c r="D64" s="480" t="s">
        <v>114</v>
      </c>
      <c r="E64" s="480" t="s">
        <v>114</v>
      </c>
      <c r="F64" s="480" t="s">
        <v>114</v>
      </c>
      <c r="G64" s="480" t="s">
        <v>114</v>
      </c>
      <c r="H64" s="480" t="s">
        <v>114</v>
      </c>
      <c r="I64" s="480" t="s">
        <v>114</v>
      </c>
    </row>
    <row r="65" spans="1:9" x14ac:dyDescent="0.2">
      <c r="A65" s="480" t="s">
        <v>114</v>
      </c>
      <c r="B65" s="480" t="s">
        <v>114</v>
      </c>
      <c r="C65" s="480" t="s">
        <v>114</v>
      </c>
      <c r="D65" s="480" t="s">
        <v>114</v>
      </c>
      <c r="E65" s="480" t="s">
        <v>114</v>
      </c>
      <c r="F65" s="480" t="s">
        <v>114</v>
      </c>
      <c r="G65" s="480" t="s">
        <v>114</v>
      </c>
      <c r="H65" s="480" t="s">
        <v>114</v>
      </c>
      <c r="I65" s="480" t="s">
        <v>114</v>
      </c>
    </row>
    <row r="66" spans="1:9" x14ac:dyDescent="0.2">
      <c r="A66" s="480" t="s">
        <v>114</v>
      </c>
      <c r="B66" s="480" t="s">
        <v>114</v>
      </c>
      <c r="C66" s="480" t="s">
        <v>114</v>
      </c>
      <c r="D66" s="480" t="s">
        <v>114</v>
      </c>
      <c r="E66" s="480" t="s">
        <v>114</v>
      </c>
      <c r="F66" s="480" t="s">
        <v>114</v>
      </c>
      <c r="G66" s="480" t="s">
        <v>114</v>
      </c>
      <c r="H66" s="480" t="s">
        <v>114</v>
      </c>
      <c r="I66" s="480" t="s">
        <v>114</v>
      </c>
    </row>
    <row r="67" spans="1:9" x14ac:dyDescent="0.2">
      <c r="A67" s="480" t="s">
        <v>114</v>
      </c>
      <c r="B67" s="480" t="s">
        <v>114</v>
      </c>
      <c r="C67" s="480" t="s">
        <v>114</v>
      </c>
      <c r="D67" s="480" t="s">
        <v>114</v>
      </c>
      <c r="E67" s="480" t="s">
        <v>114</v>
      </c>
      <c r="F67" s="480" t="s">
        <v>114</v>
      </c>
      <c r="G67" s="480" t="s">
        <v>114</v>
      </c>
      <c r="H67" s="480" t="s">
        <v>114</v>
      </c>
      <c r="I67" s="480" t="s">
        <v>114</v>
      </c>
    </row>
    <row r="68" spans="1:9" x14ac:dyDescent="0.2">
      <c r="A68" s="480" t="s">
        <v>114</v>
      </c>
      <c r="B68" s="480" t="s">
        <v>114</v>
      </c>
      <c r="C68" s="480" t="s">
        <v>114</v>
      </c>
      <c r="D68" s="480" t="s">
        <v>114</v>
      </c>
      <c r="E68" s="480" t="s">
        <v>114</v>
      </c>
      <c r="F68" s="480" t="s">
        <v>114</v>
      </c>
      <c r="G68" s="480" t="s">
        <v>114</v>
      </c>
      <c r="H68" s="480" t="s">
        <v>114</v>
      </c>
      <c r="I68" s="480" t="s">
        <v>114</v>
      </c>
    </row>
    <row r="69" spans="1:9" x14ac:dyDescent="0.2">
      <c r="A69" s="480" t="s">
        <v>114</v>
      </c>
      <c r="B69" s="480" t="s">
        <v>114</v>
      </c>
      <c r="C69" s="480" t="s">
        <v>114</v>
      </c>
      <c r="D69" s="480" t="s">
        <v>114</v>
      </c>
      <c r="E69" s="480" t="s">
        <v>114</v>
      </c>
      <c r="F69" s="480" t="s">
        <v>114</v>
      </c>
      <c r="G69" s="480" t="s">
        <v>114</v>
      </c>
      <c r="H69" s="480" t="s">
        <v>114</v>
      </c>
      <c r="I69" s="480" t="s">
        <v>114</v>
      </c>
    </row>
    <row r="70" spans="1:9" x14ac:dyDescent="0.2">
      <c r="A70" s="480" t="s">
        <v>114</v>
      </c>
      <c r="B70" s="480" t="s">
        <v>114</v>
      </c>
      <c r="C70" s="480" t="s">
        <v>114</v>
      </c>
      <c r="D70" s="480" t="s">
        <v>114</v>
      </c>
      <c r="E70" s="480" t="s">
        <v>114</v>
      </c>
      <c r="F70" s="480" t="s">
        <v>114</v>
      </c>
      <c r="G70" s="480" t="s">
        <v>114</v>
      </c>
      <c r="H70" s="480" t="s">
        <v>114</v>
      </c>
      <c r="I70" s="480" t="s">
        <v>114</v>
      </c>
    </row>
    <row r="71" spans="1:9" x14ac:dyDescent="0.2">
      <c r="A71" s="480" t="s">
        <v>114</v>
      </c>
      <c r="B71" s="480" t="s">
        <v>114</v>
      </c>
      <c r="C71" s="480" t="s">
        <v>114</v>
      </c>
      <c r="D71" s="480" t="s">
        <v>114</v>
      </c>
      <c r="E71" s="480" t="s">
        <v>114</v>
      </c>
      <c r="F71" s="480" t="s">
        <v>114</v>
      </c>
      <c r="G71" s="480" t="s">
        <v>114</v>
      </c>
      <c r="H71" s="480" t="s">
        <v>114</v>
      </c>
      <c r="I71" s="480" t="s">
        <v>114</v>
      </c>
    </row>
    <row r="72" spans="1:9" x14ac:dyDescent="0.2">
      <c r="A72" s="480" t="s">
        <v>114</v>
      </c>
      <c r="B72" s="480" t="s">
        <v>114</v>
      </c>
      <c r="C72" s="480" t="s">
        <v>114</v>
      </c>
      <c r="D72" s="480" t="s">
        <v>114</v>
      </c>
      <c r="E72" s="480" t="s">
        <v>114</v>
      </c>
      <c r="F72" s="480" t="s">
        <v>114</v>
      </c>
      <c r="G72" s="480" t="s">
        <v>114</v>
      </c>
      <c r="H72" s="480" t="s">
        <v>114</v>
      </c>
      <c r="I72" s="480" t="s">
        <v>114</v>
      </c>
    </row>
    <row r="73" spans="1:9" x14ac:dyDescent="0.2">
      <c r="A73" s="480" t="s">
        <v>114</v>
      </c>
      <c r="B73" s="480" t="s">
        <v>114</v>
      </c>
      <c r="C73" s="480" t="s">
        <v>114</v>
      </c>
      <c r="D73" s="480" t="s">
        <v>114</v>
      </c>
      <c r="E73" s="480" t="s">
        <v>114</v>
      </c>
      <c r="F73" s="480" t="s">
        <v>114</v>
      </c>
      <c r="G73" s="480" t="s">
        <v>114</v>
      </c>
      <c r="H73" s="480" t="s">
        <v>114</v>
      </c>
      <c r="I73" s="480" t="s">
        <v>114</v>
      </c>
    </row>
    <row r="74" spans="1:9" x14ac:dyDescent="0.2">
      <c r="A74" s="480" t="s">
        <v>114</v>
      </c>
      <c r="B74" s="480" t="s">
        <v>114</v>
      </c>
      <c r="C74" s="480" t="s">
        <v>114</v>
      </c>
      <c r="D74" s="480" t="s">
        <v>114</v>
      </c>
      <c r="E74" s="480" t="s">
        <v>114</v>
      </c>
      <c r="F74" s="480" t="s">
        <v>114</v>
      </c>
      <c r="G74" s="480" t="s">
        <v>114</v>
      </c>
      <c r="H74" s="480" t="s">
        <v>114</v>
      </c>
      <c r="I74" s="480" t="s">
        <v>114</v>
      </c>
    </row>
    <row r="75" spans="1:9" x14ac:dyDescent="0.2">
      <c r="A75" s="480" t="s">
        <v>114</v>
      </c>
      <c r="B75" s="480" t="s">
        <v>114</v>
      </c>
      <c r="C75" s="480" t="s">
        <v>114</v>
      </c>
      <c r="D75" s="480" t="s">
        <v>114</v>
      </c>
      <c r="E75" s="480" t="s">
        <v>114</v>
      </c>
      <c r="F75" s="480" t="s">
        <v>114</v>
      </c>
      <c r="G75" s="480" t="s">
        <v>114</v>
      </c>
      <c r="H75" s="480" t="s">
        <v>114</v>
      </c>
      <c r="I75" s="480" t="s">
        <v>114</v>
      </c>
    </row>
    <row r="76" spans="1:9" x14ac:dyDescent="0.2">
      <c r="A76" s="480" t="s">
        <v>114</v>
      </c>
      <c r="B76" s="480" t="s">
        <v>114</v>
      </c>
      <c r="C76" s="480" t="s">
        <v>114</v>
      </c>
      <c r="D76" s="480" t="s">
        <v>114</v>
      </c>
      <c r="E76" s="480" t="s">
        <v>114</v>
      </c>
      <c r="F76" s="480" t="s">
        <v>114</v>
      </c>
      <c r="G76" s="480" t="s">
        <v>114</v>
      </c>
      <c r="H76" s="480" t="s">
        <v>114</v>
      </c>
      <c r="I76" s="480" t="s">
        <v>114</v>
      </c>
    </row>
  </sheetData>
  <mergeCells count="4">
    <mergeCell ref="C6:C7"/>
    <mergeCell ref="D6:D7"/>
    <mergeCell ref="E6:I6"/>
    <mergeCell ref="G48:I49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00B050"/>
  </sheetPr>
  <dimension ref="A1:F24"/>
  <sheetViews>
    <sheetView zoomScale="150" zoomScaleNormal="15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27.7109375" style="15" bestFit="1" customWidth="1"/>
    <col min="3" max="3" width="23.7109375" style="15" customWidth="1"/>
    <col min="4" max="4" width="43.28515625" style="15" customWidth="1"/>
    <col min="5" max="5" width="42" style="15" bestFit="1" customWidth="1"/>
    <col min="6" max="16384" width="11.42578125" style="15"/>
  </cols>
  <sheetData>
    <row r="1" spans="1:6" ht="18.75" customHeight="1" x14ac:dyDescent="0.2"/>
    <row r="2" spans="1:6" ht="18.75" customHeight="1" x14ac:dyDescent="0.2">
      <c r="A2" s="16" t="s">
        <v>165</v>
      </c>
      <c r="B2" s="17"/>
      <c r="C2" s="17"/>
      <c r="D2" s="18"/>
    </row>
    <row r="3" spans="1:6" ht="14.25" customHeight="1" x14ac:dyDescent="0.2">
      <c r="A3" s="16"/>
      <c r="B3" s="17"/>
      <c r="C3" s="17"/>
      <c r="D3" s="18"/>
    </row>
    <row r="4" spans="1:6" ht="14.25" customHeight="1" thickBot="1" x14ac:dyDescent="0.25">
      <c r="A4" s="16"/>
      <c r="B4" s="19" t="s">
        <v>116</v>
      </c>
      <c r="C4" s="20"/>
      <c r="D4" s="18"/>
    </row>
    <row r="5" spans="1:6" ht="14.25" customHeight="1" x14ac:dyDescent="0.2">
      <c r="B5" s="27" t="s">
        <v>117</v>
      </c>
      <c r="C5" s="33" t="s">
        <v>119</v>
      </c>
      <c r="D5" s="28" t="s">
        <v>119</v>
      </c>
      <c r="E5" s="39" t="s">
        <v>123</v>
      </c>
      <c r="F5" s="374"/>
    </row>
    <row r="6" spans="1:6" ht="14.25" customHeight="1" thickBot="1" x14ac:dyDescent="0.25">
      <c r="B6" s="338" t="s">
        <v>166</v>
      </c>
      <c r="C6" s="476" t="s">
        <v>167</v>
      </c>
      <c r="D6" s="476" t="s">
        <v>168</v>
      </c>
      <c r="E6" s="339" t="s">
        <v>169</v>
      </c>
      <c r="F6" s="374"/>
    </row>
    <row r="7" spans="1:6" ht="15" thickBot="1" x14ac:dyDescent="0.25">
      <c r="B7" s="77" t="s">
        <v>170</v>
      </c>
      <c r="C7" s="227" t="s">
        <v>171</v>
      </c>
      <c r="D7" s="227" t="s">
        <v>172</v>
      </c>
      <c r="E7" s="225" t="s">
        <v>173</v>
      </c>
      <c r="F7" s="374"/>
    </row>
    <row r="8" spans="1:6" ht="14.25" customHeight="1" thickBot="1" x14ac:dyDescent="0.25">
      <c r="B8" s="84" t="s">
        <v>174</v>
      </c>
      <c r="C8" s="227" t="s">
        <v>171</v>
      </c>
      <c r="D8" s="227" t="s">
        <v>172</v>
      </c>
      <c r="E8" s="226" t="s">
        <v>175</v>
      </c>
      <c r="F8" s="374"/>
    </row>
    <row r="9" spans="1:6" ht="14.25" customHeight="1" thickBot="1" x14ac:dyDescent="0.25">
      <c r="B9" s="84" t="s">
        <v>176</v>
      </c>
      <c r="C9" s="227" t="s">
        <v>171</v>
      </c>
      <c r="D9" s="227" t="s">
        <v>172</v>
      </c>
      <c r="E9" s="226" t="s">
        <v>177</v>
      </c>
      <c r="F9" s="374"/>
    </row>
    <row r="10" spans="1:6" ht="14.25" customHeight="1" thickBot="1" x14ac:dyDescent="0.25">
      <c r="B10" s="84" t="s">
        <v>178</v>
      </c>
      <c r="C10" s="227" t="s">
        <v>171</v>
      </c>
      <c r="D10" s="227" t="s">
        <v>172</v>
      </c>
      <c r="E10" s="226" t="s">
        <v>179</v>
      </c>
      <c r="F10" s="374"/>
    </row>
    <row r="11" spans="1:6" ht="14.25" customHeight="1" thickBot="1" x14ac:dyDescent="0.25">
      <c r="B11" s="84" t="s">
        <v>180</v>
      </c>
      <c r="C11" s="227" t="s">
        <v>171</v>
      </c>
      <c r="D11" s="227" t="s">
        <v>172</v>
      </c>
      <c r="E11" s="226" t="s">
        <v>181</v>
      </c>
      <c r="F11" s="374"/>
    </row>
    <row r="12" spans="1:6" ht="14.25" customHeight="1" thickBot="1" x14ac:dyDescent="0.25">
      <c r="B12" s="84" t="s">
        <v>182</v>
      </c>
      <c r="C12" s="227" t="s">
        <v>171</v>
      </c>
      <c r="D12" s="227" t="s">
        <v>172</v>
      </c>
      <c r="E12" s="226" t="s">
        <v>181</v>
      </c>
      <c r="F12" s="374"/>
    </row>
    <row r="13" spans="1:6" ht="14.25" customHeight="1" x14ac:dyDescent="0.2">
      <c r="B13" s="84" t="s">
        <v>183</v>
      </c>
      <c r="C13" s="228" t="s">
        <v>184</v>
      </c>
      <c r="D13" s="227" t="s">
        <v>172</v>
      </c>
      <c r="E13" s="226" t="s">
        <v>185</v>
      </c>
      <c r="F13" s="374"/>
    </row>
    <row r="14" spans="1:6" ht="14.25" customHeight="1" x14ac:dyDescent="0.2">
      <c r="B14" s="84" t="s">
        <v>186</v>
      </c>
      <c r="C14" s="228" t="s">
        <v>172</v>
      </c>
      <c r="D14" s="514" t="s">
        <v>187</v>
      </c>
      <c r="E14" s="226" t="s">
        <v>188</v>
      </c>
      <c r="F14" s="374"/>
    </row>
    <row r="15" spans="1:6" ht="14.25" customHeight="1" x14ac:dyDescent="0.2">
      <c r="B15" s="84" t="s">
        <v>189</v>
      </c>
      <c r="C15" s="228" t="s">
        <v>172</v>
      </c>
      <c r="D15" s="514" t="s">
        <v>187</v>
      </c>
      <c r="E15" s="226" t="s">
        <v>188</v>
      </c>
      <c r="F15" s="374"/>
    </row>
    <row r="16" spans="1:6" ht="14.25" customHeight="1" x14ac:dyDescent="0.2">
      <c r="B16" s="84" t="s">
        <v>190</v>
      </c>
      <c r="C16" s="228" t="s">
        <v>172</v>
      </c>
      <c r="D16" s="514" t="s">
        <v>187</v>
      </c>
      <c r="E16" s="226" t="s">
        <v>191</v>
      </c>
      <c r="F16" s="374"/>
    </row>
    <row r="17" spans="2:6" ht="14.25" customHeight="1" x14ac:dyDescent="0.2">
      <c r="B17" s="84" t="s">
        <v>192</v>
      </c>
      <c r="C17" s="228" t="s">
        <v>172</v>
      </c>
      <c r="D17" s="514" t="s">
        <v>187</v>
      </c>
      <c r="E17" s="226" t="s">
        <v>191</v>
      </c>
      <c r="F17" s="374"/>
    </row>
    <row r="18" spans="2:6" ht="14.25" customHeight="1" x14ac:dyDescent="0.2">
      <c r="B18" s="84" t="s">
        <v>193</v>
      </c>
      <c r="C18" s="228" t="s">
        <v>172</v>
      </c>
      <c r="D18" s="514" t="s">
        <v>187</v>
      </c>
      <c r="E18" s="226" t="s">
        <v>191</v>
      </c>
      <c r="F18" s="374"/>
    </row>
    <row r="19" spans="2:6" ht="14.25" customHeight="1" x14ac:dyDescent="0.2">
      <c r="B19" s="366"/>
      <c r="C19" s="375"/>
      <c r="D19" s="375"/>
      <c r="E19" s="375"/>
      <c r="F19" s="374"/>
    </row>
    <row r="20" spans="2:6" ht="14.25" customHeight="1" x14ac:dyDescent="0.2">
      <c r="B20" s="366"/>
      <c r="C20" s="375"/>
      <c r="D20" s="375"/>
      <c r="E20" s="375"/>
      <c r="F20" s="374"/>
    </row>
    <row r="21" spans="2:6" ht="14.25" customHeight="1" x14ac:dyDescent="0.2">
      <c r="B21" s="366"/>
      <c r="C21" s="375"/>
      <c r="D21" s="375"/>
      <c r="E21" s="375"/>
      <c r="F21" s="374"/>
    </row>
    <row r="22" spans="2:6" ht="14.25" customHeight="1" x14ac:dyDescent="0.2">
      <c r="B22" s="366"/>
      <c r="C22" s="375"/>
      <c r="D22" s="375"/>
      <c r="E22" s="375"/>
      <c r="F22" s="374"/>
    </row>
    <row r="23" spans="2:6" ht="14.25" customHeight="1" x14ac:dyDescent="0.2">
      <c r="B23" s="366"/>
      <c r="C23" s="375"/>
      <c r="D23" s="375"/>
      <c r="E23" s="375"/>
      <c r="F23" s="374"/>
    </row>
    <row r="24" spans="2:6" ht="14.25" customHeight="1" x14ac:dyDescent="0.2">
      <c r="B24" s="376"/>
      <c r="C24" s="377"/>
      <c r="D24" s="377"/>
      <c r="E24" s="377"/>
      <c r="F24" s="374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00B050"/>
  </sheetPr>
  <dimension ref="A1:I97"/>
  <sheetViews>
    <sheetView topLeftCell="A79" zoomScale="120" zoomScaleNormal="120" workbookViewId="0">
      <selection activeCell="D101" sqref="D101"/>
    </sheetView>
  </sheetViews>
  <sheetFormatPr baseColWidth="10" defaultColWidth="11.42578125" defaultRowHeight="14.25" x14ac:dyDescent="0.2"/>
  <cols>
    <col min="1" max="2" width="4.28515625" style="146" customWidth="1"/>
    <col min="3" max="3" width="2.140625" style="146" customWidth="1"/>
    <col min="4" max="4" width="153.140625" style="146" customWidth="1"/>
    <col min="5" max="5" width="14.28515625" style="520" customWidth="1"/>
    <col min="6" max="6" width="14.28515625" style="146" customWidth="1"/>
    <col min="7" max="16384" width="11.42578125" style="146"/>
  </cols>
  <sheetData>
    <row r="1" spans="1:5" ht="18.75" customHeight="1" x14ac:dyDescent="0.2"/>
    <row r="2" spans="1:5" ht="18.75" customHeight="1" x14ac:dyDescent="0.2">
      <c r="A2" s="147" t="s">
        <v>194</v>
      </c>
      <c r="B2" s="149"/>
      <c r="C2" s="149"/>
      <c r="D2" s="149"/>
    </row>
    <row r="3" spans="1:5" ht="14.25" customHeight="1" x14ac:dyDescent="0.2">
      <c r="A3" s="147"/>
      <c r="B3" s="149"/>
      <c r="C3" s="149"/>
      <c r="D3" s="149"/>
    </row>
    <row r="4" spans="1:5" ht="14.25" customHeight="1" x14ac:dyDescent="0.2">
      <c r="A4" s="147"/>
      <c r="B4" s="170" t="s">
        <v>116</v>
      </c>
      <c r="C4" s="150"/>
      <c r="D4" s="150"/>
    </row>
    <row r="5" spans="1:5" s="165" customFormat="1" ht="14.25" customHeight="1" x14ac:dyDescent="0.15">
      <c r="A5" s="168"/>
      <c r="B5" s="169"/>
      <c r="C5" s="163"/>
      <c r="D5" s="163"/>
      <c r="E5" s="521"/>
    </row>
    <row r="6" spans="1:5" s="165" customFormat="1" ht="14.25" customHeight="1" x14ac:dyDescent="0.15">
      <c r="A6" s="168"/>
      <c r="B6" s="170" t="s">
        <v>195</v>
      </c>
      <c r="C6" s="163"/>
      <c r="D6" s="379"/>
      <c r="E6" s="522"/>
    </row>
    <row r="7" spans="1:5" s="165" customFormat="1" ht="14.25" customHeight="1" x14ac:dyDescent="0.15">
      <c r="A7" s="168"/>
      <c r="B7" s="380" t="s">
        <v>196</v>
      </c>
      <c r="C7" s="381"/>
      <c r="D7" s="381"/>
      <c r="E7" s="523" t="s">
        <v>197</v>
      </c>
    </row>
    <row r="8" spans="1:5" s="165" customFormat="1" ht="14.25" customHeight="1" x14ac:dyDescent="0.15">
      <c r="A8" s="168"/>
      <c r="B8" s="382">
        <v>1</v>
      </c>
      <c r="C8" s="383" t="s">
        <v>198</v>
      </c>
      <c r="D8" s="384"/>
      <c r="E8" s="515">
        <v>1.9730000000000001</v>
      </c>
    </row>
    <row r="9" spans="1:5" s="165" customFormat="1" ht="14.25" customHeight="1" x14ac:dyDescent="0.15">
      <c r="A9" s="168"/>
      <c r="B9" s="385"/>
      <c r="C9" s="386" t="s">
        <v>199</v>
      </c>
      <c r="D9" s="387"/>
      <c r="E9" s="516">
        <v>947</v>
      </c>
    </row>
    <row r="10" spans="1:5" s="165" customFormat="1" ht="14.25" customHeight="1" x14ac:dyDescent="0.15">
      <c r="A10" s="168"/>
      <c r="B10" s="385"/>
      <c r="C10" s="386" t="s">
        <v>200</v>
      </c>
      <c r="D10" s="388"/>
      <c r="E10" s="516">
        <v>1.026</v>
      </c>
    </row>
    <row r="11" spans="1:5" s="165" customFormat="1" ht="14.25" customHeight="1" x14ac:dyDescent="0.15">
      <c r="A11" s="168"/>
      <c r="B11" s="382">
        <v>2</v>
      </c>
      <c r="C11" s="383" t="s">
        <v>201</v>
      </c>
      <c r="D11" s="384"/>
      <c r="E11" s="517">
        <v>2.6859999999999999</v>
      </c>
    </row>
    <row r="12" spans="1:5" s="165" customFormat="1" ht="14.25" customHeight="1" x14ac:dyDescent="0.15">
      <c r="A12" s="168"/>
      <c r="B12" s="382">
        <v>3</v>
      </c>
      <c r="C12" s="383" t="s">
        <v>202</v>
      </c>
      <c r="D12" s="384"/>
      <c r="E12" s="517">
        <v>19</v>
      </c>
    </row>
    <row r="13" spans="1:5" s="165" customFormat="1" ht="14.25" customHeight="1" x14ac:dyDescent="0.15">
      <c r="A13" s="168"/>
      <c r="B13" s="382">
        <v>5</v>
      </c>
      <c r="C13" s="383" t="s">
        <v>203</v>
      </c>
      <c r="D13" s="384"/>
      <c r="E13" s="517" t="s">
        <v>114</v>
      </c>
    </row>
    <row r="14" spans="1:5" s="165" customFormat="1" ht="14.25" customHeight="1" x14ac:dyDescent="0.15">
      <c r="A14" s="168"/>
      <c r="B14" s="382" t="s">
        <v>204</v>
      </c>
      <c r="C14" s="383" t="s">
        <v>205</v>
      </c>
      <c r="D14" s="384"/>
      <c r="E14" s="517">
        <v>319</v>
      </c>
    </row>
    <row r="15" spans="1:5" s="165" customFormat="1" ht="14.25" customHeight="1" x14ac:dyDescent="0.15">
      <c r="A15" s="168"/>
      <c r="B15" s="389">
        <v>6</v>
      </c>
      <c r="C15" s="390" t="s">
        <v>206</v>
      </c>
      <c r="D15" s="391"/>
      <c r="E15" s="518">
        <v>4.9969999999999999</v>
      </c>
    </row>
    <row r="16" spans="1:5" s="165" customFormat="1" ht="14.25" customHeight="1" x14ac:dyDescent="0.15">
      <c r="A16" s="168"/>
      <c r="B16" s="392" t="s">
        <v>207</v>
      </c>
      <c r="C16" s="393"/>
      <c r="D16" s="393"/>
      <c r="E16" s="519" t="s">
        <v>114</v>
      </c>
    </row>
    <row r="17" spans="1:5" s="165" customFormat="1" ht="14.25" customHeight="1" x14ac:dyDescent="0.15">
      <c r="A17" s="168"/>
      <c r="B17" s="382">
        <v>7</v>
      </c>
      <c r="C17" s="383" t="s">
        <v>208</v>
      </c>
      <c r="D17" s="384"/>
      <c r="E17" s="517">
        <v>-6</v>
      </c>
    </row>
    <row r="18" spans="1:5" s="165" customFormat="1" ht="14.25" customHeight="1" x14ac:dyDescent="0.15">
      <c r="A18" s="168"/>
      <c r="B18" s="382">
        <v>8</v>
      </c>
      <c r="C18" s="383" t="s">
        <v>209</v>
      </c>
      <c r="D18" s="384"/>
      <c r="E18" s="517">
        <v>-8</v>
      </c>
    </row>
    <row r="19" spans="1:5" s="165" customFormat="1" ht="14.25" customHeight="1" x14ac:dyDescent="0.15">
      <c r="A19" s="168"/>
      <c r="B19" s="382">
        <v>10</v>
      </c>
      <c r="C19" s="383" t="s">
        <v>210</v>
      </c>
      <c r="D19" s="384"/>
      <c r="E19" s="517" t="s">
        <v>114</v>
      </c>
    </row>
    <row r="20" spans="1:5" s="165" customFormat="1" ht="14.25" customHeight="1" x14ac:dyDescent="0.15">
      <c r="A20" s="168"/>
      <c r="B20" s="382">
        <v>11</v>
      </c>
      <c r="C20" s="383" t="s">
        <v>211</v>
      </c>
      <c r="D20" s="384"/>
      <c r="E20" s="517" t="s">
        <v>114</v>
      </c>
    </row>
    <row r="21" spans="1:5" s="165" customFormat="1" ht="14.25" customHeight="1" x14ac:dyDescent="0.15">
      <c r="A21" s="168"/>
      <c r="B21" s="382">
        <v>12</v>
      </c>
      <c r="C21" s="383" t="s">
        <v>212</v>
      </c>
      <c r="D21" s="384"/>
      <c r="E21" s="517">
        <v>-28</v>
      </c>
    </row>
    <row r="22" spans="1:5" s="165" customFormat="1" ht="14.25" customHeight="1" x14ac:dyDescent="0.15">
      <c r="A22" s="168"/>
      <c r="B22" s="382">
        <v>14</v>
      </c>
      <c r="C22" s="383" t="s">
        <v>213</v>
      </c>
      <c r="D22" s="384"/>
      <c r="E22" s="517" t="s">
        <v>114</v>
      </c>
    </row>
    <row r="23" spans="1:5" s="165" customFormat="1" ht="14.25" customHeight="1" x14ac:dyDescent="0.15">
      <c r="A23" s="168"/>
      <c r="B23" s="382">
        <v>15</v>
      </c>
      <c r="C23" s="383" t="s">
        <v>214</v>
      </c>
      <c r="D23" s="384"/>
      <c r="E23" s="517" t="s">
        <v>114</v>
      </c>
    </row>
    <row r="24" spans="1:5" s="165" customFormat="1" ht="14.25" customHeight="1" x14ac:dyDescent="0.15">
      <c r="A24" s="168"/>
      <c r="B24" s="382">
        <v>16</v>
      </c>
      <c r="C24" s="383" t="s">
        <v>215</v>
      </c>
      <c r="D24" s="384"/>
      <c r="E24" s="517">
        <v>0</v>
      </c>
    </row>
    <row r="25" spans="1:5" s="165" customFormat="1" ht="14.25" customHeight="1" x14ac:dyDescent="0.15">
      <c r="A25" s="168"/>
      <c r="B25" s="382">
        <v>17</v>
      </c>
      <c r="C25" s="383" t="s">
        <v>216</v>
      </c>
      <c r="D25" s="384"/>
      <c r="E25" s="517" t="s">
        <v>114</v>
      </c>
    </row>
    <row r="26" spans="1:5" s="165" customFormat="1" ht="27.75" customHeight="1" x14ac:dyDescent="0.15">
      <c r="A26" s="168"/>
      <c r="B26" s="382">
        <v>18</v>
      </c>
      <c r="C26" s="597" t="s">
        <v>217</v>
      </c>
      <c r="D26" s="598"/>
      <c r="E26" s="517" t="s">
        <v>114</v>
      </c>
    </row>
    <row r="27" spans="1:5" s="165" customFormat="1" ht="34.5" customHeight="1" x14ac:dyDescent="0.15">
      <c r="A27" s="168"/>
      <c r="B27" s="382">
        <v>19</v>
      </c>
      <c r="C27" s="597" t="s">
        <v>218</v>
      </c>
      <c r="D27" s="598"/>
      <c r="E27" s="517" t="s">
        <v>114</v>
      </c>
    </row>
    <row r="28" spans="1:5" s="165" customFormat="1" ht="14.25" customHeight="1" x14ac:dyDescent="0.15">
      <c r="A28" s="168"/>
      <c r="B28" s="382">
        <v>21</v>
      </c>
      <c r="C28" s="597" t="s">
        <v>219</v>
      </c>
      <c r="D28" s="598"/>
      <c r="E28" s="517" t="s">
        <v>114</v>
      </c>
    </row>
    <row r="29" spans="1:5" s="165" customFormat="1" ht="14.25" customHeight="1" x14ac:dyDescent="0.15">
      <c r="A29" s="168"/>
      <c r="B29" s="382">
        <v>22</v>
      </c>
      <c r="C29" s="383" t="s">
        <v>220</v>
      </c>
      <c r="D29" s="384"/>
      <c r="E29" s="517" t="s">
        <v>114</v>
      </c>
    </row>
    <row r="30" spans="1:5" s="165" customFormat="1" ht="14.25" customHeight="1" x14ac:dyDescent="0.15">
      <c r="A30" s="168"/>
      <c r="B30" s="382">
        <v>23</v>
      </c>
      <c r="C30" s="597" t="s">
        <v>221</v>
      </c>
      <c r="D30" s="598"/>
      <c r="E30" s="516" t="s">
        <v>114</v>
      </c>
    </row>
    <row r="31" spans="1:5" s="165" customFormat="1" ht="14.25" customHeight="1" x14ac:dyDescent="0.15">
      <c r="A31" s="168"/>
      <c r="B31" s="382">
        <v>24</v>
      </c>
      <c r="C31" s="383" t="s">
        <v>222</v>
      </c>
      <c r="D31" s="386"/>
      <c r="E31" s="517">
        <v>-47</v>
      </c>
    </row>
    <row r="32" spans="1:5" s="165" customFormat="1" ht="14.25" customHeight="1" x14ac:dyDescent="0.15">
      <c r="A32" s="168"/>
      <c r="B32" s="382">
        <v>25</v>
      </c>
      <c r="C32" s="383" t="s">
        <v>223</v>
      </c>
      <c r="D32" s="386"/>
      <c r="E32" s="516" t="s">
        <v>114</v>
      </c>
    </row>
    <row r="33" spans="1:5" s="165" customFormat="1" ht="14.25" customHeight="1" x14ac:dyDescent="0.15">
      <c r="A33" s="168"/>
      <c r="B33" s="382" t="s">
        <v>224</v>
      </c>
      <c r="C33" s="383" t="s">
        <v>225</v>
      </c>
      <c r="D33" s="384"/>
      <c r="E33" s="517" t="s">
        <v>114</v>
      </c>
    </row>
    <row r="34" spans="1:5" s="165" customFormat="1" ht="14.25" customHeight="1" x14ac:dyDescent="0.15">
      <c r="A34" s="168"/>
      <c r="B34" s="382" t="s">
        <v>226</v>
      </c>
      <c r="C34" s="383" t="s">
        <v>227</v>
      </c>
      <c r="D34" s="384"/>
      <c r="E34" s="517" t="s">
        <v>114</v>
      </c>
    </row>
    <row r="35" spans="1:5" s="165" customFormat="1" ht="14.25" customHeight="1" x14ac:dyDescent="0.15">
      <c r="A35" s="168"/>
      <c r="B35" s="382">
        <v>27</v>
      </c>
      <c r="C35" s="383" t="s">
        <v>228</v>
      </c>
      <c r="D35" s="384"/>
      <c r="E35" s="517" t="s">
        <v>114</v>
      </c>
    </row>
    <row r="36" spans="1:5" s="165" customFormat="1" ht="14.25" customHeight="1" x14ac:dyDescent="0.15">
      <c r="A36" s="168"/>
      <c r="B36" s="382">
        <v>28</v>
      </c>
      <c r="C36" s="383" t="s">
        <v>229</v>
      </c>
      <c r="D36" s="384"/>
      <c r="E36" s="517">
        <v>-90</v>
      </c>
    </row>
    <row r="37" spans="1:5" s="165" customFormat="1" ht="14.25" customHeight="1" x14ac:dyDescent="0.15">
      <c r="A37" s="168"/>
      <c r="B37" s="389">
        <v>29</v>
      </c>
      <c r="C37" s="390" t="s">
        <v>230</v>
      </c>
      <c r="D37" s="391"/>
      <c r="E37" s="518">
        <v>4.907</v>
      </c>
    </row>
    <row r="38" spans="1:5" s="165" customFormat="1" ht="14.25" customHeight="1" x14ac:dyDescent="0.15">
      <c r="A38" s="168"/>
      <c r="B38" s="392" t="s">
        <v>231</v>
      </c>
      <c r="C38" s="393"/>
      <c r="D38" s="393"/>
      <c r="E38" s="519" t="s">
        <v>114</v>
      </c>
    </row>
    <row r="39" spans="1:5" s="165" customFormat="1" ht="14.25" customHeight="1" x14ac:dyDescent="0.15">
      <c r="A39" s="168"/>
      <c r="B39" s="382">
        <v>30</v>
      </c>
      <c r="C39" s="383" t="s">
        <v>198</v>
      </c>
      <c r="D39" s="384"/>
      <c r="E39" s="517">
        <v>326</v>
      </c>
    </row>
    <row r="40" spans="1:5" s="165" customFormat="1" ht="14.25" customHeight="1" x14ac:dyDescent="0.15">
      <c r="A40" s="168"/>
      <c r="B40" s="382">
        <v>31</v>
      </c>
      <c r="C40" s="383" t="s">
        <v>232</v>
      </c>
      <c r="D40" s="386"/>
      <c r="E40" s="516">
        <v>326</v>
      </c>
    </row>
    <row r="41" spans="1:5" s="165" customFormat="1" ht="14.25" customHeight="1" x14ac:dyDescent="0.15">
      <c r="A41" s="168"/>
      <c r="B41" s="382">
        <v>32</v>
      </c>
      <c r="C41" s="383" t="s">
        <v>233</v>
      </c>
      <c r="D41" s="386"/>
      <c r="E41" s="516" t="s">
        <v>114</v>
      </c>
    </row>
    <row r="42" spans="1:5" s="165" customFormat="1" ht="14.25" customHeight="1" x14ac:dyDescent="0.15">
      <c r="A42" s="168"/>
      <c r="B42" s="382">
        <v>33</v>
      </c>
      <c r="C42" s="383" t="s">
        <v>234</v>
      </c>
      <c r="D42" s="384"/>
      <c r="E42" s="517" t="s">
        <v>114</v>
      </c>
    </row>
    <row r="43" spans="1:5" s="165" customFormat="1" ht="14.25" customHeight="1" x14ac:dyDescent="0.15">
      <c r="A43" s="168"/>
      <c r="B43" s="389">
        <v>36</v>
      </c>
      <c r="C43" s="390" t="s">
        <v>235</v>
      </c>
      <c r="D43" s="391"/>
      <c r="E43" s="518">
        <v>326</v>
      </c>
    </row>
    <row r="44" spans="1:5" s="165" customFormat="1" ht="14.25" customHeight="1" x14ac:dyDescent="0.15">
      <c r="A44" s="168"/>
      <c r="B44" s="392" t="s">
        <v>236</v>
      </c>
      <c r="C44" s="393"/>
      <c r="D44" s="393"/>
      <c r="E44" s="519" t="s">
        <v>114</v>
      </c>
    </row>
    <row r="45" spans="1:5" s="165" customFormat="1" ht="14.25" customHeight="1" x14ac:dyDescent="0.15">
      <c r="A45" s="168"/>
      <c r="B45" s="382">
        <v>37</v>
      </c>
      <c r="C45" s="383" t="s">
        <v>237</v>
      </c>
      <c r="D45" s="384"/>
      <c r="E45" s="517" t="s">
        <v>114</v>
      </c>
    </row>
    <row r="46" spans="1:5" s="165" customFormat="1" ht="21" customHeight="1" x14ac:dyDescent="0.15">
      <c r="A46" s="168"/>
      <c r="B46" s="382">
        <v>38</v>
      </c>
      <c r="C46" s="383" t="s">
        <v>238</v>
      </c>
      <c r="D46" s="384"/>
      <c r="E46" s="517" t="s">
        <v>114</v>
      </c>
    </row>
    <row r="47" spans="1:5" s="165" customFormat="1" ht="30" customHeight="1" x14ac:dyDescent="0.15">
      <c r="A47" s="168"/>
      <c r="B47" s="382">
        <v>39</v>
      </c>
      <c r="C47" s="597" t="s">
        <v>239</v>
      </c>
      <c r="D47" s="598"/>
      <c r="E47" s="517" t="s">
        <v>114</v>
      </c>
    </row>
    <row r="48" spans="1:5" s="165" customFormat="1" ht="14.25" customHeight="1" x14ac:dyDescent="0.15">
      <c r="A48" s="168"/>
      <c r="B48" s="382">
        <v>42</v>
      </c>
      <c r="C48" s="383" t="s">
        <v>240</v>
      </c>
      <c r="D48" s="384"/>
      <c r="E48" s="517" t="s">
        <v>114</v>
      </c>
    </row>
    <row r="49" spans="1:5" s="165" customFormat="1" ht="14.25" customHeight="1" x14ac:dyDescent="0.15">
      <c r="A49" s="168"/>
      <c r="B49" s="382">
        <v>43</v>
      </c>
      <c r="C49" s="383" t="s">
        <v>241</v>
      </c>
      <c r="D49" s="384"/>
      <c r="E49" s="517" t="s">
        <v>242</v>
      </c>
    </row>
    <row r="50" spans="1:5" s="165" customFormat="1" ht="14.25" customHeight="1" x14ac:dyDescent="0.15">
      <c r="A50" s="168"/>
      <c r="B50" s="389">
        <v>44</v>
      </c>
      <c r="C50" s="390" t="s">
        <v>243</v>
      </c>
      <c r="D50" s="391"/>
      <c r="E50" s="518">
        <v>326</v>
      </c>
    </row>
    <row r="51" spans="1:5" s="165" customFormat="1" ht="14.25" customHeight="1" x14ac:dyDescent="0.15">
      <c r="A51" s="168"/>
      <c r="B51" s="389">
        <v>45</v>
      </c>
      <c r="C51" s="390" t="s">
        <v>244</v>
      </c>
      <c r="D51" s="391"/>
      <c r="E51" s="518">
        <v>5.2329999999999997</v>
      </c>
    </row>
    <row r="52" spans="1:5" s="165" customFormat="1" ht="14.25" customHeight="1" x14ac:dyDescent="0.15">
      <c r="A52" s="168"/>
      <c r="B52" s="392" t="s">
        <v>245</v>
      </c>
      <c r="C52" s="393"/>
      <c r="D52" s="393"/>
      <c r="E52" s="519" t="s">
        <v>114</v>
      </c>
    </row>
    <row r="53" spans="1:5" s="165" customFormat="1" ht="14.25" customHeight="1" x14ac:dyDescent="0.15">
      <c r="A53" s="168"/>
      <c r="B53" s="382">
        <v>46</v>
      </c>
      <c r="C53" s="383" t="s">
        <v>198</v>
      </c>
      <c r="D53" s="384"/>
      <c r="E53" s="517">
        <v>512</v>
      </c>
    </row>
    <row r="54" spans="1:5" s="165" customFormat="1" ht="14.25" customHeight="1" x14ac:dyDescent="0.15">
      <c r="A54" s="168"/>
      <c r="B54" s="382">
        <v>47</v>
      </c>
      <c r="C54" s="383" t="s">
        <v>246</v>
      </c>
      <c r="D54" s="384"/>
      <c r="E54" s="517" t="s">
        <v>114</v>
      </c>
    </row>
    <row r="55" spans="1:5" s="165" customFormat="1" ht="14.25" customHeight="1" x14ac:dyDescent="0.15">
      <c r="A55" s="168"/>
      <c r="B55" s="382">
        <v>50</v>
      </c>
      <c r="C55" s="383" t="s">
        <v>247</v>
      </c>
      <c r="D55" s="384"/>
      <c r="E55" s="517" t="s">
        <v>114</v>
      </c>
    </row>
    <row r="56" spans="1:5" s="165" customFormat="1" ht="14.25" customHeight="1" x14ac:dyDescent="0.15">
      <c r="A56" s="168"/>
      <c r="B56" s="389">
        <v>51</v>
      </c>
      <c r="C56" s="390" t="s">
        <v>248</v>
      </c>
      <c r="D56" s="391"/>
      <c r="E56" s="518">
        <v>512</v>
      </c>
    </row>
    <row r="57" spans="1:5" s="165" customFormat="1" ht="14.25" customHeight="1" x14ac:dyDescent="0.15">
      <c r="A57" s="168"/>
      <c r="B57" s="392" t="s">
        <v>249</v>
      </c>
      <c r="C57" s="393"/>
      <c r="D57" s="393"/>
      <c r="E57" s="519" t="s">
        <v>114</v>
      </c>
    </row>
    <row r="58" spans="1:5" s="165" customFormat="1" ht="14.25" customHeight="1" x14ac:dyDescent="0.15">
      <c r="A58" s="168"/>
      <c r="B58" s="382">
        <v>52</v>
      </c>
      <c r="C58" s="383" t="s">
        <v>250</v>
      </c>
      <c r="D58" s="384"/>
      <c r="E58" s="517" t="s">
        <v>114</v>
      </c>
    </row>
    <row r="59" spans="1:5" s="165" customFormat="1" ht="14.25" customHeight="1" x14ac:dyDescent="0.15">
      <c r="A59" s="168"/>
      <c r="B59" s="382">
        <v>53</v>
      </c>
      <c r="C59" s="383" t="s">
        <v>251</v>
      </c>
      <c r="D59" s="384"/>
      <c r="E59" s="517" t="s">
        <v>114</v>
      </c>
    </row>
    <row r="60" spans="1:5" s="165" customFormat="1" ht="25.5" customHeight="1" x14ac:dyDescent="0.15">
      <c r="A60" s="168"/>
      <c r="B60" s="382">
        <v>54</v>
      </c>
      <c r="C60" s="597" t="s">
        <v>252</v>
      </c>
      <c r="D60" s="598"/>
      <c r="E60" s="517" t="s">
        <v>114</v>
      </c>
    </row>
    <row r="61" spans="1:5" s="165" customFormat="1" ht="14.25" customHeight="1" x14ac:dyDescent="0.15">
      <c r="A61" s="168"/>
      <c r="B61" s="382" t="s">
        <v>253</v>
      </c>
      <c r="C61" s="383" t="s">
        <v>254</v>
      </c>
      <c r="D61" s="386"/>
      <c r="E61" s="516" t="s">
        <v>114</v>
      </c>
    </row>
    <row r="62" spans="1:5" s="165" customFormat="1" ht="21" customHeight="1" x14ac:dyDescent="0.15">
      <c r="A62" s="168"/>
      <c r="B62" s="382" t="s">
        <v>255</v>
      </c>
      <c r="C62" s="383" t="s">
        <v>256</v>
      </c>
      <c r="D62" s="386"/>
      <c r="E62" s="516" t="s">
        <v>114</v>
      </c>
    </row>
    <row r="63" spans="1:5" s="165" customFormat="1" ht="27" customHeight="1" x14ac:dyDescent="0.15">
      <c r="A63" s="168"/>
      <c r="B63" s="382">
        <v>55</v>
      </c>
      <c r="C63" s="597" t="s">
        <v>257</v>
      </c>
      <c r="D63" s="598"/>
      <c r="E63" s="517" t="s">
        <v>114</v>
      </c>
    </row>
    <row r="64" spans="1:5" s="165" customFormat="1" ht="14.25" customHeight="1" x14ac:dyDescent="0.15">
      <c r="A64" s="168"/>
      <c r="B64" s="382">
        <v>57</v>
      </c>
      <c r="C64" s="383" t="s">
        <v>258</v>
      </c>
      <c r="D64" s="384"/>
      <c r="E64" s="517" t="s">
        <v>114</v>
      </c>
    </row>
    <row r="65" spans="1:5" s="165" customFormat="1" ht="14.25" customHeight="1" x14ac:dyDescent="0.15">
      <c r="A65" s="168"/>
      <c r="B65" s="389">
        <v>58</v>
      </c>
      <c r="C65" s="390" t="s">
        <v>259</v>
      </c>
      <c r="D65" s="391"/>
      <c r="E65" s="518">
        <v>512</v>
      </c>
    </row>
    <row r="66" spans="1:5" s="165" customFormat="1" ht="14.25" customHeight="1" x14ac:dyDescent="0.15">
      <c r="A66" s="168"/>
      <c r="B66" s="389">
        <v>59</v>
      </c>
      <c r="C66" s="390" t="s">
        <v>260</v>
      </c>
      <c r="D66" s="391"/>
      <c r="E66" s="518">
        <v>5.7450000000000001</v>
      </c>
    </row>
    <row r="67" spans="1:5" s="165" customFormat="1" ht="14.25" customHeight="1" x14ac:dyDescent="0.15">
      <c r="A67" s="168"/>
      <c r="B67" s="389">
        <v>60</v>
      </c>
      <c r="C67" s="390" t="s">
        <v>261</v>
      </c>
      <c r="D67" s="391"/>
      <c r="E67" s="518">
        <v>26.155999999999999</v>
      </c>
    </row>
    <row r="68" spans="1:5" s="165" customFormat="1" ht="14.25" customHeight="1" x14ac:dyDescent="0.15">
      <c r="A68" s="168"/>
      <c r="B68" s="392" t="s">
        <v>262</v>
      </c>
      <c r="C68" s="393"/>
      <c r="D68" s="393"/>
      <c r="E68" s="519" t="s">
        <v>114</v>
      </c>
    </row>
    <row r="69" spans="1:5" s="165" customFormat="1" ht="14.25" customHeight="1" x14ac:dyDescent="0.15">
      <c r="A69" s="168"/>
      <c r="B69" s="382">
        <v>61</v>
      </c>
      <c r="C69" s="383" t="s">
        <v>263</v>
      </c>
      <c r="D69" s="384"/>
      <c r="E69" s="528">
        <v>0.18759999999999999</v>
      </c>
    </row>
    <row r="70" spans="1:5" s="165" customFormat="1" ht="14.25" customHeight="1" x14ac:dyDescent="0.15">
      <c r="A70" s="168"/>
      <c r="B70" s="382">
        <v>62</v>
      </c>
      <c r="C70" s="383" t="s">
        <v>264</v>
      </c>
      <c r="D70" s="384"/>
      <c r="E70" s="528">
        <v>0.2001</v>
      </c>
    </row>
    <row r="71" spans="1:5" s="165" customFormat="1" ht="14.25" customHeight="1" x14ac:dyDescent="0.15">
      <c r="A71" s="168"/>
      <c r="B71" s="382">
        <v>63</v>
      </c>
      <c r="C71" s="383" t="s">
        <v>265</v>
      </c>
      <c r="D71" s="384"/>
      <c r="E71" s="528">
        <v>0.21959999999999999</v>
      </c>
    </row>
    <row r="72" spans="1:5" s="165" customFormat="1" ht="14.25" customHeight="1" x14ac:dyDescent="0.15">
      <c r="A72" s="168"/>
      <c r="B72" s="382">
        <v>64</v>
      </c>
      <c r="C72" s="383" t="s">
        <v>266</v>
      </c>
      <c r="D72" s="384"/>
      <c r="E72" s="528">
        <v>6.5000000000000002E-2</v>
      </c>
    </row>
    <row r="73" spans="1:5" s="165" customFormat="1" ht="14.25" customHeight="1" x14ac:dyDescent="0.15">
      <c r="A73" s="168"/>
      <c r="B73" s="382">
        <v>65</v>
      </c>
      <c r="C73" s="383" t="s">
        <v>267</v>
      </c>
      <c r="D73" s="384"/>
      <c r="E73" s="528">
        <v>2.5000000000000001E-2</v>
      </c>
    </row>
    <row r="74" spans="1:5" s="165" customFormat="1" ht="14.25" customHeight="1" x14ac:dyDescent="0.15">
      <c r="A74" s="168"/>
      <c r="B74" s="382">
        <v>66</v>
      </c>
      <c r="C74" s="383" t="s">
        <v>268</v>
      </c>
      <c r="D74" s="384"/>
      <c r="E74" s="528">
        <v>0.01</v>
      </c>
    </row>
    <row r="75" spans="1:5" s="165" customFormat="1" ht="14.25" customHeight="1" x14ac:dyDescent="0.15">
      <c r="A75" s="168"/>
      <c r="B75" s="382">
        <v>67</v>
      </c>
      <c r="C75" s="383" t="s">
        <v>269</v>
      </c>
      <c r="D75" s="384"/>
      <c r="E75" s="528">
        <v>0.03</v>
      </c>
    </row>
    <row r="76" spans="1:5" s="165" customFormat="1" ht="14.25" customHeight="1" x14ac:dyDescent="0.15">
      <c r="A76" s="168"/>
      <c r="B76" s="382">
        <v>68</v>
      </c>
      <c r="C76" s="383" t="s">
        <v>270</v>
      </c>
      <c r="D76" s="384"/>
      <c r="E76" s="528">
        <v>0.124</v>
      </c>
    </row>
    <row r="77" spans="1:5" s="165" customFormat="1" ht="14.25" customHeight="1" x14ac:dyDescent="0.15">
      <c r="A77" s="168"/>
      <c r="B77" s="594" t="s">
        <v>271</v>
      </c>
      <c r="C77" s="595"/>
      <c r="D77" s="595"/>
      <c r="E77" s="596"/>
    </row>
    <row r="78" spans="1:5" s="165" customFormat="1" ht="20.25" customHeight="1" x14ac:dyDescent="0.15">
      <c r="A78" s="168"/>
      <c r="B78" s="382">
        <v>72</v>
      </c>
      <c r="C78" s="597" t="s">
        <v>272</v>
      </c>
      <c r="D78" s="598"/>
      <c r="E78" s="524">
        <v>456</v>
      </c>
    </row>
    <row r="79" spans="1:5" s="165" customFormat="1" ht="21.75" customHeight="1" x14ac:dyDescent="0.15">
      <c r="A79" s="168"/>
      <c r="B79" s="382">
        <v>73</v>
      </c>
      <c r="C79" s="597" t="s">
        <v>273</v>
      </c>
      <c r="D79" s="598"/>
      <c r="E79" s="525"/>
    </row>
    <row r="80" spans="1:5" s="165" customFormat="1" ht="14.25" customHeight="1" x14ac:dyDescent="0.15">
      <c r="A80" s="168"/>
      <c r="B80" s="382">
        <v>75</v>
      </c>
      <c r="C80" s="383" t="s">
        <v>274</v>
      </c>
      <c r="D80" s="384"/>
      <c r="E80" s="525">
        <v>11</v>
      </c>
    </row>
    <row r="81" spans="1:5" s="165" customFormat="1" ht="14.25" customHeight="1" x14ac:dyDescent="0.15">
      <c r="A81" s="168"/>
      <c r="B81" s="392" t="s">
        <v>275</v>
      </c>
      <c r="C81" s="393"/>
      <c r="D81" s="393"/>
      <c r="E81" s="526"/>
    </row>
    <row r="82" spans="1:5" s="165" customFormat="1" ht="14.25" customHeight="1" x14ac:dyDescent="0.15">
      <c r="A82" s="168"/>
      <c r="B82" s="382">
        <v>76</v>
      </c>
      <c r="C82" s="383" t="s">
        <v>276</v>
      </c>
      <c r="D82" s="384"/>
      <c r="E82" s="525"/>
    </row>
    <row r="83" spans="1:5" s="165" customFormat="1" ht="14.25" customHeight="1" x14ac:dyDescent="0.15">
      <c r="A83" s="168"/>
      <c r="B83" s="382">
        <v>77</v>
      </c>
      <c r="C83" s="383" t="s">
        <v>277</v>
      </c>
      <c r="D83" s="384"/>
      <c r="E83" s="525"/>
    </row>
    <row r="84" spans="1:5" s="165" customFormat="1" ht="15" customHeight="1" x14ac:dyDescent="0.15">
      <c r="A84" s="168"/>
      <c r="B84" s="382">
        <v>78</v>
      </c>
      <c r="C84" s="383" t="s">
        <v>247</v>
      </c>
      <c r="D84" s="384"/>
      <c r="E84" s="525"/>
    </row>
    <row r="85" spans="1:5" s="165" customFormat="1" ht="15" customHeight="1" x14ac:dyDescent="0.15">
      <c r="A85" s="168"/>
      <c r="B85" s="394">
        <v>79</v>
      </c>
      <c r="C85" s="395" t="s">
        <v>278</v>
      </c>
      <c r="D85" s="396"/>
      <c r="E85" s="527"/>
    </row>
    <row r="86" spans="1:5" s="165" customFormat="1" ht="15" customHeight="1" x14ac:dyDescent="0.15">
      <c r="A86" s="168"/>
      <c r="B86" s="392" t="s">
        <v>279</v>
      </c>
      <c r="C86" s="393"/>
      <c r="D86" s="393"/>
      <c r="E86" s="526"/>
    </row>
    <row r="87" spans="1:5" s="165" customFormat="1" ht="15" customHeight="1" x14ac:dyDescent="0.15">
      <c r="A87" s="168"/>
      <c r="B87" s="382">
        <v>80</v>
      </c>
      <c r="C87" s="383" t="s">
        <v>280</v>
      </c>
      <c r="D87" s="384"/>
      <c r="E87" s="525"/>
    </row>
    <row r="88" spans="1:5" s="165" customFormat="1" ht="15" customHeight="1" x14ac:dyDescent="0.15">
      <c r="A88" s="168"/>
      <c r="B88" s="382">
        <v>81</v>
      </c>
      <c r="C88" s="383" t="s">
        <v>281</v>
      </c>
      <c r="D88" s="384"/>
      <c r="E88" s="525"/>
    </row>
    <row r="89" spans="1:5" s="165" customFormat="1" ht="15" customHeight="1" x14ac:dyDescent="0.15">
      <c r="A89" s="168"/>
      <c r="B89" s="382">
        <v>82</v>
      </c>
      <c r="C89" s="383" t="s">
        <v>282</v>
      </c>
      <c r="D89" s="384"/>
      <c r="E89" s="525"/>
    </row>
    <row r="90" spans="1:5" s="165" customFormat="1" ht="15" customHeight="1" x14ac:dyDescent="0.15">
      <c r="A90" s="168"/>
      <c r="B90" s="382">
        <v>83</v>
      </c>
      <c r="C90" s="383" t="s">
        <v>283</v>
      </c>
      <c r="D90" s="384"/>
      <c r="E90" s="525"/>
    </row>
    <row r="91" spans="1:5" s="166" customFormat="1" ht="15" customHeight="1" x14ac:dyDescent="0.15">
      <c r="B91" s="382">
        <v>84</v>
      </c>
      <c r="C91" s="383" t="s">
        <v>284</v>
      </c>
      <c r="D91" s="384"/>
      <c r="E91" s="525"/>
    </row>
    <row r="92" spans="1:5" s="166" customFormat="1" ht="15" customHeight="1" x14ac:dyDescent="0.15">
      <c r="B92" s="382">
        <v>85</v>
      </c>
      <c r="C92" s="383" t="s">
        <v>285</v>
      </c>
      <c r="D92" s="384"/>
      <c r="E92" s="525"/>
    </row>
    <row r="93" spans="1:5" s="166" customFormat="1" ht="15" customHeight="1" x14ac:dyDescent="0.2">
      <c r="B93" s="19"/>
      <c r="C93" s="150"/>
      <c r="D93" s="150"/>
      <c r="E93" s="520"/>
    </row>
    <row r="97" spans="9:9" x14ac:dyDescent="0.2">
      <c r="I97" s="160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69"/>
  <sheetViews>
    <sheetView zoomScale="91" zoomScaleNormal="91" workbookViewId="0">
      <selection activeCell="G31" sqref="G31"/>
    </sheetView>
  </sheetViews>
  <sheetFormatPr baseColWidth="10" defaultColWidth="11.42578125" defaultRowHeight="14.25" x14ac:dyDescent="0.2"/>
  <cols>
    <col min="1" max="2" width="4.28515625" style="146" customWidth="1"/>
    <col min="3" max="3" width="70.140625" style="146" customWidth="1"/>
    <col min="4" max="4" width="22.5703125" style="146" customWidth="1"/>
    <col min="5" max="6" width="25.28515625" style="146" customWidth="1"/>
    <col min="7" max="7" width="23.28515625" style="146" customWidth="1"/>
    <col min="8" max="8" width="23.140625" style="146" customWidth="1"/>
    <col min="9" max="16" width="14.28515625" style="146" customWidth="1"/>
    <col min="17" max="16384" width="11.42578125" style="146"/>
  </cols>
  <sheetData>
    <row r="1" spans="1:16" ht="18.75" customHeight="1" x14ac:dyDescent="0.2"/>
    <row r="2" spans="1:16" ht="18.75" customHeight="1" x14ac:dyDescent="0.2">
      <c r="A2" s="147" t="s">
        <v>18</v>
      </c>
      <c r="B2" s="149"/>
      <c r="C2" s="149"/>
      <c r="D2" s="148"/>
      <c r="E2" s="148"/>
      <c r="F2" s="148"/>
      <c r="G2" s="148"/>
      <c r="H2" s="148"/>
    </row>
    <row r="3" spans="1:16" ht="14.25" customHeight="1" x14ac:dyDescent="0.2">
      <c r="A3" s="147"/>
      <c r="B3" s="149"/>
      <c r="C3" s="149"/>
      <c r="D3" s="148"/>
      <c r="E3" s="148"/>
      <c r="F3" s="148"/>
      <c r="G3" s="148"/>
      <c r="H3" s="148"/>
    </row>
    <row r="4" spans="1:16" ht="14.25" customHeight="1" x14ac:dyDescent="0.2">
      <c r="A4" s="147"/>
      <c r="B4" s="170" t="s">
        <v>116</v>
      </c>
      <c r="C4" s="150"/>
      <c r="D4" s="148"/>
      <c r="E4" s="148"/>
      <c r="F4" s="148"/>
      <c r="G4" s="148"/>
      <c r="H4" s="148"/>
    </row>
    <row r="5" spans="1:16" s="165" customFormat="1" ht="14.25" customHeight="1" x14ac:dyDescent="0.2">
      <c r="A5" s="168"/>
      <c r="B5" s="340" t="s">
        <v>286</v>
      </c>
      <c r="C5" s="153"/>
      <c r="D5" s="341"/>
      <c r="E5" s="341"/>
      <c r="F5" s="341"/>
      <c r="G5" s="341"/>
      <c r="H5" s="341"/>
      <c r="P5" s="363"/>
    </row>
    <row r="6" spans="1:16" s="165" customFormat="1" ht="12.75" x14ac:dyDescent="0.2">
      <c r="A6" s="168"/>
      <c r="B6" s="153"/>
      <c r="C6" s="342"/>
      <c r="D6" s="341"/>
      <c r="E6" s="341"/>
      <c r="F6" s="341"/>
      <c r="G6" s="341"/>
      <c r="H6" s="341"/>
      <c r="I6" s="364"/>
      <c r="J6" s="364"/>
      <c r="K6" s="364"/>
      <c r="L6" s="364"/>
      <c r="M6" s="364"/>
      <c r="N6" s="364"/>
      <c r="O6" s="364"/>
      <c r="P6" s="364"/>
    </row>
    <row r="7" spans="1:16" s="165" customFormat="1" ht="14.25" customHeight="1" x14ac:dyDescent="0.2">
      <c r="A7" s="168"/>
      <c r="B7" s="153"/>
      <c r="C7" s="343"/>
      <c r="D7" s="341"/>
      <c r="E7" s="341"/>
      <c r="F7" s="341"/>
      <c r="G7" s="341"/>
      <c r="H7" s="341"/>
      <c r="I7" s="364"/>
      <c r="J7" s="364"/>
      <c r="K7" s="364"/>
      <c r="L7" s="364"/>
      <c r="M7" s="364"/>
      <c r="N7" s="364"/>
      <c r="O7" s="364"/>
      <c r="P7" s="364"/>
    </row>
    <row r="8" spans="1:16" s="165" customFormat="1" ht="14.25" customHeight="1" thickBot="1" x14ac:dyDescent="0.25">
      <c r="A8" s="168"/>
      <c r="B8" s="344">
        <v>1</v>
      </c>
      <c r="C8" s="345" t="s">
        <v>287</v>
      </c>
      <c r="D8" s="346" t="s">
        <v>170</v>
      </c>
      <c r="E8" s="346" t="s">
        <v>170</v>
      </c>
      <c r="F8" s="346" t="s">
        <v>170</v>
      </c>
      <c r="G8" s="346" t="s">
        <v>170</v>
      </c>
      <c r="H8" s="346" t="s">
        <v>170</v>
      </c>
      <c r="I8" s="364"/>
      <c r="J8" s="364"/>
      <c r="K8" s="364"/>
      <c r="L8" s="364"/>
      <c r="M8" s="364"/>
      <c r="N8" s="364"/>
      <c r="O8" s="364"/>
      <c r="P8" s="364"/>
    </row>
    <row r="9" spans="1:16" s="165" customFormat="1" ht="14.25" customHeight="1" x14ac:dyDescent="0.2">
      <c r="A9" s="168"/>
      <c r="B9" s="347">
        <v>2</v>
      </c>
      <c r="C9" s="348" t="s">
        <v>288</v>
      </c>
      <c r="D9" s="349" t="s">
        <v>289</v>
      </c>
      <c r="E9" s="349" t="s">
        <v>290</v>
      </c>
      <c r="F9" s="349" t="s">
        <v>291</v>
      </c>
      <c r="G9" s="349" t="s">
        <v>292</v>
      </c>
      <c r="H9" s="349" t="s">
        <v>293</v>
      </c>
      <c r="I9" s="364"/>
      <c r="J9" s="364"/>
      <c r="K9" s="364"/>
      <c r="L9" s="364"/>
      <c r="M9" s="364"/>
      <c r="N9" s="364"/>
      <c r="O9" s="364"/>
      <c r="P9" s="364"/>
    </row>
    <row r="10" spans="1:16" s="165" customFormat="1" ht="14.25" customHeight="1" x14ac:dyDescent="0.2">
      <c r="A10" s="168"/>
      <c r="B10" s="347">
        <v>3</v>
      </c>
      <c r="C10" s="348" t="s">
        <v>294</v>
      </c>
      <c r="D10" s="349" t="s">
        <v>295</v>
      </c>
      <c r="E10" s="349" t="s">
        <v>295</v>
      </c>
      <c r="F10" s="349" t="s">
        <v>295</v>
      </c>
      <c r="G10" s="349" t="s">
        <v>295</v>
      </c>
      <c r="H10" s="349" t="s">
        <v>295</v>
      </c>
      <c r="I10" s="372"/>
      <c r="J10" s="372"/>
      <c r="K10" s="372"/>
      <c r="L10" s="372"/>
      <c r="M10" s="372"/>
      <c r="N10" s="372"/>
      <c r="O10" s="372"/>
      <c r="P10" s="365"/>
    </row>
    <row r="11" spans="1:16" s="165" customFormat="1" ht="14.25" customHeight="1" thickBot="1" x14ac:dyDescent="0.25">
      <c r="A11" s="168"/>
      <c r="B11" s="344"/>
      <c r="C11" s="350" t="s">
        <v>296</v>
      </c>
      <c r="D11" s="351"/>
      <c r="E11" s="351"/>
      <c r="F11" s="351"/>
      <c r="G11" s="351"/>
      <c r="H11" s="351"/>
      <c r="I11" s="364"/>
      <c r="J11" s="364"/>
      <c r="K11" s="364"/>
      <c r="L11" s="364"/>
      <c r="M11" s="364"/>
      <c r="N11" s="364"/>
      <c r="O11" s="364"/>
      <c r="P11" s="364"/>
    </row>
    <row r="12" spans="1:16" s="165" customFormat="1" ht="14.25" customHeight="1" x14ac:dyDescent="0.2">
      <c r="A12" s="168"/>
      <c r="B12" s="347">
        <v>4</v>
      </c>
      <c r="C12" s="348" t="s">
        <v>297</v>
      </c>
      <c r="D12" s="349" t="s">
        <v>298</v>
      </c>
      <c r="E12" s="349" t="s">
        <v>243</v>
      </c>
      <c r="F12" s="349" t="s">
        <v>243</v>
      </c>
      <c r="G12" s="349" t="s">
        <v>259</v>
      </c>
      <c r="H12" s="349" t="s">
        <v>259</v>
      </c>
      <c r="I12" s="364"/>
      <c r="J12" s="364"/>
      <c r="K12" s="364"/>
      <c r="L12" s="364"/>
      <c r="M12" s="364"/>
      <c r="N12" s="364"/>
      <c r="O12" s="364"/>
      <c r="P12" s="364"/>
    </row>
    <row r="13" spans="1:16" s="165" customFormat="1" ht="12" x14ac:dyDescent="0.2">
      <c r="A13" s="168"/>
      <c r="B13" s="347">
        <v>5</v>
      </c>
      <c r="C13" s="348" t="s">
        <v>299</v>
      </c>
      <c r="D13" s="349" t="s">
        <v>298</v>
      </c>
      <c r="E13" s="349" t="s">
        <v>243</v>
      </c>
      <c r="F13" s="349" t="s">
        <v>243</v>
      </c>
      <c r="G13" s="349" t="s">
        <v>259</v>
      </c>
      <c r="H13" s="349" t="s">
        <v>259</v>
      </c>
      <c r="I13" s="364"/>
      <c r="J13" s="364"/>
      <c r="K13" s="364"/>
      <c r="L13" s="364"/>
      <c r="M13" s="364"/>
      <c r="N13" s="364"/>
      <c r="O13" s="364"/>
      <c r="P13" s="364"/>
    </row>
    <row r="14" spans="1:16" s="165" customFormat="1" ht="12" x14ac:dyDescent="0.2">
      <c r="A14" s="168"/>
      <c r="B14" s="347">
        <v>6</v>
      </c>
      <c r="C14" s="348" t="s">
        <v>300</v>
      </c>
      <c r="D14" s="349" t="s">
        <v>301</v>
      </c>
      <c r="E14" s="349" t="s">
        <v>302</v>
      </c>
      <c r="F14" s="349" t="s">
        <v>302</v>
      </c>
      <c r="G14" s="349" t="s">
        <v>302</v>
      </c>
      <c r="H14" s="349" t="s">
        <v>302</v>
      </c>
      <c r="I14" s="364"/>
      <c r="J14" s="364"/>
      <c r="K14" s="364"/>
      <c r="L14" s="364"/>
      <c r="M14" s="364"/>
      <c r="N14" s="364"/>
      <c r="O14" s="364"/>
      <c r="P14" s="364"/>
    </row>
    <row r="15" spans="1:16" s="165" customFormat="1" ht="14.25" customHeight="1" x14ac:dyDescent="0.2">
      <c r="A15" s="168"/>
      <c r="B15" s="347">
        <v>7</v>
      </c>
      <c r="C15" s="352" t="s">
        <v>303</v>
      </c>
      <c r="D15" s="349" t="s">
        <v>304</v>
      </c>
      <c r="E15" s="349" t="s">
        <v>305</v>
      </c>
      <c r="F15" s="349" t="s">
        <v>305</v>
      </c>
      <c r="G15" s="349" t="s">
        <v>306</v>
      </c>
      <c r="H15" s="349" t="s">
        <v>306</v>
      </c>
      <c r="I15" s="366"/>
      <c r="J15" s="366"/>
      <c r="K15" s="366"/>
      <c r="L15" s="366"/>
      <c r="M15" s="366"/>
      <c r="N15" s="366"/>
      <c r="O15" s="366"/>
      <c r="P15" s="366"/>
    </row>
    <row r="16" spans="1:16" s="165" customFormat="1" ht="14.25" customHeight="1" x14ac:dyDescent="0.2">
      <c r="A16" s="168"/>
      <c r="B16" s="347">
        <v>8</v>
      </c>
      <c r="C16" s="352" t="s">
        <v>307</v>
      </c>
      <c r="D16" s="353">
        <v>946.52</v>
      </c>
      <c r="E16" s="353">
        <v>150</v>
      </c>
      <c r="F16" s="353">
        <v>100</v>
      </c>
      <c r="G16" s="353">
        <v>250</v>
      </c>
      <c r="H16" s="353">
        <v>150</v>
      </c>
      <c r="I16" s="366"/>
      <c r="J16" s="366"/>
      <c r="K16" s="366"/>
      <c r="L16" s="366"/>
      <c r="M16" s="366"/>
      <c r="N16" s="366"/>
      <c r="O16" s="366"/>
      <c r="P16" s="366"/>
    </row>
    <row r="17" spans="1:16" s="165" customFormat="1" ht="14.25" customHeight="1" x14ac:dyDescent="0.2">
      <c r="A17" s="168"/>
      <c r="B17" s="347">
        <v>9</v>
      </c>
      <c r="C17" s="352" t="s">
        <v>308</v>
      </c>
      <c r="D17" s="353">
        <v>946.52</v>
      </c>
      <c r="E17" s="353">
        <v>150</v>
      </c>
      <c r="F17" s="353">
        <v>100</v>
      </c>
      <c r="G17" s="353">
        <v>250</v>
      </c>
      <c r="H17" s="353">
        <v>150</v>
      </c>
      <c r="I17" s="366"/>
      <c r="J17" s="366"/>
      <c r="K17" s="366"/>
      <c r="L17" s="366"/>
      <c r="M17" s="366"/>
      <c r="N17" s="366"/>
      <c r="O17" s="366"/>
      <c r="P17" s="366"/>
    </row>
    <row r="18" spans="1:16" s="165" customFormat="1" ht="14.25" customHeight="1" x14ac:dyDescent="0.2">
      <c r="A18" s="168"/>
      <c r="B18" s="347" t="s">
        <v>309</v>
      </c>
      <c r="C18" s="352" t="s">
        <v>310</v>
      </c>
      <c r="D18" s="349">
        <v>100</v>
      </c>
      <c r="E18" s="349">
        <v>100</v>
      </c>
      <c r="F18" s="349">
        <v>100</v>
      </c>
      <c r="G18" s="349">
        <v>100</v>
      </c>
      <c r="H18" s="349">
        <v>100</v>
      </c>
      <c r="I18" s="366"/>
      <c r="J18" s="366"/>
      <c r="K18" s="366"/>
      <c r="L18" s="366"/>
      <c r="M18" s="366"/>
      <c r="N18" s="366"/>
      <c r="O18" s="366"/>
      <c r="P18" s="366"/>
    </row>
    <row r="19" spans="1:16" s="165" customFormat="1" ht="12" x14ac:dyDescent="0.2">
      <c r="A19" s="168"/>
      <c r="B19" s="347" t="s">
        <v>311</v>
      </c>
      <c r="C19" s="352" t="s">
        <v>312</v>
      </c>
      <c r="D19" s="349" t="s">
        <v>313</v>
      </c>
      <c r="E19" s="349">
        <v>100</v>
      </c>
      <c r="F19" s="349">
        <v>100</v>
      </c>
      <c r="G19" s="349">
        <v>100</v>
      </c>
      <c r="H19" s="349">
        <v>100</v>
      </c>
      <c r="I19" s="367"/>
      <c r="J19" s="367"/>
      <c r="K19" s="367"/>
      <c r="L19" s="367"/>
      <c r="M19" s="367"/>
      <c r="N19" s="367"/>
      <c r="O19" s="367"/>
      <c r="P19" s="367"/>
    </row>
    <row r="20" spans="1:16" s="165" customFormat="1" ht="14.25" customHeight="1" x14ac:dyDescent="0.2">
      <c r="A20" s="168"/>
      <c r="B20" s="347">
        <v>10</v>
      </c>
      <c r="C20" s="352" t="s">
        <v>314</v>
      </c>
      <c r="D20" s="349" t="s">
        <v>153</v>
      </c>
      <c r="E20" s="349" t="s">
        <v>153</v>
      </c>
      <c r="F20" s="349" t="s">
        <v>153</v>
      </c>
      <c r="G20" s="349" t="s">
        <v>315</v>
      </c>
      <c r="H20" s="349" t="s">
        <v>315</v>
      </c>
      <c r="I20" s="368"/>
      <c r="J20" s="368"/>
      <c r="K20" s="368"/>
      <c r="L20" s="368"/>
      <c r="M20" s="368"/>
      <c r="N20" s="368"/>
      <c r="O20" s="368"/>
      <c r="P20" s="368"/>
    </row>
    <row r="21" spans="1:16" s="165" customFormat="1" ht="14.25" customHeight="1" x14ac:dyDescent="0.2">
      <c r="A21" s="168"/>
      <c r="B21" s="347">
        <v>11</v>
      </c>
      <c r="C21" s="352" t="s">
        <v>316</v>
      </c>
      <c r="D21" s="354">
        <v>34481</v>
      </c>
      <c r="E21" s="354">
        <v>43640</v>
      </c>
      <c r="F21" s="354">
        <v>44000</v>
      </c>
      <c r="G21" s="354">
        <v>43053</v>
      </c>
      <c r="H21" s="354">
        <v>43348</v>
      </c>
      <c r="I21" s="366"/>
      <c r="J21" s="366"/>
      <c r="K21" s="366"/>
      <c r="L21" s="366"/>
      <c r="M21" s="366"/>
      <c r="N21" s="366"/>
      <c r="O21" s="366"/>
      <c r="P21" s="366"/>
    </row>
    <row r="22" spans="1:16" s="165" customFormat="1" ht="14.25" customHeight="1" x14ac:dyDescent="0.2">
      <c r="A22" s="168"/>
      <c r="B22" s="347">
        <v>12</v>
      </c>
      <c r="C22" s="352" t="s">
        <v>317</v>
      </c>
      <c r="D22" s="349" t="s">
        <v>318</v>
      </c>
      <c r="E22" s="349" t="s">
        <v>318</v>
      </c>
      <c r="F22" s="349" t="s">
        <v>318</v>
      </c>
      <c r="G22" s="349" t="s">
        <v>319</v>
      </c>
      <c r="H22" s="349" t="s">
        <v>319</v>
      </c>
      <c r="I22" s="366"/>
      <c r="J22" s="368"/>
      <c r="K22" s="366"/>
      <c r="L22" s="366"/>
      <c r="M22" s="366"/>
      <c r="N22" s="366"/>
      <c r="O22" s="366"/>
      <c r="P22" s="368"/>
    </row>
    <row r="23" spans="1:16" s="165" customFormat="1" ht="14.25" customHeight="1" x14ac:dyDescent="0.2">
      <c r="A23" s="168"/>
      <c r="B23" s="347">
        <v>13</v>
      </c>
      <c r="C23" s="352" t="s">
        <v>320</v>
      </c>
      <c r="D23" s="349"/>
      <c r="E23" s="349" t="s">
        <v>321</v>
      </c>
      <c r="F23" s="349" t="s">
        <v>321</v>
      </c>
      <c r="G23" s="354">
        <v>46706</v>
      </c>
      <c r="H23" s="354">
        <v>47001</v>
      </c>
      <c r="I23" s="366"/>
      <c r="J23" s="366"/>
      <c r="K23" s="366"/>
      <c r="L23" s="366"/>
      <c r="M23" s="366"/>
      <c r="N23" s="366"/>
      <c r="O23" s="366"/>
      <c r="P23" s="366"/>
    </row>
    <row r="24" spans="1:16" s="165" customFormat="1" ht="14.25" customHeight="1" x14ac:dyDescent="0.2">
      <c r="A24" s="168"/>
      <c r="B24" s="347">
        <v>14</v>
      </c>
      <c r="C24" s="352" t="s">
        <v>322</v>
      </c>
      <c r="D24" s="349"/>
      <c r="E24" s="349" t="s">
        <v>323</v>
      </c>
      <c r="F24" s="349" t="s">
        <v>323</v>
      </c>
      <c r="G24" s="349" t="s">
        <v>323</v>
      </c>
      <c r="H24" s="349" t="s">
        <v>323</v>
      </c>
      <c r="I24" s="368"/>
      <c r="J24" s="368"/>
      <c r="K24" s="368"/>
      <c r="L24" s="368"/>
      <c r="M24" s="368"/>
      <c r="N24" s="368"/>
      <c r="O24" s="368"/>
      <c r="P24" s="368"/>
    </row>
    <row r="25" spans="1:16" s="165" customFormat="1" ht="36" x14ac:dyDescent="0.2">
      <c r="A25" s="168"/>
      <c r="B25" s="347">
        <v>15</v>
      </c>
      <c r="C25" s="352" t="s">
        <v>324</v>
      </c>
      <c r="D25" s="349"/>
      <c r="E25" s="355" t="s">
        <v>325</v>
      </c>
      <c r="F25" s="355" t="s">
        <v>326</v>
      </c>
      <c r="G25" s="355" t="s">
        <v>327</v>
      </c>
      <c r="H25" s="355" t="s">
        <v>328</v>
      </c>
      <c r="I25" s="366"/>
      <c r="J25" s="366"/>
      <c r="K25" s="366"/>
      <c r="L25" s="366"/>
      <c r="M25" s="366"/>
      <c r="N25" s="366"/>
      <c r="O25" s="366"/>
      <c r="P25" s="366"/>
    </row>
    <row r="26" spans="1:16" s="165" customFormat="1" ht="51.75" customHeight="1" x14ac:dyDescent="0.2">
      <c r="A26" s="168"/>
      <c r="B26" s="347">
        <v>16</v>
      </c>
      <c r="C26" s="352" t="s">
        <v>329</v>
      </c>
      <c r="D26" s="349"/>
      <c r="E26" s="356" t="s">
        <v>330</v>
      </c>
      <c r="F26" s="356" t="s">
        <v>331</v>
      </c>
      <c r="G26" s="356" t="s">
        <v>332</v>
      </c>
      <c r="H26" s="356" t="s">
        <v>333</v>
      </c>
      <c r="I26" s="366"/>
      <c r="J26" s="366"/>
      <c r="K26" s="366"/>
      <c r="L26" s="366"/>
      <c r="M26" s="366"/>
      <c r="N26" s="366"/>
      <c r="O26" s="366"/>
      <c r="P26" s="366"/>
    </row>
    <row r="27" spans="1:16" s="165" customFormat="1" ht="14.25" customHeight="1" thickBot="1" x14ac:dyDescent="0.25">
      <c r="A27" s="168"/>
      <c r="B27" s="344"/>
      <c r="C27" s="357" t="s">
        <v>334</v>
      </c>
      <c r="D27" s="358"/>
      <c r="E27" s="351"/>
      <c r="F27" s="351"/>
      <c r="G27" s="351"/>
      <c r="H27" s="351"/>
      <c r="I27" s="373"/>
      <c r="J27" s="373"/>
      <c r="K27" s="373"/>
      <c r="L27" s="373"/>
      <c r="M27" s="373"/>
      <c r="N27" s="373"/>
      <c r="O27" s="373"/>
      <c r="P27" s="369"/>
    </row>
    <row r="28" spans="1:16" s="165" customFormat="1" ht="14.25" customHeight="1" x14ac:dyDescent="0.2">
      <c r="A28" s="168"/>
      <c r="B28" s="347">
        <v>17</v>
      </c>
      <c r="C28" s="352" t="s">
        <v>335</v>
      </c>
      <c r="D28" s="349" t="s">
        <v>336</v>
      </c>
      <c r="E28" s="349" t="s">
        <v>337</v>
      </c>
      <c r="F28" s="349" t="s">
        <v>337</v>
      </c>
      <c r="G28" s="349" t="s">
        <v>337</v>
      </c>
      <c r="H28" s="349" t="s">
        <v>337</v>
      </c>
      <c r="I28" s="366"/>
      <c r="J28" s="366"/>
      <c r="K28" s="366"/>
      <c r="L28" s="366"/>
      <c r="M28" s="366"/>
      <c r="N28" s="366"/>
      <c r="O28" s="366"/>
      <c r="P28" s="366"/>
    </row>
    <row r="29" spans="1:16" s="165" customFormat="1" ht="12" x14ac:dyDescent="0.2">
      <c r="A29" s="168"/>
      <c r="B29" s="359">
        <v>18</v>
      </c>
      <c r="C29" s="352" t="s">
        <v>338</v>
      </c>
      <c r="D29" s="349"/>
      <c r="E29" s="360" t="s">
        <v>339</v>
      </c>
      <c r="F29" s="360" t="s">
        <v>340</v>
      </c>
      <c r="G29" s="360" t="s">
        <v>341</v>
      </c>
      <c r="H29" s="360" t="s">
        <v>342</v>
      </c>
      <c r="I29" s="367"/>
      <c r="J29" s="367"/>
      <c r="K29" s="367"/>
      <c r="L29" s="367"/>
      <c r="M29" s="367"/>
      <c r="N29" s="367"/>
      <c r="O29" s="367"/>
      <c r="P29" s="367"/>
    </row>
    <row r="30" spans="1:16" s="165" customFormat="1" ht="14.25" customHeight="1" x14ac:dyDescent="0.2">
      <c r="A30" s="168"/>
      <c r="B30" s="347">
        <v>19</v>
      </c>
      <c r="C30" s="352" t="s">
        <v>343</v>
      </c>
      <c r="D30" s="349" t="s">
        <v>344</v>
      </c>
      <c r="E30" s="349" t="s">
        <v>345</v>
      </c>
      <c r="F30" s="349" t="s">
        <v>345</v>
      </c>
      <c r="G30" s="349" t="s">
        <v>345</v>
      </c>
      <c r="H30" s="349" t="s">
        <v>345</v>
      </c>
      <c r="I30" s="366"/>
      <c r="J30" s="366"/>
      <c r="K30" s="366"/>
      <c r="L30" s="366"/>
      <c r="M30" s="366"/>
      <c r="N30" s="366"/>
      <c r="O30" s="366"/>
      <c r="P30" s="366"/>
    </row>
    <row r="31" spans="1:16" s="165" customFormat="1" ht="14.25" customHeight="1" x14ac:dyDescent="0.2">
      <c r="A31" s="168"/>
      <c r="B31" s="347" t="s">
        <v>346</v>
      </c>
      <c r="C31" s="352" t="s">
        <v>347</v>
      </c>
      <c r="D31" s="349" t="s">
        <v>344</v>
      </c>
      <c r="E31" s="349" t="s">
        <v>348</v>
      </c>
      <c r="F31" s="349" t="s">
        <v>348</v>
      </c>
      <c r="G31" s="349" t="s">
        <v>349</v>
      </c>
      <c r="H31" s="349" t="s">
        <v>349</v>
      </c>
      <c r="I31" s="366"/>
      <c r="J31" s="366"/>
      <c r="K31" s="366"/>
      <c r="L31" s="366"/>
      <c r="M31" s="366"/>
      <c r="N31" s="366"/>
      <c r="O31" s="366"/>
      <c r="P31" s="366"/>
    </row>
    <row r="32" spans="1:16" s="165" customFormat="1" ht="14.25" customHeight="1" x14ac:dyDescent="0.2">
      <c r="A32" s="168"/>
      <c r="B32" s="347" t="s">
        <v>350</v>
      </c>
      <c r="C32" s="352" t="s">
        <v>351</v>
      </c>
      <c r="D32" s="349" t="s">
        <v>344</v>
      </c>
      <c r="E32" s="349" t="s">
        <v>348</v>
      </c>
      <c r="F32" s="349" t="s">
        <v>348</v>
      </c>
      <c r="G32" s="349" t="s">
        <v>349</v>
      </c>
      <c r="H32" s="349" t="s">
        <v>349</v>
      </c>
      <c r="I32" s="366"/>
      <c r="J32" s="366"/>
      <c r="K32" s="366"/>
      <c r="L32" s="366"/>
      <c r="M32" s="366"/>
      <c r="N32" s="366"/>
      <c r="O32" s="366"/>
      <c r="P32" s="366"/>
    </row>
    <row r="33" spans="1:16" s="165" customFormat="1" ht="14.25" customHeight="1" x14ac:dyDescent="0.2">
      <c r="A33" s="168"/>
      <c r="B33" s="359">
        <v>21</v>
      </c>
      <c r="C33" s="352" t="s">
        <v>352</v>
      </c>
      <c r="D33" s="349" t="s">
        <v>344</v>
      </c>
      <c r="E33" s="349" t="s">
        <v>345</v>
      </c>
      <c r="F33" s="349" t="s">
        <v>345</v>
      </c>
      <c r="G33" s="349" t="s">
        <v>345</v>
      </c>
      <c r="H33" s="349" t="s">
        <v>345</v>
      </c>
      <c r="I33" s="366"/>
      <c r="J33" s="366"/>
      <c r="K33" s="366"/>
      <c r="L33" s="366"/>
      <c r="M33" s="366"/>
      <c r="N33" s="366"/>
      <c r="O33" s="366"/>
      <c r="P33" s="366"/>
    </row>
    <row r="34" spans="1:16" s="165" customFormat="1" ht="14.25" customHeight="1" x14ac:dyDescent="0.2">
      <c r="A34" s="168"/>
      <c r="B34" s="347">
        <v>22</v>
      </c>
      <c r="C34" s="352" t="s">
        <v>353</v>
      </c>
      <c r="D34" s="349" t="s">
        <v>344</v>
      </c>
      <c r="E34" s="349" t="s">
        <v>354</v>
      </c>
      <c r="F34" s="349" t="s">
        <v>354</v>
      </c>
      <c r="G34" s="349" t="s">
        <v>355</v>
      </c>
      <c r="H34" s="349" t="s">
        <v>355</v>
      </c>
      <c r="I34" s="366"/>
      <c r="J34" s="366"/>
      <c r="K34" s="366"/>
      <c r="L34" s="366"/>
      <c r="M34" s="366"/>
      <c r="N34" s="366"/>
      <c r="O34" s="366"/>
      <c r="P34" s="366"/>
    </row>
    <row r="35" spans="1:16" s="165" customFormat="1" ht="14.25" customHeight="1" thickBot="1" x14ac:dyDescent="0.25">
      <c r="A35" s="168"/>
      <c r="B35" s="344"/>
      <c r="C35" s="357" t="s">
        <v>356</v>
      </c>
      <c r="D35" s="351"/>
      <c r="E35" s="351"/>
      <c r="F35" s="351"/>
      <c r="G35" s="351"/>
      <c r="H35" s="351"/>
      <c r="I35" s="366"/>
      <c r="J35" s="366"/>
      <c r="K35" s="366"/>
      <c r="L35" s="366"/>
      <c r="M35" s="366"/>
      <c r="N35" s="366"/>
      <c r="O35" s="366"/>
      <c r="P35" s="370"/>
    </row>
    <row r="36" spans="1:16" s="165" customFormat="1" ht="14.25" customHeight="1" x14ac:dyDescent="0.2">
      <c r="A36" s="168"/>
      <c r="B36" s="359">
        <v>23</v>
      </c>
      <c r="C36" s="352" t="s">
        <v>357</v>
      </c>
      <c r="D36" s="349" t="s">
        <v>344</v>
      </c>
      <c r="E36" s="349" t="s">
        <v>358</v>
      </c>
      <c r="F36" s="349" t="s">
        <v>358</v>
      </c>
      <c r="G36" s="349" t="s">
        <v>358</v>
      </c>
      <c r="H36" s="349" t="s">
        <v>358</v>
      </c>
      <c r="I36" s="371"/>
      <c r="J36" s="371"/>
      <c r="K36" s="371"/>
      <c r="L36" s="371"/>
      <c r="M36" s="371"/>
      <c r="N36" s="371"/>
      <c r="O36" s="371"/>
      <c r="P36" s="371"/>
    </row>
    <row r="37" spans="1:16" s="165" customFormat="1" ht="20.25" customHeight="1" x14ac:dyDescent="0.2">
      <c r="A37" s="168"/>
      <c r="B37" s="347">
        <v>24</v>
      </c>
      <c r="C37" s="352" t="s">
        <v>359</v>
      </c>
      <c r="D37" s="349" t="s">
        <v>313</v>
      </c>
      <c r="E37" s="349" t="s">
        <v>313</v>
      </c>
      <c r="F37" s="349" t="s">
        <v>313</v>
      </c>
      <c r="G37" s="349" t="s">
        <v>313</v>
      </c>
      <c r="H37" s="349" t="s">
        <v>313</v>
      </c>
      <c r="I37" s="364"/>
      <c r="J37" s="364"/>
      <c r="K37" s="364"/>
      <c r="L37" s="364"/>
      <c r="M37" s="364"/>
      <c r="N37" s="364"/>
      <c r="O37" s="364"/>
      <c r="P37" s="364"/>
    </row>
    <row r="38" spans="1:16" s="165" customFormat="1" ht="14.25" customHeight="1" x14ac:dyDescent="0.2">
      <c r="A38" s="168"/>
      <c r="B38" s="347">
        <v>25</v>
      </c>
      <c r="C38" s="352" t="s">
        <v>360</v>
      </c>
      <c r="D38" s="349" t="s">
        <v>313</v>
      </c>
      <c r="E38" s="349" t="s">
        <v>313</v>
      </c>
      <c r="F38" s="349" t="s">
        <v>313</v>
      </c>
      <c r="G38" s="349" t="s">
        <v>313</v>
      </c>
      <c r="H38" s="349" t="s">
        <v>313</v>
      </c>
      <c r="I38" s="364"/>
      <c r="J38" s="364"/>
      <c r="K38" s="364"/>
      <c r="L38" s="364"/>
      <c r="M38" s="364"/>
      <c r="N38" s="364"/>
      <c r="O38" s="364"/>
      <c r="P38" s="364"/>
    </row>
    <row r="39" spans="1:16" s="165" customFormat="1" ht="14.25" customHeight="1" x14ac:dyDescent="0.2">
      <c r="A39" s="168"/>
      <c r="B39" s="347">
        <v>26</v>
      </c>
      <c r="C39" s="352" t="s">
        <v>361</v>
      </c>
      <c r="D39" s="349" t="s">
        <v>313</v>
      </c>
      <c r="E39" s="349" t="s">
        <v>313</v>
      </c>
      <c r="F39" s="349" t="s">
        <v>313</v>
      </c>
      <c r="G39" s="349" t="s">
        <v>313</v>
      </c>
      <c r="H39" s="349" t="s">
        <v>313</v>
      </c>
      <c r="I39" s="364"/>
      <c r="J39" s="364"/>
      <c r="K39" s="364"/>
      <c r="L39" s="364"/>
      <c r="M39" s="364"/>
      <c r="N39" s="364"/>
      <c r="O39" s="364"/>
      <c r="P39" s="364"/>
    </row>
    <row r="40" spans="1:16" s="165" customFormat="1" ht="14.25" customHeight="1" x14ac:dyDescent="0.2">
      <c r="A40" s="168"/>
      <c r="B40" s="347">
        <v>27</v>
      </c>
      <c r="C40" s="352" t="s">
        <v>362</v>
      </c>
      <c r="D40" s="349" t="s">
        <v>313</v>
      </c>
      <c r="E40" s="349" t="s">
        <v>313</v>
      </c>
      <c r="F40" s="349" t="s">
        <v>313</v>
      </c>
      <c r="G40" s="349" t="s">
        <v>313</v>
      </c>
      <c r="H40" s="349" t="s">
        <v>313</v>
      </c>
      <c r="I40" s="364"/>
      <c r="J40" s="364"/>
      <c r="K40" s="364"/>
      <c r="L40" s="364"/>
      <c r="M40" s="364"/>
      <c r="N40" s="364"/>
      <c r="O40" s="364"/>
      <c r="P40" s="364"/>
    </row>
    <row r="41" spans="1:16" s="165" customFormat="1" ht="14.25" customHeight="1" x14ac:dyDescent="0.2">
      <c r="A41" s="168"/>
      <c r="B41" s="347">
        <v>28</v>
      </c>
      <c r="C41" s="352" t="s">
        <v>363</v>
      </c>
      <c r="D41" s="349" t="s">
        <v>313</v>
      </c>
      <c r="E41" s="349" t="s">
        <v>313</v>
      </c>
      <c r="F41" s="349" t="s">
        <v>313</v>
      </c>
      <c r="G41" s="349" t="s">
        <v>313</v>
      </c>
      <c r="H41" s="349" t="s">
        <v>313</v>
      </c>
      <c r="I41" s="364"/>
      <c r="J41" s="364"/>
      <c r="K41" s="364"/>
      <c r="L41" s="364"/>
      <c r="M41" s="364"/>
      <c r="N41" s="364"/>
      <c r="O41" s="364"/>
      <c r="P41" s="364"/>
    </row>
    <row r="42" spans="1:16" s="165" customFormat="1" ht="14.25" customHeight="1" x14ac:dyDescent="0.2">
      <c r="A42" s="168"/>
      <c r="B42" s="347">
        <v>29</v>
      </c>
      <c r="C42" s="352" t="s">
        <v>364</v>
      </c>
      <c r="D42" s="349" t="s">
        <v>313</v>
      </c>
      <c r="E42" s="349" t="s">
        <v>313</v>
      </c>
      <c r="F42" s="349" t="s">
        <v>313</v>
      </c>
      <c r="G42" s="349" t="s">
        <v>313</v>
      </c>
      <c r="H42" s="349" t="s">
        <v>313</v>
      </c>
      <c r="I42" s="364"/>
      <c r="J42" s="364"/>
      <c r="K42" s="364"/>
      <c r="L42" s="364"/>
      <c r="M42" s="364"/>
      <c r="N42" s="364"/>
      <c r="O42" s="364"/>
      <c r="P42" s="364"/>
    </row>
    <row r="43" spans="1:16" s="165" customFormat="1" ht="13.5" customHeight="1" x14ac:dyDescent="0.2">
      <c r="A43" s="168"/>
      <c r="B43" s="359">
        <v>30</v>
      </c>
      <c r="C43" s="352" t="s">
        <v>365</v>
      </c>
      <c r="D43" s="349" t="s">
        <v>313</v>
      </c>
      <c r="E43" s="349" t="s">
        <v>323</v>
      </c>
      <c r="F43" s="349" t="s">
        <v>323</v>
      </c>
      <c r="G43" s="349" t="s">
        <v>313</v>
      </c>
      <c r="H43" s="349" t="s">
        <v>313</v>
      </c>
      <c r="I43" s="364"/>
      <c r="J43" s="364"/>
      <c r="K43" s="364"/>
      <c r="L43" s="364"/>
      <c r="M43" s="364"/>
      <c r="N43" s="364"/>
      <c r="O43" s="364"/>
      <c r="P43" s="364"/>
    </row>
    <row r="44" spans="1:16" s="165" customFormat="1" ht="87" customHeight="1" x14ac:dyDescent="0.2">
      <c r="A44" s="168"/>
      <c r="B44" s="359">
        <v>31</v>
      </c>
      <c r="C44" s="352" t="s">
        <v>366</v>
      </c>
      <c r="D44" s="349" t="s">
        <v>344</v>
      </c>
      <c r="E44" s="362" t="s">
        <v>367</v>
      </c>
      <c r="F44" s="362" t="s">
        <v>367</v>
      </c>
      <c r="G44" s="356" t="s">
        <v>313</v>
      </c>
      <c r="H44" s="356" t="s">
        <v>313</v>
      </c>
      <c r="I44" s="364"/>
      <c r="J44" s="364"/>
      <c r="K44" s="364"/>
      <c r="L44" s="364"/>
      <c r="M44" s="364"/>
      <c r="N44" s="364"/>
      <c r="O44" s="364"/>
      <c r="P44" s="364"/>
    </row>
    <row r="45" spans="1:16" s="165" customFormat="1" ht="12" x14ac:dyDescent="0.2">
      <c r="A45" s="168"/>
      <c r="B45" s="359">
        <v>32</v>
      </c>
      <c r="C45" s="352" t="s">
        <v>368</v>
      </c>
      <c r="D45" s="349" t="s">
        <v>344</v>
      </c>
      <c r="E45" s="349" t="s">
        <v>369</v>
      </c>
      <c r="F45" s="349" t="s">
        <v>369</v>
      </c>
      <c r="G45" s="361" t="s">
        <v>313</v>
      </c>
      <c r="H45" s="361" t="s">
        <v>313</v>
      </c>
      <c r="I45" s="364"/>
      <c r="J45" s="364"/>
      <c r="K45" s="364"/>
      <c r="L45" s="364"/>
      <c r="M45" s="364"/>
      <c r="N45" s="364"/>
      <c r="O45" s="364"/>
      <c r="P45" s="364"/>
    </row>
    <row r="46" spans="1:16" s="165" customFormat="1" ht="12" x14ac:dyDescent="0.2">
      <c r="A46" s="168"/>
      <c r="B46" s="347">
        <v>33</v>
      </c>
      <c r="C46" s="352" t="s">
        <v>370</v>
      </c>
      <c r="D46" s="349" t="s">
        <v>344</v>
      </c>
      <c r="E46" s="349" t="s">
        <v>371</v>
      </c>
      <c r="F46" s="349" t="s">
        <v>371</v>
      </c>
      <c r="G46" s="349" t="s">
        <v>313</v>
      </c>
      <c r="H46" s="349" t="s">
        <v>313</v>
      </c>
      <c r="I46" s="364"/>
      <c r="J46" s="364"/>
      <c r="K46" s="364"/>
      <c r="L46" s="364"/>
      <c r="M46" s="364"/>
      <c r="N46" s="364"/>
      <c r="O46" s="364"/>
      <c r="P46" s="364"/>
    </row>
    <row r="47" spans="1:16" s="165" customFormat="1" ht="84" x14ac:dyDescent="0.2">
      <c r="A47" s="168"/>
      <c r="B47" s="359">
        <v>34</v>
      </c>
      <c r="C47" s="352" t="s">
        <v>372</v>
      </c>
      <c r="D47" s="349" t="s">
        <v>344</v>
      </c>
      <c r="E47" s="356" t="s">
        <v>373</v>
      </c>
      <c r="F47" s="356" t="s">
        <v>373</v>
      </c>
      <c r="G47" s="349"/>
      <c r="H47" s="349"/>
      <c r="I47" s="364"/>
      <c r="J47" s="364"/>
      <c r="K47" s="364"/>
      <c r="L47" s="364"/>
      <c r="M47" s="364"/>
      <c r="N47" s="364"/>
      <c r="O47" s="364"/>
      <c r="P47" s="364"/>
    </row>
    <row r="48" spans="1:16" s="165" customFormat="1" ht="12" x14ac:dyDescent="0.2">
      <c r="A48" s="168"/>
      <c r="B48" s="359">
        <v>35</v>
      </c>
      <c r="C48" s="352" t="s">
        <v>374</v>
      </c>
      <c r="D48" s="349" t="s">
        <v>305</v>
      </c>
      <c r="E48" s="349" t="s">
        <v>151</v>
      </c>
      <c r="F48" s="349" t="s">
        <v>151</v>
      </c>
      <c r="G48" s="349" t="s">
        <v>375</v>
      </c>
      <c r="H48" s="349" t="s">
        <v>375</v>
      </c>
      <c r="I48" s="364"/>
      <c r="J48" s="364"/>
      <c r="K48" s="364"/>
      <c r="L48" s="364"/>
      <c r="M48" s="364"/>
      <c r="N48" s="364"/>
      <c r="O48" s="364"/>
      <c r="P48" s="364"/>
    </row>
    <row r="49" spans="1:16" s="165" customFormat="1" ht="14.25" customHeight="1" x14ac:dyDescent="0.2">
      <c r="A49" s="168"/>
      <c r="B49" s="347">
        <v>36</v>
      </c>
      <c r="C49" s="352" t="s">
        <v>376</v>
      </c>
      <c r="D49" s="349" t="s">
        <v>313</v>
      </c>
      <c r="E49" s="349" t="s">
        <v>345</v>
      </c>
      <c r="F49" s="349" t="s">
        <v>345</v>
      </c>
      <c r="G49" s="349" t="s">
        <v>313</v>
      </c>
      <c r="H49" s="349" t="s">
        <v>313</v>
      </c>
      <c r="I49" s="364"/>
      <c r="J49" s="364"/>
      <c r="K49" s="364"/>
      <c r="L49" s="364"/>
      <c r="M49" s="364"/>
      <c r="N49" s="364"/>
      <c r="O49" s="364"/>
      <c r="P49" s="364"/>
    </row>
    <row r="50" spans="1:16" s="165" customFormat="1" ht="14.25" customHeight="1" x14ac:dyDescent="0.2">
      <c r="A50" s="168"/>
      <c r="B50" s="347">
        <v>37</v>
      </c>
      <c r="C50" s="352" t="s">
        <v>377</v>
      </c>
      <c r="D50" s="349" t="s">
        <v>313</v>
      </c>
      <c r="E50" s="349" t="s">
        <v>313</v>
      </c>
      <c r="F50" s="349" t="s">
        <v>313</v>
      </c>
      <c r="G50" s="361" t="s">
        <v>313</v>
      </c>
      <c r="H50" s="361" t="s">
        <v>313</v>
      </c>
      <c r="I50" s="364"/>
      <c r="J50" s="364"/>
      <c r="K50" s="364"/>
      <c r="L50" s="364"/>
      <c r="M50" s="364"/>
      <c r="N50" s="364"/>
      <c r="O50" s="364"/>
      <c r="P50" s="364"/>
    </row>
    <row r="51" spans="1:16" s="165" customFormat="1" ht="15" customHeight="1" x14ac:dyDescent="0.15">
      <c r="A51" s="168"/>
      <c r="B51" s="172"/>
      <c r="C51" s="35"/>
      <c r="D51" s="173"/>
      <c r="E51" s="173"/>
      <c r="F51" s="173"/>
      <c r="G51" s="173"/>
      <c r="H51" s="173"/>
    </row>
    <row r="52" spans="1:16" s="165" customFormat="1" ht="15" customHeight="1" x14ac:dyDescent="0.15">
      <c r="A52" s="168"/>
      <c r="B52" s="169"/>
      <c r="C52" s="163"/>
      <c r="D52" s="164"/>
      <c r="E52" s="164"/>
      <c r="F52" s="164"/>
      <c r="G52" s="164"/>
      <c r="H52" s="164"/>
    </row>
    <row r="53" spans="1:16" s="165" customFormat="1" ht="15" customHeight="1" x14ac:dyDescent="0.15">
      <c r="A53" s="168"/>
      <c r="B53" s="169"/>
      <c r="C53" s="163"/>
      <c r="D53" s="164"/>
      <c r="E53" s="164"/>
      <c r="F53" s="164"/>
      <c r="G53" s="164"/>
      <c r="H53" s="164"/>
    </row>
    <row r="54" spans="1:16" s="165" customFormat="1" ht="15" customHeight="1" x14ac:dyDescent="0.15">
      <c r="A54" s="168"/>
      <c r="B54" s="169"/>
      <c r="C54" s="163"/>
      <c r="D54" s="164"/>
      <c r="E54" s="164"/>
      <c r="F54" s="164"/>
      <c r="G54" s="164"/>
      <c r="H54" s="164"/>
    </row>
    <row r="55" spans="1:16" s="165" customFormat="1" ht="15" customHeight="1" x14ac:dyDescent="0.15">
      <c r="A55" s="168"/>
      <c r="B55" s="169"/>
      <c r="C55" s="163"/>
      <c r="D55" s="164"/>
      <c r="E55" s="164"/>
      <c r="F55" s="164"/>
      <c r="G55" s="164"/>
      <c r="H55" s="164"/>
    </row>
    <row r="56" spans="1:16" s="165" customFormat="1" ht="15" customHeight="1" x14ac:dyDescent="0.15">
      <c r="A56" s="168"/>
      <c r="B56" s="169"/>
      <c r="C56" s="163"/>
      <c r="D56" s="164"/>
      <c r="E56" s="164"/>
      <c r="F56" s="164"/>
      <c r="G56" s="164"/>
      <c r="H56" s="164"/>
    </row>
    <row r="57" spans="1:16" s="165" customFormat="1" ht="15" customHeight="1" x14ac:dyDescent="0.15">
      <c r="A57" s="168"/>
      <c r="B57" s="169"/>
      <c r="C57" s="163"/>
      <c r="D57" s="164"/>
      <c r="E57" s="164"/>
      <c r="F57" s="164"/>
      <c r="G57" s="164"/>
      <c r="H57" s="164"/>
    </row>
    <row r="58" spans="1:16" s="165" customFormat="1" ht="15" customHeight="1" x14ac:dyDescent="0.15">
      <c r="A58" s="168"/>
      <c r="B58" s="169"/>
      <c r="C58" s="163"/>
      <c r="D58" s="164"/>
      <c r="E58" s="164"/>
      <c r="F58" s="164"/>
      <c r="G58" s="164"/>
      <c r="H58" s="164"/>
    </row>
    <row r="59" spans="1:16" s="166" customFormat="1" ht="15" customHeight="1" x14ac:dyDescent="0.15">
      <c r="B59" s="167"/>
      <c r="C59" s="163"/>
      <c r="D59" s="163"/>
      <c r="E59" s="163"/>
      <c r="F59" s="163"/>
      <c r="G59" s="163"/>
      <c r="H59" s="163"/>
    </row>
    <row r="60" spans="1:16" s="166" customFormat="1" ht="15" customHeight="1" x14ac:dyDescent="0.15">
      <c r="B60" s="167"/>
      <c r="C60" s="163"/>
      <c r="D60" s="163"/>
      <c r="E60" s="163"/>
      <c r="F60" s="163"/>
      <c r="G60" s="163"/>
      <c r="H60" s="163"/>
    </row>
    <row r="61" spans="1:16" s="166" customFormat="1" ht="15" customHeight="1" x14ac:dyDescent="0.15">
      <c r="B61" s="167"/>
      <c r="C61" s="163"/>
      <c r="D61" s="163"/>
      <c r="E61" s="163"/>
      <c r="F61" s="163"/>
      <c r="G61" s="163"/>
      <c r="H61" s="163"/>
    </row>
    <row r="62" spans="1:16" s="166" customFormat="1" ht="15" customHeight="1" x14ac:dyDescent="0.15">
      <c r="B62" s="167"/>
      <c r="C62" s="163"/>
      <c r="D62" s="163"/>
      <c r="E62" s="163"/>
      <c r="F62" s="163"/>
      <c r="G62" s="163"/>
      <c r="H62" s="163"/>
    </row>
    <row r="63" spans="1:16" s="166" customFormat="1" ht="15" customHeight="1" x14ac:dyDescent="0.15">
      <c r="B63" s="167"/>
      <c r="C63" s="163"/>
      <c r="D63" s="163"/>
      <c r="E63" s="163"/>
      <c r="F63" s="163"/>
      <c r="G63" s="163"/>
      <c r="H63" s="163"/>
    </row>
    <row r="64" spans="1:16" s="166" customFormat="1" ht="15" customHeight="1" x14ac:dyDescent="0.15">
      <c r="B64" s="167"/>
      <c r="C64" s="163"/>
      <c r="D64" s="163"/>
      <c r="E64" s="163"/>
      <c r="F64" s="163"/>
      <c r="G64" s="163"/>
      <c r="H64" s="163"/>
    </row>
    <row r="65" spans="1:8" s="166" customFormat="1" ht="15" customHeight="1" x14ac:dyDescent="0.15">
      <c r="B65" s="167"/>
      <c r="C65" s="163"/>
      <c r="D65" s="163"/>
      <c r="E65" s="163"/>
      <c r="F65" s="163"/>
      <c r="G65" s="163"/>
      <c r="H65" s="163"/>
    </row>
    <row r="66" spans="1:8" s="166" customFormat="1" ht="15" customHeight="1" x14ac:dyDescent="0.15">
      <c r="B66" s="167"/>
      <c r="C66" s="163"/>
      <c r="D66" s="163"/>
      <c r="E66" s="163"/>
      <c r="F66" s="163"/>
      <c r="G66" s="163"/>
      <c r="H66" s="163"/>
    </row>
    <row r="67" spans="1:8" s="166" customFormat="1" ht="15" customHeight="1" x14ac:dyDescent="0.15">
      <c r="B67" s="167"/>
      <c r="C67" s="163"/>
      <c r="D67" s="163"/>
      <c r="E67" s="163"/>
      <c r="F67" s="163"/>
      <c r="G67" s="163"/>
      <c r="H67" s="163"/>
    </row>
    <row r="68" spans="1:8" s="161" customFormat="1" ht="15" customHeight="1" x14ac:dyDescent="0.2">
      <c r="A68" s="162"/>
      <c r="B68" s="167"/>
      <c r="C68" s="163"/>
      <c r="D68" s="163"/>
      <c r="E68" s="163"/>
      <c r="F68" s="163"/>
      <c r="G68" s="163"/>
      <c r="H68" s="163"/>
    </row>
    <row r="69" spans="1:8" ht="15" customHeight="1" x14ac:dyDescent="0.2">
      <c r="A69" s="147"/>
      <c r="B69" s="167"/>
      <c r="C69" s="163"/>
      <c r="D69" s="163"/>
      <c r="E69" s="163"/>
      <c r="F69" s="163"/>
      <c r="G69" s="163"/>
      <c r="H69" s="163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00B050"/>
  </sheetPr>
  <dimension ref="A1:G20"/>
  <sheetViews>
    <sheetView zoomScaleNormal="100" workbookViewId="0">
      <selection activeCell="G32" sqref="G32"/>
    </sheetView>
  </sheetViews>
  <sheetFormatPr baseColWidth="10" defaultColWidth="11.42578125" defaultRowHeight="14.25" x14ac:dyDescent="0.2"/>
  <cols>
    <col min="1" max="2" width="4.28515625" style="15" customWidth="1"/>
    <col min="3" max="3" width="2.140625" style="15" customWidth="1"/>
    <col min="4" max="4" width="50.85546875" style="15" customWidth="1"/>
    <col min="5" max="6" width="14.28515625" style="15" customWidth="1"/>
    <col min="7" max="7" width="24.7109375" style="15" customWidth="1"/>
    <col min="8" max="10" width="11.42578125" style="15"/>
    <col min="11" max="11" width="15.5703125" style="15" bestFit="1" customWidth="1"/>
    <col min="12" max="16384" width="11.42578125" style="15"/>
  </cols>
  <sheetData>
    <row r="1" spans="1:7" ht="18.75" customHeight="1" x14ac:dyDescent="0.2"/>
    <row r="2" spans="1:7" ht="18.75" customHeight="1" x14ac:dyDescent="0.2">
      <c r="A2" s="16" t="s">
        <v>19</v>
      </c>
      <c r="B2" s="17"/>
      <c r="C2" s="17"/>
      <c r="D2" s="17"/>
      <c r="E2" s="18"/>
      <c r="F2" s="18"/>
      <c r="G2" s="18"/>
    </row>
    <row r="3" spans="1:7" ht="14.25" customHeight="1" x14ac:dyDescent="0.2">
      <c r="A3" s="16"/>
      <c r="B3" s="17"/>
      <c r="C3" s="17"/>
      <c r="D3" s="17"/>
      <c r="E3" s="18"/>
      <c r="F3" s="18"/>
      <c r="G3" s="18"/>
    </row>
    <row r="4" spans="1:7" ht="14.25" customHeight="1" x14ac:dyDescent="0.2">
      <c r="A4" s="16"/>
      <c r="B4" s="19" t="s">
        <v>116</v>
      </c>
      <c r="C4" s="19"/>
      <c r="D4" s="20"/>
      <c r="E4" s="18"/>
      <c r="F4" s="18"/>
      <c r="G4" s="18"/>
    </row>
    <row r="5" spans="1:7" ht="14.25" customHeight="1" x14ac:dyDescent="0.2">
      <c r="A5" s="16"/>
      <c r="B5" s="17"/>
      <c r="C5" s="17"/>
      <c r="D5" s="17"/>
      <c r="E5" s="18"/>
      <c r="F5" s="18"/>
      <c r="G5" s="18"/>
    </row>
    <row r="6" spans="1:7" ht="14.25" customHeight="1" x14ac:dyDescent="0.2">
      <c r="B6" s="21"/>
      <c r="C6" s="21"/>
      <c r="D6" s="21"/>
      <c r="E6" s="529"/>
      <c r="F6" s="529"/>
      <c r="G6" s="529"/>
    </row>
    <row r="7" spans="1:7" ht="15" thickBot="1" x14ac:dyDescent="0.25">
      <c r="B7" s="17"/>
      <c r="C7" s="17"/>
      <c r="D7" s="17"/>
      <c r="E7" s="18"/>
      <c r="F7" s="18"/>
      <c r="G7" s="18"/>
    </row>
    <row r="8" spans="1:7" ht="19.5" customHeight="1" x14ac:dyDescent="0.2">
      <c r="B8" s="398"/>
      <c r="C8" s="398"/>
      <c r="D8" s="398"/>
      <c r="E8" s="399" t="s">
        <v>117</v>
      </c>
      <c r="F8" s="400" t="s">
        <v>118</v>
      </c>
      <c r="G8" s="401" t="s">
        <v>119</v>
      </c>
    </row>
    <row r="9" spans="1:7" ht="35.25" customHeight="1" x14ac:dyDescent="0.2">
      <c r="B9" s="398"/>
      <c r="C9" s="398"/>
      <c r="D9" s="402"/>
      <c r="E9" s="599" t="s">
        <v>378</v>
      </c>
      <c r="F9" s="600"/>
      <c r="G9" s="403" t="s">
        <v>379</v>
      </c>
    </row>
    <row r="10" spans="1:7" ht="14.25" customHeight="1" thickBot="1" x14ac:dyDescent="0.25">
      <c r="B10" s="398"/>
      <c r="C10" s="398"/>
      <c r="D10" s="398"/>
      <c r="E10" s="404">
        <v>44196</v>
      </c>
      <c r="F10" s="405">
        <v>43830</v>
      </c>
      <c r="G10" s="406">
        <v>44196</v>
      </c>
    </row>
    <row r="11" spans="1:7" ht="14.25" customHeight="1" x14ac:dyDescent="0.2">
      <c r="B11" s="407">
        <v>1</v>
      </c>
      <c r="C11" s="408" t="s">
        <v>380</v>
      </c>
      <c r="D11" s="409"/>
      <c r="E11" s="410">
        <v>23566.453000000001</v>
      </c>
      <c r="F11" s="410">
        <v>17442.386999999999</v>
      </c>
      <c r="G11" s="411">
        <f>E11*8%</f>
        <v>1885.3162400000001</v>
      </c>
    </row>
    <row r="12" spans="1:7" ht="14.25" customHeight="1" x14ac:dyDescent="0.2">
      <c r="B12" s="412">
        <v>2</v>
      </c>
      <c r="C12" s="413" t="s">
        <v>381</v>
      </c>
      <c r="D12" s="414"/>
      <c r="E12" s="415">
        <v>20252.899000000001</v>
      </c>
      <c r="F12" s="415">
        <v>17442.386999999999</v>
      </c>
      <c r="G12" s="416">
        <f t="shared" ref="G12:G18" si="0">E12*8%</f>
        <v>1620.2319200000002</v>
      </c>
    </row>
    <row r="13" spans="1:7" ht="14.25" customHeight="1" x14ac:dyDescent="0.2">
      <c r="B13" s="412">
        <v>4</v>
      </c>
      <c r="C13" s="413" t="s">
        <v>710</v>
      </c>
      <c r="D13" s="530"/>
      <c r="E13" s="415">
        <v>3313.5540000000001</v>
      </c>
      <c r="F13" s="415"/>
      <c r="G13" s="416">
        <f>E13</f>
        <v>3313.5540000000001</v>
      </c>
    </row>
    <row r="14" spans="1:7" ht="14.25" customHeight="1" x14ac:dyDescent="0.2">
      <c r="B14" s="417">
        <v>6</v>
      </c>
      <c r="C14" s="418" t="s">
        <v>382</v>
      </c>
      <c r="D14" s="419"/>
      <c r="E14" s="420">
        <v>409.08600000000001</v>
      </c>
      <c r="F14" s="420">
        <v>27.780999999999999</v>
      </c>
      <c r="G14" s="416">
        <f t="shared" si="0"/>
        <v>32.726880000000001</v>
      </c>
    </row>
    <row r="15" spans="1:7" ht="14.25" customHeight="1" x14ac:dyDescent="0.2">
      <c r="B15" s="417">
        <v>23</v>
      </c>
      <c r="C15" s="418" t="s">
        <v>383</v>
      </c>
      <c r="D15" s="421"/>
      <c r="E15" s="420">
        <v>2180.2150000000001</v>
      </c>
      <c r="F15" s="420">
        <v>2048.828</v>
      </c>
      <c r="G15" s="416">
        <f t="shared" si="0"/>
        <v>174.41720000000001</v>
      </c>
    </row>
    <row r="16" spans="1:7" ht="14.25" customHeight="1" x14ac:dyDescent="0.2">
      <c r="B16" s="422">
        <v>24</v>
      </c>
      <c r="C16" s="418" t="s">
        <v>384</v>
      </c>
      <c r="D16" s="421"/>
      <c r="E16" s="420">
        <v>2180.2150000000001</v>
      </c>
      <c r="F16" s="420">
        <v>2048.828</v>
      </c>
      <c r="G16" s="416">
        <f t="shared" si="0"/>
        <v>174.41720000000001</v>
      </c>
    </row>
    <row r="17" spans="2:7" ht="14.25" customHeight="1" x14ac:dyDescent="0.2">
      <c r="B17" s="422"/>
      <c r="C17" s="423" t="s">
        <v>385</v>
      </c>
      <c r="D17" s="424"/>
      <c r="E17" s="425"/>
      <c r="F17" s="425">
        <v>5262</v>
      </c>
      <c r="G17" s="416">
        <f t="shared" si="0"/>
        <v>0</v>
      </c>
    </row>
    <row r="18" spans="2:7" ht="14.25" customHeight="1" thickBot="1" x14ac:dyDescent="0.25">
      <c r="B18" s="426">
        <v>29</v>
      </c>
      <c r="C18" s="427" t="s">
        <v>386</v>
      </c>
      <c r="D18" s="428"/>
      <c r="E18" s="429">
        <f>E15+E14+E11+E17</f>
        <v>26155.754000000001</v>
      </c>
      <c r="F18" s="429">
        <v>24780.995999999999</v>
      </c>
      <c r="G18" s="430">
        <f t="shared" si="0"/>
        <v>2092.4603200000001</v>
      </c>
    </row>
    <row r="19" spans="2:7" ht="14.25" customHeight="1" x14ac:dyDescent="0.2">
      <c r="B19" s="531"/>
      <c r="C19" s="532"/>
      <c r="D19" s="533"/>
      <c r="E19" s="397"/>
      <c r="F19" s="397"/>
      <c r="G19" s="397"/>
    </row>
    <row r="20" spans="2:7" ht="14.25" customHeight="1" x14ac:dyDescent="0.2">
      <c r="B20" s="531"/>
      <c r="C20" s="534"/>
      <c r="D20" s="534"/>
      <c r="E20" s="397"/>
      <c r="F20" s="397"/>
      <c r="G20" s="397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62"/>
  <sheetViews>
    <sheetView zoomScale="110" zoomScaleNormal="110" workbookViewId="0">
      <selection activeCell="H18" sqref="H18"/>
    </sheetView>
  </sheetViews>
  <sheetFormatPr baseColWidth="10" defaultColWidth="11.42578125" defaultRowHeight="14.25" x14ac:dyDescent="0.2"/>
  <cols>
    <col min="1" max="1" width="4.28515625" style="15" customWidth="1"/>
    <col min="2" max="2" width="4.5703125" style="15" customWidth="1"/>
    <col min="3" max="3" width="100.42578125" style="15" customWidth="1"/>
    <col min="4" max="11" width="11.42578125" style="15" customWidth="1"/>
    <col min="12" max="16384" width="11.42578125" style="15"/>
  </cols>
  <sheetData>
    <row r="1" spans="1:5" ht="18.75" customHeight="1" x14ac:dyDescent="0.2"/>
    <row r="2" spans="1:5" ht="18.75" customHeight="1" x14ac:dyDescent="0.2">
      <c r="A2" s="16" t="s">
        <v>27</v>
      </c>
      <c r="B2" s="16"/>
      <c r="C2" s="16"/>
    </row>
    <row r="3" spans="1:5" ht="14.25" customHeight="1" x14ac:dyDescent="0.2"/>
    <row r="4" spans="1:5" ht="14.25" customHeight="1" x14ac:dyDescent="0.2">
      <c r="B4" s="19" t="s">
        <v>387</v>
      </c>
      <c r="C4" s="19"/>
    </row>
    <row r="5" spans="1:5" ht="14.25" customHeight="1" x14ac:dyDescent="0.2">
      <c r="B5" s="431"/>
      <c r="C5" s="431"/>
      <c r="D5" s="374"/>
    </row>
    <row r="6" spans="1:5" x14ac:dyDescent="0.2">
      <c r="B6" s="432" t="s">
        <v>711</v>
      </c>
      <c r="C6" s="433"/>
      <c r="D6" s="434">
        <v>44196</v>
      </c>
      <c r="E6" s="435">
        <v>43830</v>
      </c>
    </row>
    <row r="7" spans="1:5" ht="14.25" customHeight="1" x14ac:dyDescent="0.2">
      <c r="B7" s="436" t="s">
        <v>388</v>
      </c>
      <c r="C7" s="437"/>
      <c r="D7" s="438"/>
      <c r="E7" s="439"/>
    </row>
    <row r="8" spans="1:5" ht="14.25" customHeight="1" x14ac:dyDescent="0.2">
      <c r="B8" s="436" t="s">
        <v>389</v>
      </c>
      <c r="C8" s="437"/>
      <c r="D8" s="440"/>
      <c r="E8" s="439"/>
    </row>
    <row r="9" spans="1:5" ht="14.25" customHeight="1" x14ac:dyDescent="0.2">
      <c r="B9" s="436" t="s">
        <v>390</v>
      </c>
      <c r="C9" s="437"/>
      <c r="D9" s="440"/>
      <c r="E9" s="439"/>
    </row>
    <row r="10" spans="1:5" ht="14.25" customHeight="1" x14ac:dyDescent="0.2">
      <c r="B10" s="436" t="s">
        <v>391</v>
      </c>
      <c r="C10" s="437"/>
      <c r="D10" s="440"/>
      <c r="E10" s="439"/>
    </row>
    <row r="11" spans="1:5" ht="14.25" customHeight="1" x14ac:dyDescent="0.2">
      <c r="B11" s="436" t="s">
        <v>392</v>
      </c>
      <c r="C11" s="437"/>
      <c r="D11" s="440"/>
      <c r="E11" s="439"/>
    </row>
    <row r="12" spans="1:5" ht="14.25" customHeight="1" x14ac:dyDescent="0.2">
      <c r="B12" s="436" t="s">
        <v>393</v>
      </c>
      <c r="C12" s="437"/>
      <c r="D12" s="440">
        <v>257.42899999999997</v>
      </c>
      <c r="E12" s="440">
        <v>48.914999999999999</v>
      </c>
    </row>
    <row r="13" spans="1:5" ht="14.25" customHeight="1" x14ac:dyDescent="0.2">
      <c r="B13" s="436" t="s">
        <v>394</v>
      </c>
      <c r="C13" s="437"/>
      <c r="D13" s="440"/>
      <c r="E13" s="440"/>
    </row>
    <row r="14" spans="1:5" ht="14.25" customHeight="1" x14ac:dyDescent="0.2">
      <c r="B14" s="436" t="s">
        <v>395</v>
      </c>
      <c r="C14" s="437"/>
      <c r="D14" s="440"/>
      <c r="E14" s="440"/>
    </row>
    <row r="15" spans="1:5" ht="14.25" customHeight="1" x14ac:dyDescent="0.2">
      <c r="B15" s="436" t="s">
        <v>396</v>
      </c>
      <c r="C15" s="437"/>
      <c r="D15" s="440"/>
      <c r="E15" s="440"/>
    </row>
    <row r="16" spans="1:5" ht="14.25" customHeight="1" x14ac:dyDescent="0.2">
      <c r="B16" s="436" t="s">
        <v>397</v>
      </c>
      <c r="C16" s="437"/>
      <c r="D16" s="440"/>
      <c r="E16" s="440"/>
    </row>
    <row r="17" spans="2:5" ht="14.25" customHeight="1" x14ac:dyDescent="0.2">
      <c r="B17" s="436" t="s">
        <v>398</v>
      </c>
      <c r="C17" s="437"/>
      <c r="D17" s="440"/>
      <c r="E17" s="440"/>
    </row>
    <row r="18" spans="2:5" ht="14.25" customHeight="1" x14ac:dyDescent="0.2">
      <c r="B18" s="436" t="s">
        <v>399</v>
      </c>
      <c r="C18" s="437"/>
      <c r="D18" s="440"/>
      <c r="E18" s="440"/>
    </row>
    <row r="19" spans="2:5" ht="14.25" customHeight="1" x14ac:dyDescent="0.2">
      <c r="B19" s="436" t="s">
        <v>400</v>
      </c>
      <c r="C19" s="437"/>
      <c r="D19" s="440"/>
      <c r="E19" s="440"/>
    </row>
    <row r="20" spans="2:5" ht="14.25" customHeight="1" x14ac:dyDescent="0.2">
      <c r="B20" s="436" t="s">
        <v>401</v>
      </c>
      <c r="C20" s="437"/>
      <c r="D20" s="440"/>
      <c r="E20" s="440"/>
    </row>
    <row r="21" spans="2:5" ht="14.25" customHeight="1" x14ac:dyDescent="0.2">
      <c r="B21" s="436" t="s">
        <v>402</v>
      </c>
      <c r="C21" s="437"/>
      <c r="D21" s="440">
        <v>118.592</v>
      </c>
      <c r="E21" s="440">
        <v>2.2669999999999999</v>
      </c>
    </row>
    <row r="22" spans="2:5" ht="14.25" customHeight="1" x14ac:dyDescent="0.2">
      <c r="B22" s="436" t="s">
        <v>403</v>
      </c>
      <c r="C22" s="437"/>
      <c r="D22" s="440">
        <v>439.95699999999999</v>
      </c>
      <c r="E22" s="440">
        <v>160.07499999999999</v>
      </c>
    </row>
    <row r="23" spans="2:5" ht="14.25" customHeight="1" x14ac:dyDescent="0.2">
      <c r="B23" s="436" t="s">
        <v>404</v>
      </c>
      <c r="C23" s="437"/>
      <c r="D23" s="440">
        <v>1121.6110000000001</v>
      </c>
      <c r="E23" s="440">
        <v>1015.072</v>
      </c>
    </row>
    <row r="24" spans="2:5" ht="14.25" customHeight="1" x14ac:dyDescent="0.2">
      <c r="B24" s="436" t="s">
        <v>405</v>
      </c>
      <c r="C24" s="437"/>
      <c r="D24" s="440">
        <v>168.89400000000001</v>
      </c>
      <c r="E24" s="440">
        <v>237.15100000000001</v>
      </c>
    </row>
    <row r="25" spans="2:5" ht="14.25" customHeight="1" x14ac:dyDescent="0.2">
      <c r="B25" s="436" t="s">
        <v>406</v>
      </c>
      <c r="C25" s="437"/>
      <c r="D25" s="440">
        <v>58841.944000000003</v>
      </c>
      <c r="E25" s="440">
        <v>37640.718000000001</v>
      </c>
    </row>
    <row r="26" spans="2:5" ht="14.25" customHeight="1" x14ac:dyDescent="0.2">
      <c r="B26" s="436" t="s">
        <v>407</v>
      </c>
      <c r="C26" s="437"/>
      <c r="D26" s="440"/>
      <c r="E26" s="440"/>
    </row>
    <row r="27" spans="2:5" ht="14.25" customHeight="1" x14ac:dyDescent="0.2">
      <c r="B27" s="436" t="s">
        <v>408</v>
      </c>
      <c r="C27" s="437"/>
      <c r="D27" s="440"/>
      <c r="E27" s="440"/>
    </row>
    <row r="28" spans="2:5" ht="14.25" customHeight="1" x14ac:dyDescent="0.2">
      <c r="B28" s="436" t="s">
        <v>409</v>
      </c>
      <c r="C28" s="437"/>
      <c r="D28" s="440"/>
      <c r="E28" s="440"/>
    </row>
    <row r="29" spans="2:5" ht="14.25" customHeight="1" x14ac:dyDescent="0.2">
      <c r="B29" s="436" t="s">
        <v>410</v>
      </c>
      <c r="C29" s="437"/>
      <c r="D29" s="440"/>
      <c r="E29" s="440"/>
    </row>
    <row r="30" spans="2:5" ht="14.25" customHeight="1" x14ac:dyDescent="0.2">
      <c r="B30" s="436" t="s">
        <v>411</v>
      </c>
      <c r="C30" s="437"/>
      <c r="D30" s="440"/>
      <c r="E30" s="440"/>
    </row>
    <row r="31" spans="2:5" x14ac:dyDescent="0.2">
      <c r="B31" s="436" t="s">
        <v>412</v>
      </c>
      <c r="C31" s="437"/>
      <c r="D31" s="440"/>
      <c r="E31" s="440"/>
    </row>
    <row r="32" spans="2:5" x14ac:dyDescent="0.2">
      <c r="B32" s="436" t="s">
        <v>413</v>
      </c>
      <c r="C32" s="437"/>
      <c r="D32" s="440"/>
      <c r="E32" s="440"/>
    </row>
    <row r="33" spans="2:5" x14ac:dyDescent="0.2">
      <c r="B33" s="436" t="s">
        <v>414</v>
      </c>
      <c r="C33" s="437"/>
      <c r="D33" s="440">
        <v>-9.9480000000000004</v>
      </c>
      <c r="E33" s="440">
        <v>-7.4245510000000001</v>
      </c>
    </row>
    <row r="34" spans="2:5" x14ac:dyDescent="0.2">
      <c r="B34" s="436" t="s">
        <v>415</v>
      </c>
      <c r="C34" s="437"/>
      <c r="D34" s="440">
        <v>-9.9480000000000004</v>
      </c>
      <c r="E34" s="440">
        <v>-7.4245510000000001</v>
      </c>
    </row>
    <row r="35" spans="2:5" x14ac:dyDescent="0.2">
      <c r="B35" s="436" t="s">
        <v>416</v>
      </c>
      <c r="C35" s="437"/>
      <c r="D35" s="440">
        <v>60938.48</v>
      </c>
      <c r="E35" s="440">
        <v>39096.775000000001</v>
      </c>
    </row>
    <row r="36" spans="2:5" x14ac:dyDescent="0.2">
      <c r="B36" s="436" t="s">
        <v>417</v>
      </c>
      <c r="C36" s="437"/>
      <c r="D36" s="440">
        <v>60938.48</v>
      </c>
      <c r="E36" s="440">
        <v>39097.775000000001</v>
      </c>
    </row>
    <row r="37" spans="2:5" x14ac:dyDescent="0.2">
      <c r="B37" s="441" t="s">
        <v>418</v>
      </c>
      <c r="C37" s="433"/>
      <c r="D37" s="442"/>
      <c r="E37" s="443"/>
    </row>
    <row r="38" spans="2:5" x14ac:dyDescent="0.2">
      <c r="B38" s="436" t="s">
        <v>419</v>
      </c>
      <c r="C38" s="437"/>
      <c r="D38" s="440">
        <v>5232.9719999999998</v>
      </c>
      <c r="E38" s="440">
        <v>3865.8589999999999</v>
      </c>
    </row>
    <row r="39" spans="2:5" x14ac:dyDescent="0.2">
      <c r="B39" s="436" t="s">
        <v>420</v>
      </c>
      <c r="C39" s="437"/>
      <c r="D39" s="440">
        <v>5232.9719999999998</v>
      </c>
      <c r="E39" s="440">
        <v>3889.8589999999999</v>
      </c>
    </row>
    <row r="40" spans="2:5" x14ac:dyDescent="0.2">
      <c r="B40" s="441" t="s">
        <v>421</v>
      </c>
      <c r="C40" s="433"/>
      <c r="D40" s="442"/>
      <c r="E40" s="443"/>
    </row>
    <row r="41" spans="2:5" x14ac:dyDescent="0.2">
      <c r="B41" s="436" t="s">
        <v>421</v>
      </c>
      <c r="C41" s="437"/>
      <c r="D41" s="444">
        <v>8.5900000000000004E-2</v>
      </c>
      <c r="E41" s="445">
        <v>9.8900000000000002E-2</v>
      </c>
    </row>
    <row r="42" spans="2:5" x14ac:dyDescent="0.2">
      <c r="B42" s="446" t="s">
        <v>422</v>
      </c>
      <c r="C42" s="447"/>
      <c r="D42" s="448">
        <v>8.5900000000000004E-2</v>
      </c>
      <c r="E42" s="449">
        <v>9.9500000000000005E-2</v>
      </c>
    </row>
    <row r="43" spans="2:5" x14ac:dyDescent="0.2">
      <c r="B43" s="352"/>
      <c r="C43" s="352"/>
      <c r="D43" s="535"/>
      <c r="E43" s="537"/>
    </row>
    <row r="44" spans="2:5" x14ac:dyDescent="0.2">
      <c r="B44" s="352"/>
      <c r="C44" s="352"/>
      <c r="D44" s="535"/>
      <c r="E44" s="537"/>
    </row>
    <row r="45" spans="2:5" x14ac:dyDescent="0.2">
      <c r="B45" s="450" t="s">
        <v>423</v>
      </c>
      <c r="C45" s="451"/>
      <c r="D45" s="434"/>
      <c r="E45" s="434">
        <v>43830</v>
      </c>
    </row>
    <row r="46" spans="2:5" x14ac:dyDescent="0.2">
      <c r="B46" s="452" t="s">
        <v>416</v>
      </c>
      <c r="C46" s="453"/>
      <c r="D46" s="536"/>
      <c r="E46" s="468">
        <v>57672.31</v>
      </c>
    </row>
    <row r="47" spans="2:5" x14ac:dyDescent="0.2">
      <c r="B47" s="436" t="s">
        <v>419</v>
      </c>
      <c r="C47" s="454"/>
      <c r="D47" s="440"/>
      <c r="E47" s="469">
        <v>4916.5150000000003</v>
      </c>
    </row>
    <row r="48" spans="2:5" x14ac:dyDescent="0.2">
      <c r="B48" s="446" t="s">
        <v>421</v>
      </c>
      <c r="C48" s="455"/>
      <c r="D48" s="456"/>
      <c r="E48" s="457">
        <v>8.5199999999999998E-2</v>
      </c>
    </row>
    <row r="49" spans="2:8" x14ac:dyDescent="0.2">
      <c r="B49" s="19"/>
      <c r="C49" s="19"/>
    </row>
    <row r="50" spans="2:8" x14ac:dyDescent="0.2">
      <c r="B50" s="19"/>
      <c r="C50" s="19"/>
    </row>
    <row r="51" spans="2:8" x14ac:dyDescent="0.2">
      <c r="B51" s="19"/>
      <c r="C51" s="19"/>
    </row>
    <row r="52" spans="2:8" x14ac:dyDescent="0.2">
      <c r="B52" s="19"/>
      <c r="C52" s="19"/>
    </row>
    <row r="53" spans="2:8" x14ac:dyDescent="0.2">
      <c r="B53" s="19"/>
      <c r="C53" s="19"/>
    </row>
    <row r="54" spans="2:8" x14ac:dyDescent="0.2">
      <c r="B54" s="19"/>
      <c r="C54" s="19"/>
    </row>
    <row r="55" spans="2:8" x14ac:dyDescent="0.2">
      <c r="B55" s="19"/>
      <c r="C55" s="19"/>
    </row>
    <row r="56" spans="2:8" x14ac:dyDescent="0.2">
      <c r="B56" s="19"/>
      <c r="C56" s="19"/>
    </row>
    <row r="57" spans="2:8" x14ac:dyDescent="0.2">
      <c r="B57" s="19"/>
      <c r="C57" s="19"/>
    </row>
    <row r="58" spans="2:8" x14ac:dyDescent="0.2">
      <c r="B58" s="19"/>
      <c r="C58" s="19"/>
    </row>
    <row r="59" spans="2:8" x14ac:dyDescent="0.2">
      <c r="B59" s="19"/>
      <c r="C59" s="19"/>
    </row>
    <row r="60" spans="2:8" x14ac:dyDescent="0.2">
      <c r="B60" s="19"/>
      <c r="C60" s="19"/>
    </row>
    <row r="61" spans="2:8" x14ac:dyDescent="0.2">
      <c r="B61" s="19"/>
      <c r="C61" s="19"/>
    </row>
    <row r="62" spans="2:8" x14ac:dyDescent="0.2">
      <c r="B62" s="17"/>
      <c r="C62" s="17"/>
      <c r="D62" s="18"/>
      <c r="E62" s="18"/>
      <c r="F62" s="18"/>
      <c r="G62" s="18"/>
      <c r="H62" s="18"/>
    </row>
  </sheetData>
  <conditionalFormatting sqref="E10:E11">
    <cfRule type="cellIs" dxfId="5" priority="6" operator="lessThan">
      <formula>0</formula>
    </cfRule>
  </conditionalFormatting>
  <conditionalFormatting sqref="D10:D11">
    <cfRule type="cellIs" dxfId="4" priority="8" operator="lessThan">
      <formula>0</formula>
    </cfRule>
  </conditionalFormatting>
  <conditionalFormatting sqref="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50"/>
  <sheetViews>
    <sheetView zoomScale="120" zoomScaleNormal="120" workbookViewId="0">
      <selection activeCell="F7" sqref="F7:F18"/>
    </sheetView>
  </sheetViews>
  <sheetFormatPr baseColWidth="10" defaultColWidth="11.42578125" defaultRowHeight="14.25" x14ac:dyDescent="0.2"/>
  <cols>
    <col min="1" max="1" width="4.28515625" style="15" customWidth="1"/>
    <col min="2" max="2" width="4.5703125" style="15" customWidth="1"/>
    <col min="3" max="4" width="2.28515625" style="15" customWidth="1"/>
    <col min="5" max="5" width="74.7109375" style="15" customWidth="1"/>
    <col min="6" max="12" width="11.42578125" style="15" customWidth="1"/>
    <col min="13" max="16384" width="11.42578125" style="15"/>
  </cols>
  <sheetData>
    <row r="1" spans="1:6" ht="18.75" customHeight="1" x14ac:dyDescent="0.2"/>
    <row r="2" spans="1:6" ht="18.75" customHeight="1" x14ac:dyDescent="0.2">
      <c r="A2" s="16" t="s">
        <v>424</v>
      </c>
      <c r="B2" s="16"/>
      <c r="C2" s="16"/>
      <c r="D2" s="16"/>
      <c r="E2" s="16"/>
    </row>
    <row r="3" spans="1:6" ht="14.25" customHeight="1" x14ac:dyDescent="0.2"/>
    <row r="4" spans="1:6" ht="14.25" customHeight="1" x14ac:dyDescent="0.2">
      <c r="B4" s="19" t="s">
        <v>116</v>
      </c>
      <c r="C4" s="156"/>
      <c r="D4" s="156"/>
      <c r="E4" s="19"/>
    </row>
    <row r="5" spans="1:6" ht="14.25" customHeight="1" thickBot="1" x14ac:dyDescent="0.25">
      <c r="B5" s="19"/>
      <c r="C5" s="19"/>
      <c r="D5" s="19"/>
      <c r="E5" s="19"/>
    </row>
    <row r="6" spans="1:6" ht="18.75" thickBot="1" x14ac:dyDescent="0.25">
      <c r="B6" s="222"/>
      <c r="C6" s="222"/>
      <c r="D6" s="222"/>
      <c r="E6" s="99"/>
      <c r="F6" s="223" t="s">
        <v>425</v>
      </c>
    </row>
    <row r="7" spans="1:6" ht="14.25" customHeight="1" x14ac:dyDescent="0.2">
      <c r="B7" s="101" t="s">
        <v>426</v>
      </c>
      <c r="C7" s="302" t="s">
        <v>427</v>
      </c>
      <c r="D7" s="221"/>
      <c r="E7" s="296"/>
      <c r="F7" s="102">
        <v>58841.944000000003</v>
      </c>
    </row>
    <row r="8" spans="1:6" ht="14.25" customHeight="1" x14ac:dyDescent="0.2">
      <c r="B8" s="95" t="s">
        <v>428</v>
      </c>
      <c r="C8" s="229"/>
      <c r="D8" s="300" t="s">
        <v>429</v>
      </c>
      <c r="E8" s="297"/>
      <c r="F8" s="171"/>
    </row>
    <row r="9" spans="1:6" ht="14.25" customHeight="1" x14ac:dyDescent="0.2">
      <c r="B9" s="152" t="s">
        <v>430</v>
      </c>
      <c r="C9" s="236"/>
      <c r="D9" s="301" t="s">
        <v>431</v>
      </c>
      <c r="E9" s="298"/>
      <c r="F9" s="233">
        <v>58842</v>
      </c>
    </row>
    <row r="10" spans="1:6" ht="14.25" customHeight="1" x14ac:dyDescent="0.2">
      <c r="B10" s="152" t="s">
        <v>432</v>
      </c>
      <c r="C10" s="158"/>
      <c r="D10" s="232"/>
      <c r="E10" s="298" t="s">
        <v>433</v>
      </c>
      <c r="F10" s="233">
        <v>3997.2829999999999</v>
      </c>
    </row>
    <row r="11" spans="1:6" ht="14.25" customHeight="1" x14ac:dyDescent="0.2">
      <c r="B11" s="152" t="s">
        <v>434</v>
      </c>
      <c r="C11" s="158"/>
      <c r="D11" s="232"/>
      <c r="E11" s="298" t="s">
        <v>435</v>
      </c>
      <c r="F11" s="233">
        <v>2041.4749999999999</v>
      </c>
    </row>
    <row r="12" spans="1:6" ht="14.25" customHeight="1" x14ac:dyDescent="0.2">
      <c r="B12" s="152" t="s">
        <v>436</v>
      </c>
      <c r="C12" s="158"/>
      <c r="D12" s="232"/>
      <c r="E12" s="298" t="s">
        <v>437</v>
      </c>
      <c r="F12" s="233">
        <v>426.25</v>
      </c>
    </row>
    <row r="13" spans="1:6" ht="14.25" customHeight="1" x14ac:dyDescent="0.2">
      <c r="B13" s="152" t="s">
        <v>438</v>
      </c>
      <c r="C13" s="158"/>
      <c r="D13" s="232"/>
      <c r="E13" s="298" t="s">
        <v>439</v>
      </c>
      <c r="F13" s="233">
        <v>1980.58</v>
      </c>
    </row>
    <row r="14" spans="1:6" ht="14.25" customHeight="1" x14ac:dyDescent="0.2">
      <c r="B14" s="152" t="s">
        <v>440</v>
      </c>
      <c r="C14" s="158"/>
      <c r="D14" s="232"/>
      <c r="E14" s="298" t="s">
        <v>441</v>
      </c>
      <c r="F14" s="233">
        <f>26689.737+14078.891</f>
        <v>40768.627999999997</v>
      </c>
    </row>
    <row r="15" spans="1:6" ht="14.25" customHeight="1" x14ac:dyDescent="0.2">
      <c r="B15" s="152" t="s">
        <v>442</v>
      </c>
      <c r="C15" s="158"/>
      <c r="D15" s="232"/>
      <c r="E15" s="298" t="s">
        <v>443</v>
      </c>
      <c r="F15" s="233">
        <f>4685.585+22.669</f>
        <v>4708.2539999999999</v>
      </c>
    </row>
    <row r="16" spans="1:6" ht="14.25" customHeight="1" x14ac:dyDescent="0.2">
      <c r="B16" s="152" t="s">
        <v>444</v>
      </c>
      <c r="C16" s="158"/>
      <c r="D16" s="232"/>
      <c r="E16" s="298" t="s">
        <v>445</v>
      </c>
      <c r="F16" s="233">
        <f>3393.52+656.489</f>
        <v>4050.009</v>
      </c>
    </row>
    <row r="17" spans="2:6" ht="14.25" customHeight="1" x14ac:dyDescent="0.2">
      <c r="B17" s="152" t="s">
        <v>446</v>
      </c>
      <c r="C17" s="158"/>
      <c r="D17" s="232"/>
      <c r="E17" s="298" t="s">
        <v>447</v>
      </c>
      <c r="F17" s="233">
        <f>78.609+13.324</f>
        <v>91.932999999999993</v>
      </c>
    </row>
    <row r="18" spans="2:6" ht="14.25" customHeight="1" thickBot="1" x14ac:dyDescent="0.25">
      <c r="B18" s="151" t="s">
        <v>448</v>
      </c>
      <c r="C18" s="159"/>
      <c r="D18" s="234"/>
      <c r="E18" s="299" t="s">
        <v>449</v>
      </c>
      <c r="F18" s="235">
        <f>777.264+0.266</f>
        <v>777.53</v>
      </c>
    </row>
    <row r="19" spans="2:6" x14ac:dyDescent="0.2">
      <c r="B19" s="19"/>
      <c r="C19" s="19"/>
      <c r="D19" s="19"/>
      <c r="E19" s="19"/>
    </row>
    <row r="20" spans="2:6" x14ac:dyDescent="0.2">
      <c r="B20" s="19"/>
      <c r="C20" s="19"/>
      <c r="D20" s="19"/>
      <c r="E20" s="19"/>
    </row>
    <row r="21" spans="2:6" x14ac:dyDescent="0.2">
      <c r="B21" s="19"/>
      <c r="C21" s="19"/>
      <c r="D21" s="19"/>
      <c r="E21" s="19"/>
    </row>
    <row r="22" spans="2:6" x14ac:dyDescent="0.2">
      <c r="B22" s="19"/>
      <c r="C22" s="19"/>
      <c r="D22" s="19"/>
      <c r="E22" s="19"/>
    </row>
    <row r="23" spans="2:6" x14ac:dyDescent="0.2">
      <c r="B23" s="19"/>
      <c r="C23" s="19"/>
      <c r="D23" s="19"/>
      <c r="E23" s="19"/>
    </row>
    <row r="24" spans="2:6" x14ac:dyDescent="0.2">
      <c r="B24" s="19"/>
      <c r="C24" s="19"/>
      <c r="D24" s="19"/>
      <c r="E24" s="19"/>
    </row>
    <row r="25" spans="2:6" x14ac:dyDescent="0.2">
      <c r="B25" s="19"/>
      <c r="C25" s="19"/>
      <c r="D25" s="19"/>
      <c r="E25" s="19"/>
    </row>
    <row r="26" spans="2:6" x14ac:dyDescent="0.2">
      <c r="B26" s="19"/>
      <c r="C26" s="19"/>
      <c r="D26" s="19"/>
      <c r="E26" s="19"/>
    </row>
    <row r="27" spans="2:6" x14ac:dyDescent="0.2">
      <c r="B27" s="19"/>
      <c r="C27" s="19"/>
      <c r="D27" s="19"/>
      <c r="E27" s="19"/>
    </row>
    <row r="28" spans="2:6" x14ac:dyDescent="0.2">
      <c r="B28" s="19"/>
      <c r="C28" s="19"/>
      <c r="D28" s="19"/>
      <c r="E28" s="19"/>
    </row>
    <row r="29" spans="2:6" x14ac:dyDescent="0.2">
      <c r="B29" s="19"/>
      <c r="C29" s="19"/>
      <c r="D29" s="19"/>
      <c r="E29" s="19"/>
    </row>
    <row r="30" spans="2:6" x14ac:dyDescent="0.2">
      <c r="B30" s="19"/>
      <c r="C30" s="19"/>
      <c r="D30" s="19"/>
      <c r="E30" s="19"/>
    </row>
    <row r="31" spans="2:6" x14ac:dyDescent="0.2">
      <c r="B31" s="19"/>
      <c r="C31" s="19"/>
      <c r="D31" s="19"/>
      <c r="E31" s="19"/>
    </row>
    <row r="32" spans="2:6" x14ac:dyDescent="0.2">
      <c r="B32" s="19"/>
      <c r="C32" s="19"/>
      <c r="D32" s="19"/>
      <c r="E32" s="19"/>
    </row>
    <row r="33" spans="2:5" x14ac:dyDescent="0.2">
      <c r="B33" s="19"/>
      <c r="C33" s="19"/>
      <c r="D33" s="19"/>
      <c r="E33" s="19"/>
    </row>
    <row r="34" spans="2:5" x14ac:dyDescent="0.2">
      <c r="B34" s="19"/>
      <c r="C34" s="19"/>
      <c r="D34" s="19"/>
      <c r="E34" s="19"/>
    </row>
    <row r="35" spans="2:5" x14ac:dyDescent="0.2">
      <c r="B35" s="19"/>
      <c r="C35" s="19"/>
      <c r="D35" s="19"/>
      <c r="E35" s="19"/>
    </row>
    <row r="36" spans="2:5" x14ac:dyDescent="0.2">
      <c r="B36" s="19"/>
      <c r="C36" s="19"/>
      <c r="D36" s="19"/>
      <c r="E36" s="19"/>
    </row>
    <row r="37" spans="2:5" x14ac:dyDescent="0.2">
      <c r="B37" s="19"/>
      <c r="C37" s="19"/>
      <c r="D37" s="19"/>
      <c r="E37" s="19"/>
    </row>
    <row r="38" spans="2:5" x14ac:dyDescent="0.2">
      <c r="B38" s="19"/>
      <c r="C38" s="19"/>
      <c r="D38" s="19"/>
      <c r="E38" s="19"/>
    </row>
    <row r="39" spans="2:5" x14ac:dyDescent="0.2">
      <c r="B39" s="19"/>
      <c r="C39" s="19"/>
      <c r="D39" s="19"/>
      <c r="E39" s="19"/>
    </row>
    <row r="40" spans="2:5" x14ac:dyDescent="0.2">
      <c r="B40" s="19"/>
      <c r="C40" s="19"/>
      <c r="D40" s="19"/>
      <c r="E40" s="19"/>
    </row>
    <row r="41" spans="2:5" x14ac:dyDescent="0.2">
      <c r="B41" s="19"/>
      <c r="C41" s="19"/>
      <c r="D41" s="19"/>
      <c r="E41" s="19"/>
    </row>
    <row r="42" spans="2:5" x14ac:dyDescent="0.2">
      <c r="B42" s="19"/>
      <c r="C42" s="19"/>
      <c r="D42" s="19"/>
      <c r="E42" s="19"/>
    </row>
    <row r="43" spans="2:5" x14ac:dyDescent="0.2">
      <c r="B43" s="19"/>
      <c r="C43" s="19"/>
      <c r="D43" s="19"/>
      <c r="E43" s="19"/>
    </row>
    <row r="44" spans="2:5" x14ac:dyDescent="0.2">
      <c r="B44" s="19"/>
      <c r="C44" s="19"/>
      <c r="D44" s="19"/>
      <c r="E44" s="19"/>
    </row>
    <row r="45" spans="2:5" x14ac:dyDescent="0.2">
      <c r="B45" s="19"/>
      <c r="C45" s="19"/>
      <c r="D45" s="19"/>
      <c r="E45" s="19"/>
    </row>
    <row r="46" spans="2:5" x14ac:dyDescent="0.2">
      <c r="B46" s="19"/>
      <c r="C46" s="19"/>
      <c r="D46" s="19"/>
      <c r="E46" s="19"/>
    </row>
    <row r="47" spans="2:5" x14ac:dyDescent="0.2">
      <c r="B47" s="19"/>
      <c r="C47" s="19"/>
      <c r="D47" s="19"/>
      <c r="E47" s="19"/>
    </row>
    <row r="48" spans="2:5" x14ac:dyDescent="0.2">
      <c r="B48" s="19"/>
      <c r="C48" s="19"/>
      <c r="D48" s="19"/>
      <c r="E48" s="19"/>
    </row>
    <row r="49" spans="2:9" x14ac:dyDescent="0.2">
      <c r="B49" s="19"/>
      <c r="C49" s="19"/>
      <c r="D49" s="19"/>
      <c r="E49" s="19"/>
    </row>
    <row r="50" spans="2:9" x14ac:dyDescent="0.2">
      <c r="B50" s="17"/>
      <c r="C50" s="17"/>
      <c r="D50" s="17"/>
      <c r="E50" s="17"/>
      <c r="F50" s="18"/>
      <c r="G50" s="18"/>
      <c r="H50" s="18"/>
      <c r="I50" s="18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218F899CE5240AA1683F2E144A718" ma:contentTypeVersion="8" ma:contentTypeDescription="Create a new document." ma:contentTypeScope="" ma:versionID="5a5448ab74ba408c42d88f3ae880aa6c">
  <xsd:schema xmlns:xsd="http://www.w3.org/2001/XMLSchema" xmlns:xs="http://www.w3.org/2001/XMLSchema" xmlns:p="http://schemas.microsoft.com/office/2006/metadata/properties" xmlns:ns2="6beaca1c-c5c7-4bb1-a700-f215f5767b45" xmlns:ns3="e7a870eb-81a6-45c3-825c-29d24088ce85" targetNamespace="http://schemas.microsoft.com/office/2006/metadata/properties" ma:root="true" ma:fieldsID="0f84f4c72838589e384a07e9a8af7c64" ns2:_="" ns3:_="">
    <xsd:import namespace="6beaca1c-c5c7-4bb1-a700-f215f5767b45"/>
    <xsd:import namespace="e7a870eb-81a6-45c3-825c-29d24088c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aca1c-c5c7-4bb1-a700-f215f5767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870eb-81a6-45c3-825c-29d24088c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5E050-75FC-461A-90E1-A908F4460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BCDE4-C23E-436D-9F12-C778C5C3DEFC}">
  <ds:schemaRefs>
    <ds:schemaRef ds:uri="http://schemas.openxmlformats.org/package/2006/metadata/core-properties"/>
    <ds:schemaRef ds:uri="http://schemas.microsoft.com/office/2006/metadata/properties"/>
    <ds:schemaRef ds:uri="e7a870eb-81a6-45c3-825c-29d24088ce85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6beaca1c-c5c7-4bb1-a700-f215f5767b4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B7C0651-E950-4057-8E34-6F72C7B1D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eaca1c-c5c7-4bb1-a700-f215f5767b45"/>
    <ds:schemaRef ds:uri="e7a870eb-81a6-45c3-825c-29d24088c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Kristian Kloster</cp:lastModifiedBy>
  <cp:revision/>
  <dcterms:created xsi:type="dcterms:W3CDTF">2017-12-01T09:54:14Z</dcterms:created>
  <dcterms:modified xsi:type="dcterms:W3CDTF">2021-05-04T10:54:08Z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0x010100679218F899CE5240AA1683F2E144A718</vt:lpwstr>
  </property>
</Properties>
</file>