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291mlo\Desktop\Pilar 3\"/>
    </mc:Choice>
  </mc:AlternateContent>
  <xr:revisionPtr revIDLastSave="0" documentId="8_{5F88966A-0D8F-41BB-A234-BA816C97FDC1}" xr6:coauthVersionLast="47" xr6:coauthVersionMax="47" xr10:uidLastSave="{00000000-0000-0000-0000-000000000000}"/>
  <bookViews>
    <workbookView xWindow="-34500" yWindow="-1560" windowWidth="28800" windowHeight="15435" firstSheet="1" activeTab="1" xr2:uid="{00000000-000D-0000-FFFF-FFFF00000000}"/>
  </bookViews>
  <sheets>
    <sheet name="Front" sheetId="87" r:id="rId1"/>
    <sheet name="Contents" sheetId="1" r:id="rId2"/>
    <sheet name="1" sheetId="5" r:id="rId3"/>
    <sheet name="3" sheetId="7" r:id="rId4"/>
    <sheet name="4" sheetId="57" r:id="rId5"/>
    <sheet name="5" sheetId="86" r:id="rId6"/>
    <sheet name="6" sheetId="3" r:id="rId7"/>
    <sheet name="9" sheetId="80" r:id="rId8"/>
    <sheet name="10" sheetId="83" r:id="rId9"/>
    <sheet name="11" sheetId="9" r:id="rId10"/>
    <sheet name="12" sheetId="94" r:id="rId11"/>
    <sheet name="13" sheetId="13" r:id="rId12"/>
    <sheet name="14" sheetId="11" r:id="rId13"/>
    <sheet name="15" sheetId="96" r:id="rId14"/>
    <sheet name="16" sheetId="95" r:id="rId15"/>
    <sheet name="17" sheetId="97" r:id="rId16"/>
    <sheet name="18" sheetId="98" r:id="rId17"/>
    <sheet name="22" sheetId="20" r:id="rId18"/>
    <sheet name="23" sheetId="21" r:id="rId19"/>
    <sheet name="24" sheetId="22" r:id="rId20"/>
    <sheet name="31" sheetId="30" r:id="rId21"/>
    <sheet name="35" sheetId="34" r:id="rId22"/>
    <sheet name="48" sheetId="50" r:id="rId23"/>
    <sheet name="49" sheetId="91" r:id="rId24"/>
    <sheet name="52" sheetId="93" r:id="rId25"/>
    <sheet name="53" sheetId="92" r:id="rId26"/>
  </sheets>
  <externalReferences>
    <externalReference r:id="rId27"/>
    <externalReference r:id="rId28"/>
    <externalReference r:id="rId29"/>
  </externalReferences>
  <definedNames>
    <definedName name="__123Graph_ABALADAGS" localSheetId="2" hidden="1">[1]Tabell!#REF!</definedName>
    <definedName name="__123Graph_ABALADAGS" localSheetId="8" hidden="1">[1]Tabell!#REF!</definedName>
    <definedName name="__123Graph_ABALADAGS" localSheetId="9" hidden="1">[1]Tabell!#REF!</definedName>
    <definedName name="__123Graph_ABALADAGS" localSheetId="10" hidden="1">[1]Tabell!#REF!</definedName>
    <definedName name="__123Graph_ABALADAGS" localSheetId="11" hidden="1">[1]Tabell!#REF!</definedName>
    <definedName name="__123Graph_ABALADAGS" localSheetId="12" hidden="1">[1]Tabell!#REF!</definedName>
    <definedName name="__123Graph_ABALADAGS" localSheetId="17" hidden="1">[1]Tabell!#REF!</definedName>
    <definedName name="__123Graph_ABALADAGS" localSheetId="18" hidden="1">[1]Tabell!#REF!</definedName>
    <definedName name="__123Graph_ABALADAGS" localSheetId="19" hidden="1">[1]Tabell!#REF!</definedName>
    <definedName name="__123Graph_ABALADAGS" localSheetId="3" hidden="1">[1]Tabell!#REF!</definedName>
    <definedName name="__123Graph_ABALADAGS" localSheetId="4" hidden="1">[1]Tabell!#REF!</definedName>
    <definedName name="__123Graph_ABALADAGS" localSheetId="22" hidden="1">[1]Tabell!#REF!</definedName>
    <definedName name="__123Graph_ABALADAGS" localSheetId="5" hidden="1">[1]Tabell!#REF!</definedName>
    <definedName name="__123Graph_ABALADAGS" localSheetId="24" hidden="1">[1]Tabell!#REF!</definedName>
    <definedName name="__123Graph_ABALADAGS" localSheetId="25" hidden="1">[1]Tabell!#REF!</definedName>
    <definedName name="__123Graph_ABALADAGS" localSheetId="6" hidden="1">[1]Tabell!#REF!</definedName>
    <definedName name="__123Graph_ABALADAGS" localSheetId="7" hidden="1">[1]Tabell!#REF!</definedName>
    <definedName name="__123Graph_ABALADAGS" hidden="1">[1]Tabell!#REF!</definedName>
    <definedName name="__123Graph_BBALADAGS" localSheetId="2" hidden="1">[1]Tabell!#REF!</definedName>
    <definedName name="__123Graph_BBALADAGS" localSheetId="8" hidden="1">[1]Tabell!#REF!</definedName>
    <definedName name="__123Graph_BBALADAGS" localSheetId="9" hidden="1">[1]Tabell!#REF!</definedName>
    <definedName name="__123Graph_BBALADAGS" localSheetId="10" hidden="1">[1]Tabell!#REF!</definedName>
    <definedName name="__123Graph_BBALADAGS" localSheetId="11" hidden="1">[1]Tabell!#REF!</definedName>
    <definedName name="__123Graph_BBALADAGS" localSheetId="12" hidden="1">[1]Tabell!#REF!</definedName>
    <definedName name="__123Graph_BBALADAGS" localSheetId="17" hidden="1">[1]Tabell!#REF!</definedName>
    <definedName name="__123Graph_BBALADAGS" localSheetId="18" hidden="1">[1]Tabell!#REF!</definedName>
    <definedName name="__123Graph_BBALADAGS" localSheetId="19" hidden="1">[1]Tabell!#REF!</definedName>
    <definedName name="__123Graph_BBALADAGS" localSheetId="3" hidden="1">[1]Tabell!#REF!</definedName>
    <definedName name="__123Graph_BBALADAGS" localSheetId="4" hidden="1">[1]Tabell!#REF!</definedName>
    <definedName name="__123Graph_BBALADAGS" localSheetId="22" hidden="1">[1]Tabell!#REF!</definedName>
    <definedName name="__123Graph_BBALADAGS" localSheetId="5" hidden="1">[1]Tabell!#REF!</definedName>
    <definedName name="__123Graph_BBALADAGS" localSheetId="24" hidden="1">[1]Tabell!#REF!</definedName>
    <definedName name="__123Graph_BBALADAGS" localSheetId="25" hidden="1">[1]Tabell!#REF!</definedName>
    <definedName name="__123Graph_BBALADAGS" localSheetId="6" hidden="1">[1]Tabell!#REF!</definedName>
    <definedName name="__123Graph_BBALADAGS" localSheetId="7" hidden="1">[1]Tabell!#REF!</definedName>
    <definedName name="__123Graph_BBALADAGS" hidden="1">[1]Tabell!#REF!</definedName>
    <definedName name="__123Graph_CBALADAGS" localSheetId="2" hidden="1">[1]Tabell!#REF!</definedName>
    <definedName name="__123Graph_CBALADAGS" localSheetId="8" hidden="1">[1]Tabell!#REF!</definedName>
    <definedName name="__123Graph_CBALADAGS" localSheetId="9" hidden="1">[1]Tabell!#REF!</definedName>
    <definedName name="__123Graph_CBALADAGS" localSheetId="10" hidden="1">[1]Tabell!#REF!</definedName>
    <definedName name="__123Graph_CBALADAGS" localSheetId="11" hidden="1">[1]Tabell!#REF!</definedName>
    <definedName name="__123Graph_CBALADAGS" localSheetId="12" hidden="1">[1]Tabell!#REF!</definedName>
    <definedName name="__123Graph_CBALADAGS" localSheetId="17" hidden="1">[1]Tabell!#REF!</definedName>
    <definedName name="__123Graph_CBALADAGS" localSheetId="18" hidden="1">[1]Tabell!#REF!</definedName>
    <definedName name="__123Graph_CBALADAGS" localSheetId="19" hidden="1">[1]Tabell!#REF!</definedName>
    <definedName name="__123Graph_CBALADAGS" localSheetId="3" hidden="1">[1]Tabell!#REF!</definedName>
    <definedName name="__123Graph_CBALADAGS" localSheetId="4" hidden="1">[1]Tabell!#REF!</definedName>
    <definedName name="__123Graph_CBALADAGS" localSheetId="22" hidden="1">[1]Tabell!#REF!</definedName>
    <definedName name="__123Graph_CBALADAGS" localSheetId="5" hidden="1">[1]Tabell!#REF!</definedName>
    <definedName name="__123Graph_CBALADAGS" localSheetId="24" hidden="1">[1]Tabell!#REF!</definedName>
    <definedName name="__123Graph_CBALADAGS" localSheetId="25" hidden="1">[1]Tabell!#REF!</definedName>
    <definedName name="__123Graph_CBALADAGS" localSheetId="6" hidden="1">[1]Tabell!#REF!</definedName>
    <definedName name="__123Graph_CBALADAGS" localSheetId="7" hidden="1">[1]Tabell!#REF!</definedName>
    <definedName name="__123Graph_CBALADAGS" hidden="1">[1]Tabell!#REF!</definedName>
    <definedName name="__123Graph_DBALADAGS" localSheetId="2" hidden="1">[1]Tabell!#REF!</definedName>
    <definedName name="__123Graph_DBALADAGS" localSheetId="8" hidden="1">[1]Tabell!#REF!</definedName>
    <definedName name="__123Graph_DBALADAGS" localSheetId="9" hidden="1">[1]Tabell!#REF!</definedName>
    <definedName name="__123Graph_DBALADAGS" localSheetId="10" hidden="1">[1]Tabell!#REF!</definedName>
    <definedName name="__123Graph_DBALADAGS" localSheetId="11" hidden="1">[1]Tabell!#REF!</definedName>
    <definedName name="__123Graph_DBALADAGS" localSheetId="12" hidden="1">[1]Tabell!#REF!</definedName>
    <definedName name="__123Graph_DBALADAGS" localSheetId="17" hidden="1">[1]Tabell!#REF!</definedName>
    <definedName name="__123Graph_DBALADAGS" localSheetId="18" hidden="1">[1]Tabell!#REF!</definedName>
    <definedName name="__123Graph_DBALADAGS" localSheetId="19" hidden="1">[1]Tabell!#REF!</definedName>
    <definedName name="__123Graph_DBALADAGS" localSheetId="3" hidden="1">[1]Tabell!#REF!</definedName>
    <definedName name="__123Graph_DBALADAGS" localSheetId="4" hidden="1">[1]Tabell!#REF!</definedName>
    <definedName name="__123Graph_DBALADAGS" localSheetId="22" hidden="1">[1]Tabell!#REF!</definedName>
    <definedName name="__123Graph_DBALADAGS" localSheetId="5" hidden="1">[1]Tabell!#REF!</definedName>
    <definedName name="__123Graph_DBALADAGS" localSheetId="24" hidden="1">[1]Tabell!#REF!</definedName>
    <definedName name="__123Graph_DBALADAGS" localSheetId="25" hidden="1">[1]Tabell!#REF!</definedName>
    <definedName name="__123Graph_DBALADAGS" localSheetId="6" hidden="1">[1]Tabell!#REF!</definedName>
    <definedName name="__123Graph_DBALADAGS" localSheetId="7" hidden="1">[1]Tabell!#REF!</definedName>
    <definedName name="__123Graph_DBALADAGS" hidden="1">[1]Tabell!#REF!</definedName>
    <definedName name="__123Graph_EBALADAGS" localSheetId="2" hidden="1">[1]Tabell!#REF!</definedName>
    <definedName name="__123Graph_EBALADAGS" localSheetId="8" hidden="1">[1]Tabell!#REF!</definedName>
    <definedName name="__123Graph_EBALADAGS" localSheetId="9" hidden="1">[1]Tabell!#REF!</definedName>
    <definedName name="__123Graph_EBALADAGS" localSheetId="10" hidden="1">[1]Tabell!#REF!</definedName>
    <definedName name="__123Graph_EBALADAGS" localSheetId="11" hidden="1">[1]Tabell!#REF!</definedName>
    <definedName name="__123Graph_EBALADAGS" localSheetId="12" hidden="1">[1]Tabell!#REF!</definedName>
    <definedName name="__123Graph_EBALADAGS" localSheetId="17" hidden="1">[1]Tabell!#REF!</definedName>
    <definedName name="__123Graph_EBALADAGS" localSheetId="18" hidden="1">[1]Tabell!#REF!</definedName>
    <definedName name="__123Graph_EBALADAGS" localSheetId="19" hidden="1">[1]Tabell!#REF!</definedName>
    <definedName name="__123Graph_EBALADAGS" localSheetId="3" hidden="1">[1]Tabell!#REF!</definedName>
    <definedName name="__123Graph_EBALADAGS" localSheetId="4" hidden="1">[1]Tabell!#REF!</definedName>
    <definedName name="__123Graph_EBALADAGS" localSheetId="22" hidden="1">[1]Tabell!#REF!</definedName>
    <definedName name="__123Graph_EBALADAGS" localSheetId="5" hidden="1">[1]Tabell!#REF!</definedName>
    <definedName name="__123Graph_EBALADAGS" localSheetId="24" hidden="1">[1]Tabell!#REF!</definedName>
    <definedName name="__123Graph_EBALADAGS" localSheetId="25" hidden="1">[1]Tabell!#REF!</definedName>
    <definedName name="__123Graph_EBALADAGS" localSheetId="6" hidden="1">[1]Tabell!#REF!</definedName>
    <definedName name="__123Graph_EBALADAGS" localSheetId="7" hidden="1">[1]Tabell!#REF!</definedName>
    <definedName name="__123Graph_EBALADAGS" hidden="1">[1]Tabell!#REF!</definedName>
    <definedName name="__123Graph_FBALADAGS" localSheetId="2" hidden="1">[1]Tabell!#REF!</definedName>
    <definedName name="__123Graph_FBALADAGS" localSheetId="8" hidden="1">[1]Tabell!#REF!</definedName>
    <definedName name="__123Graph_FBALADAGS" localSheetId="9" hidden="1">[1]Tabell!#REF!</definedName>
    <definedName name="__123Graph_FBALADAGS" localSheetId="10" hidden="1">[1]Tabell!#REF!</definedName>
    <definedName name="__123Graph_FBALADAGS" localSheetId="11" hidden="1">[1]Tabell!#REF!</definedName>
    <definedName name="__123Graph_FBALADAGS" localSheetId="12" hidden="1">[1]Tabell!#REF!</definedName>
    <definedName name="__123Graph_FBALADAGS" localSheetId="17" hidden="1">[1]Tabell!#REF!</definedName>
    <definedName name="__123Graph_FBALADAGS" localSheetId="18" hidden="1">[1]Tabell!#REF!</definedName>
    <definedName name="__123Graph_FBALADAGS" localSheetId="19" hidden="1">[1]Tabell!#REF!</definedName>
    <definedName name="__123Graph_FBALADAGS" localSheetId="3" hidden="1">[1]Tabell!#REF!</definedName>
    <definedName name="__123Graph_FBALADAGS" localSheetId="4" hidden="1">[1]Tabell!#REF!</definedName>
    <definedName name="__123Graph_FBALADAGS" localSheetId="22" hidden="1">[1]Tabell!#REF!</definedName>
    <definedName name="__123Graph_FBALADAGS" localSheetId="5" hidden="1">[1]Tabell!#REF!</definedName>
    <definedName name="__123Graph_FBALADAGS" localSheetId="24" hidden="1">[1]Tabell!#REF!</definedName>
    <definedName name="__123Graph_FBALADAGS" localSheetId="25" hidden="1">[1]Tabell!#REF!</definedName>
    <definedName name="__123Graph_FBALADAGS" localSheetId="6" hidden="1">[1]Tabell!#REF!</definedName>
    <definedName name="__123Graph_FBALADAGS" localSheetId="7" hidden="1">[1]Tabell!#REF!</definedName>
    <definedName name="__123Graph_FBALADAGS" hidden="1">[1]Tabell!#REF!</definedName>
    <definedName name="__123Graph_LBL_ABALADAGS" localSheetId="2" hidden="1">[1]Tabell!#REF!</definedName>
    <definedName name="__123Graph_LBL_ABALADAGS" localSheetId="8" hidden="1">[1]Tabell!#REF!</definedName>
    <definedName name="__123Graph_LBL_ABALADAGS" localSheetId="9" hidden="1">[1]Tabell!#REF!</definedName>
    <definedName name="__123Graph_LBL_ABALADAGS" localSheetId="10" hidden="1">[1]Tabell!#REF!</definedName>
    <definedName name="__123Graph_LBL_ABALADAGS" localSheetId="11" hidden="1">[1]Tabell!#REF!</definedName>
    <definedName name="__123Graph_LBL_ABALADAGS" localSheetId="12" hidden="1">[1]Tabell!#REF!</definedName>
    <definedName name="__123Graph_LBL_ABALADAGS" localSheetId="17" hidden="1">[1]Tabell!#REF!</definedName>
    <definedName name="__123Graph_LBL_ABALADAGS" localSheetId="18" hidden="1">[1]Tabell!#REF!</definedName>
    <definedName name="__123Graph_LBL_ABALADAGS" localSheetId="19" hidden="1">[1]Tabell!#REF!</definedName>
    <definedName name="__123Graph_LBL_ABALADAGS" localSheetId="3" hidden="1">[1]Tabell!#REF!</definedName>
    <definedName name="__123Graph_LBL_ABALADAGS" localSheetId="4" hidden="1">[1]Tabell!#REF!</definedName>
    <definedName name="__123Graph_LBL_ABALADAGS" localSheetId="22" hidden="1">[1]Tabell!#REF!</definedName>
    <definedName name="__123Graph_LBL_ABALADAGS" localSheetId="5" hidden="1">[1]Tabell!#REF!</definedName>
    <definedName name="__123Graph_LBL_ABALADAGS" localSheetId="24" hidden="1">[1]Tabell!#REF!</definedName>
    <definedName name="__123Graph_LBL_ABALADAGS" localSheetId="25" hidden="1">[1]Tabell!#REF!</definedName>
    <definedName name="__123Graph_LBL_ABALADAGS" localSheetId="6" hidden="1">[1]Tabell!#REF!</definedName>
    <definedName name="__123Graph_LBL_ABALADAGS" localSheetId="7" hidden="1">[1]Tabell!#REF!</definedName>
    <definedName name="__123Graph_LBL_ABALADAGS" hidden="1">[1]Tabell!#REF!</definedName>
    <definedName name="__123Graph_LBL_BBALADAGS" localSheetId="2" hidden="1">[1]Tabell!#REF!</definedName>
    <definedName name="__123Graph_LBL_BBALADAGS" localSheetId="8" hidden="1">[1]Tabell!#REF!</definedName>
    <definedName name="__123Graph_LBL_BBALADAGS" localSheetId="9" hidden="1">[1]Tabell!#REF!</definedName>
    <definedName name="__123Graph_LBL_BBALADAGS" localSheetId="10" hidden="1">[1]Tabell!#REF!</definedName>
    <definedName name="__123Graph_LBL_BBALADAGS" localSheetId="11" hidden="1">[1]Tabell!#REF!</definedName>
    <definedName name="__123Graph_LBL_BBALADAGS" localSheetId="12" hidden="1">[1]Tabell!#REF!</definedName>
    <definedName name="__123Graph_LBL_BBALADAGS" localSheetId="17" hidden="1">[1]Tabell!#REF!</definedName>
    <definedName name="__123Graph_LBL_BBALADAGS" localSheetId="18" hidden="1">[1]Tabell!#REF!</definedName>
    <definedName name="__123Graph_LBL_BBALADAGS" localSheetId="19" hidden="1">[1]Tabell!#REF!</definedName>
    <definedName name="__123Graph_LBL_BBALADAGS" localSheetId="3" hidden="1">[1]Tabell!#REF!</definedName>
    <definedName name="__123Graph_LBL_BBALADAGS" localSheetId="4" hidden="1">[1]Tabell!#REF!</definedName>
    <definedName name="__123Graph_LBL_BBALADAGS" localSheetId="22" hidden="1">[1]Tabell!#REF!</definedName>
    <definedName name="__123Graph_LBL_BBALADAGS" localSheetId="5" hidden="1">[1]Tabell!#REF!</definedName>
    <definedName name="__123Graph_LBL_BBALADAGS" localSheetId="24" hidden="1">[1]Tabell!#REF!</definedName>
    <definedName name="__123Graph_LBL_BBALADAGS" localSheetId="25" hidden="1">[1]Tabell!#REF!</definedName>
    <definedName name="__123Graph_LBL_BBALADAGS" localSheetId="6" hidden="1">[1]Tabell!#REF!</definedName>
    <definedName name="__123Graph_LBL_BBALADAGS" localSheetId="7" hidden="1">[1]Tabell!#REF!</definedName>
    <definedName name="__123Graph_LBL_BBALADAGS" hidden="1">[1]Tabell!#REF!</definedName>
    <definedName name="__123Graph_LBL_CBALADAGS" localSheetId="2" hidden="1">[1]Tabell!#REF!</definedName>
    <definedName name="__123Graph_LBL_CBALADAGS" localSheetId="8" hidden="1">[1]Tabell!#REF!</definedName>
    <definedName name="__123Graph_LBL_CBALADAGS" localSheetId="9" hidden="1">[1]Tabell!#REF!</definedName>
    <definedName name="__123Graph_LBL_CBALADAGS" localSheetId="10" hidden="1">[1]Tabell!#REF!</definedName>
    <definedName name="__123Graph_LBL_CBALADAGS" localSheetId="11" hidden="1">[1]Tabell!#REF!</definedName>
    <definedName name="__123Graph_LBL_CBALADAGS" localSheetId="12" hidden="1">[1]Tabell!#REF!</definedName>
    <definedName name="__123Graph_LBL_CBALADAGS" localSheetId="17" hidden="1">[1]Tabell!#REF!</definedName>
    <definedName name="__123Graph_LBL_CBALADAGS" localSheetId="18" hidden="1">[1]Tabell!#REF!</definedName>
    <definedName name="__123Graph_LBL_CBALADAGS" localSheetId="19" hidden="1">[1]Tabell!#REF!</definedName>
    <definedName name="__123Graph_LBL_CBALADAGS" localSheetId="3" hidden="1">[1]Tabell!#REF!</definedName>
    <definedName name="__123Graph_LBL_CBALADAGS" localSheetId="4" hidden="1">[1]Tabell!#REF!</definedName>
    <definedName name="__123Graph_LBL_CBALADAGS" localSheetId="22" hidden="1">[1]Tabell!#REF!</definedName>
    <definedName name="__123Graph_LBL_CBALADAGS" localSheetId="5" hidden="1">[1]Tabell!#REF!</definedName>
    <definedName name="__123Graph_LBL_CBALADAGS" localSheetId="24" hidden="1">[1]Tabell!#REF!</definedName>
    <definedName name="__123Graph_LBL_CBALADAGS" localSheetId="25" hidden="1">[1]Tabell!#REF!</definedName>
    <definedName name="__123Graph_LBL_CBALADAGS" localSheetId="6" hidden="1">[1]Tabell!#REF!</definedName>
    <definedName name="__123Graph_LBL_CBALADAGS" localSheetId="7" hidden="1">[1]Tabell!#REF!</definedName>
    <definedName name="__123Graph_LBL_CBALADAGS" hidden="1">[1]Tabell!#REF!</definedName>
    <definedName name="__123Graph_LBL_DBALADAGS" localSheetId="2" hidden="1">[1]Tabell!#REF!</definedName>
    <definedName name="__123Graph_LBL_DBALADAGS" localSheetId="8" hidden="1">[1]Tabell!#REF!</definedName>
    <definedName name="__123Graph_LBL_DBALADAGS" localSheetId="9" hidden="1">[1]Tabell!#REF!</definedName>
    <definedName name="__123Graph_LBL_DBALADAGS" localSheetId="10" hidden="1">[1]Tabell!#REF!</definedName>
    <definedName name="__123Graph_LBL_DBALADAGS" localSheetId="11" hidden="1">[1]Tabell!#REF!</definedName>
    <definedName name="__123Graph_LBL_DBALADAGS" localSheetId="12" hidden="1">[1]Tabell!#REF!</definedName>
    <definedName name="__123Graph_LBL_DBALADAGS" localSheetId="17" hidden="1">[1]Tabell!#REF!</definedName>
    <definedName name="__123Graph_LBL_DBALADAGS" localSheetId="18" hidden="1">[1]Tabell!#REF!</definedName>
    <definedName name="__123Graph_LBL_DBALADAGS" localSheetId="19" hidden="1">[1]Tabell!#REF!</definedName>
    <definedName name="__123Graph_LBL_DBALADAGS" localSheetId="3" hidden="1">[1]Tabell!#REF!</definedName>
    <definedName name="__123Graph_LBL_DBALADAGS" localSheetId="4" hidden="1">[1]Tabell!#REF!</definedName>
    <definedName name="__123Graph_LBL_DBALADAGS" localSheetId="22" hidden="1">[1]Tabell!#REF!</definedName>
    <definedName name="__123Graph_LBL_DBALADAGS" localSheetId="5" hidden="1">[1]Tabell!#REF!</definedName>
    <definedName name="__123Graph_LBL_DBALADAGS" localSheetId="24" hidden="1">[1]Tabell!#REF!</definedName>
    <definedName name="__123Graph_LBL_DBALADAGS" localSheetId="25" hidden="1">[1]Tabell!#REF!</definedName>
    <definedName name="__123Graph_LBL_DBALADAGS" localSheetId="6" hidden="1">[1]Tabell!#REF!</definedName>
    <definedName name="__123Graph_LBL_DBALADAGS" localSheetId="7" hidden="1">[1]Tabell!#REF!</definedName>
    <definedName name="__123Graph_LBL_DBALADAGS" hidden="1">[1]Tabell!#REF!</definedName>
    <definedName name="__123Graph_LBL_EBALADAGS" localSheetId="2" hidden="1">[1]Tabell!#REF!</definedName>
    <definedName name="__123Graph_LBL_EBALADAGS" localSheetId="8" hidden="1">[1]Tabell!#REF!</definedName>
    <definedName name="__123Graph_LBL_EBALADAGS" localSheetId="9" hidden="1">[1]Tabell!#REF!</definedName>
    <definedName name="__123Graph_LBL_EBALADAGS" localSheetId="10" hidden="1">[1]Tabell!#REF!</definedName>
    <definedName name="__123Graph_LBL_EBALADAGS" localSheetId="11" hidden="1">[1]Tabell!#REF!</definedName>
    <definedName name="__123Graph_LBL_EBALADAGS" localSheetId="12" hidden="1">[1]Tabell!#REF!</definedName>
    <definedName name="__123Graph_LBL_EBALADAGS" localSheetId="17" hidden="1">[1]Tabell!#REF!</definedName>
    <definedName name="__123Graph_LBL_EBALADAGS" localSheetId="18" hidden="1">[1]Tabell!#REF!</definedName>
    <definedName name="__123Graph_LBL_EBALADAGS" localSheetId="19" hidden="1">[1]Tabell!#REF!</definedName>
    <definedName name="__123Graph_LBL_EBALADAGS" localSheetId="3" hidden="1">[1]Tabell!#REF!</definedName>
    <definedName name="__123Graph_LBL_EBALADAGS" localSheetId="4" hidden="1">[1]Tabell!#REF!</definedName>
    <definedName name="__123Graph_LBL_EBALADAGS" localSheetId="22" hidden="1">[1]Tabell!#REF!</definedName>
    <definedName name="__123Graph_LBL_EBALADAGS" localSheetId="5" hidden="1">[1]Tabell!#REF!</definedName>
    <definedName name="__123Graph_LBL_EBALADAGS" localSheetId="24" hidden="1">[1]Tabell!#REF!</definedName>
    <definedName name="__123Graph_LBL_EBALADAGS" localSheetId="25" hidden="1">[1]Tabell!#REF!</definedName>
    <definedName name="__123Graph_LBL_EBALADAGS" localSheetId="6" hidden="1">[1]Tabell!#REF!</definedName>
    <definedName name="__123Graph_LBL_EBALADAGS" localSheetId="7" hidden="1">[1]Tabell!#REF!</definedName>
    <definedName name="__123Graph_LBL_EBALADAGS" hidden="1">[1]Tabell!#REF!</definedName>
    <definedName name="__123Graph_LBL_FBALADAGS" localSheetId="2" hidden="1">[1]Tabell!#REF!</definedName>
    <definedName name="__123Graph_LBL_FBALADAGS" localSheetId="8" hidden="1">[1]Tabell!#REF!</definedName>
    <definedName name="__123Graph_LBL_FBALADAGS" localSheetId="9" hidden="1">[1]Tabell!#REF!</definedName>
    <definedName name="__123Graph_LBL_FBALADAGS" localSheetId="10" hidden="1">[1]Tabell!#REF!</definedName>
    <definedName name="__123Graph_LBL_FBALADAGS" localSheetId="11" hidden="1">[1]Tabell!#REF!</definedName>
    <definedName name="__123Graph_LBL_FBALADAGS" localSheetId="12" hidden="1">[1]Tabell!#REF!</definedName>
    <definedName name="__123Graph_LBL_FBALADAGS" localSheetId="17" hidden="1">[1]Tabell!#REF!</definedName>
    <definedName name="__123Graph_LBL_FBALADAGS" localSheetId="18" hidden="1">[1]Tabell!#REF!</definedName>
    <definedName name="__123Graph_LBL_FBALADAGS" localSheetId="19" hidden="1">[1]Tabell!#REF!</definedName>
    <definedName name="__123Graph_LBL_FBALADAGS" localSheetId="3" hidden="1">[1]Tabell!#REF!</definedName>
    <definedName name="__123Graph_LBL_FBALADAGS" localSheetId="4" hidden="1">[1]Tabell!#REF!</definedName>
    <definedName name="__123Graph_LBL_FBALADAGS" localSheetId="22" hidden="1">[1]Tabell!#REF!</definedName>
    <definedName name="__123Graph_LBL_FBALADAGS" localSheetId="5" hidden="1">[1]Tabell!#REF!</definedName>
    <definedName name="__123Graph_LBL_FBALADAGS" localSheetId="24" hidden="1">[1]Tabell!#REF!</definedName>
    <definedName name="__123Graph_LBL_FBALADAGS" localSheetId="25" hidden="1">[1]Tabell!#REF!</definedName>
    <definedName name="__123Graph_LBL_FBALADAGS" localSheetId="6" hidden="1">[1]Tabell!#REF!</definedName>
    <definedName name="__123Graph_LBL_FBALADAGS" localSheetId="7" hidden="1">[1]Tabell!#REF!</definedName>
    <definedName name="__123Graph_LBL_FBALADAGS" hidden="1">[1]Tabell!#REF!</definedName>
    <definedName name="__123Graph_XBALADAGS" localSheetId="2" hidden="1">[1]Tabell!#REF!</definedName>
    <definedName name="__123Graph_XBALADAGS" localSheetId="8" hidden="1">[1]Tabell!#REF!</definedName>
    <definedName name="__123Graph_XBALADAGS" localSheetId="9" hidden="1">[1]Tabell!#REF!</definedName>
    <definedName name="__123Graph_XBALADAGS" localSheetId="10" hidden="1">[1]Tabell!#REF!</definedName>
    <definedName name="__123Graph_XBALADAGS" localSheetId="11" hidden="1">[1]Tabell!#REF!</definedName>
    <definedName name="__123Graph_XBALADAGS" localSheetId="12" hidden="1">[1]Tabell!#REF!</definedName>
    <definedName name="__123Graph_XBALADAGS" localSheetId="17" hidden="1">[1]Tabell!#REF!</definedName>
    <definedName name="__123Graph_XBALADAGS" localSheetId="18" hidden="1">[1]Tabell!#REF!</definedName>
    <definedName name="__123Graph_XBALADAGS" localSheetId="19" hidden="1">[1]Tabell!#REF!</definedName>
    <definedName name="__123Graph_XBALADAGS" localSheetId="3" hidden="1">[1]Tabell!#REF!</definedName>
    <definedName name="__123Graph_XBALADAGS" localSheetId="4" hidden="1">[1]Tabell!#REF!</definedName>
    <definedName name="__123Graph_XBALADAGS" localSheetId="22" hidden="1">[1]Tabell!#REF!</definedName>
    <definedName name="__123Graph_XBALADAGS" localSheetId="5" hidden="1">[1]Tabell!#REF!</definedName>
    <definedName name="__123Graph_XBALADAGS" localSheetId="24" hidden="1">[1]Tabell!#REF!</definedName>
    <definedName name="__123Graph_XBALADAGS" localSheetId="25" hidden="1">[1]Tabell!#REF!</definedName>
    <definedName name="__123Graph_XBALADAGS" localSheetId="6" hidden="1">[1]Tabell!#REF!</definedName>
    <definedName name="__123Graph_XBALADAGS" localSheetId="7" hidden="1">[1]Tabell!#REF!</definedName>
    <definedName name="__123Graph_XBALADAGS" hidden="1">[1]Tabell!#REF!</definedName>
    <definedName name="_a10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11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1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3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3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50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5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xlnm._FilterDatabase" localSheetId="1" hidden="1">Contents!$B$3:$G$57</definedName>
    <definedName name="_GSRATES_1" hidden="1">"CT30000119990101        "</definedName>
    <definedName name="_GSRATES_2" hidden="1">"CT30000119990919        "</definedName>
    <definedName name="_GSRATES_3" hidden="1">"CT30000119990928        "</definedName>
    <definedName name="_GSRATES_4" hidden="1">"CT30000119990928        "</definedName>
    <definedName name="_GSRATES_5" hidden="1">"CT30000119990331        "</definedName>
    <definedName name="_GSRATES_6" hidden="1">"CT30000119990101        "</definedName>
    <definedName name="_GSRATES_7" hidden="1">"CT30000119980930        "</definedName>
    <definedName name="_GSRATES_8" hidden="1">"CT30000119980630        "</definedName>
    <definedName name="_GSRATES_9" hidden="1">"CT30000119980331        "</definedName>
    <definedName name="_GSRATES_COUNT" hidden="1">2</definedName>
    <definedName name="_GSRATESR_1" hidden="1">'[2]Market Cap'!$A$25:$B$26</definedName>
    <definedName name="_GSRATESR_2" localSheetId="2" hidden="1">'[2]Market Cap'!#REF!</definedName>
    <definedName name="_GSRATESR_2" localSheetId="8" hidden="1">'[2]Market Cap'!#REF!</definedName>
    <definedName name="_GSRATESR_2" localSheetId="9" hidden="1">'[2]Market Cap'!#REF!</definedName>
    <definedName name="_GSRATESR_2" localSheetId="10" hidden="1">'[2]Market Cap'!#REF!</definedName>
    <definedName name="_GSRATESR_2" localSheetId="11" hidden="1">'[2]Market Cap'!#REF!</definedName>
    <definedName name="_GSRATESR_2" localSheetId="12" hidden="1">'[2]Market Cap'!#REF!</definedName>
    <definedName name="_GSRATESR_2" localSheetId="17" hidden="1">'[2]Market Cap'!#REF!</definedName>
    <definedName name="_GSRATESR_2" localSheetId="18" hidden="1">'[2]Market Cap'!#REF!</definedName>
    <definedName name="_GSRATESR_2" localSheetId="19" hidden="1">'[2]Market Cap'!#REF!</definedName>
    <definedName name="_GSRATESR_2" localSheetId="3" hidden="1">'[2]Market Cap'!#REF!</definedName>
    <definedName name="_GSRATESR_2" localSheetId="4" hidden="1">'[2]Market Cap'!#REF!</definedName>
    <definedName name="_GSRATESR_2" localSheetId="22" hidden="1">'[2]Market Cap'!#REF!</definedName>
    <definedName name="_GSRATESR_2" localSheetId="5" hidden="1">'[2]Market Cap'!#REF!</definedName>
    <definedName name="_GSRATESR_2" localSheetId="24" hidden="1">'[2]Market Cap'!#REF!</definedName>
    <definedName name="_GSRATESR_2" localSheetId="25" hidden="1">'[2]Market Cap'!#REF!</definedName>
    <definedName name="_GSRATESR_2" localSheetId="6" hidden="1">'[2]Market Cap'!#REF!</definedName>
    <definedName name="_GSRATESR_2" localSheetId="7" hidden="1">'[2]Market Cap'!#REF!</definedName>
    <definedName name="_GSRATESR_2" hidden="1">'[2]Market Cap'!#REF!</definedName>
    <definedName name="_GSRATESR_3" hidden="1">'[2]Market Cap'!$A$24:$B$25</definedName>
    <definedName name="_GSRATESR_4" hidden="1">'[2]Market Cap'!$A$22:$B$23</definedName>
    <definedName name="_GSRATESR_5" hidden="1">'[2]Market Cap'!$A$28:$B$29</definedName>
    <definedName name="_GSRATESR_6" hidden="1">'[2]Market Cap'!$A$31:$B$32</definedName>
    <definedName name="_GSRATESR_7" hidden="1">'[2]Market Cap'!$A$34:$B$35</definedName>
    <definedName name="_GSRATESR_8" hidden="1">'[2]Market Cap'!$A$37:$B$38</definedName>
    <definedName name="_GSRATESR_9" hidden="1">'[2]Market Cap'!$A$40:$B$41</definedName>
    <definedName name="_Key1" localSheetId="2" hidden="1">#REF!</definedName>
    <definedName name="_Key1" localSheetId="8" hidden="1">#REF!</definedName>
    <definedName name="_Key1" localSheetId="9" hidden="1">#REF!</definedName>
    <definedName name="_Key1" localSheetId="10" hidden="1">#REF!</definedName>
    <definedName name="_Key1" localSheetId="11" hidden="1">#REF!</definedName>
    <definedName name="_Key1" localSheetId="12" hidden="1">#REF!</definedName>
    <definedName name="_Key1" localSheetId="17" hidden="1">#REF!</definedName>
    <definedName name="_Key1" localSheetId="18" hidden="1">#REF!</definedName>
    <definedName name="_Key1" localSheetId="19" hidden="1">#REF!</definedName>
    <definedName name="_Key1" localSheetId="3" hidden="1">#REF!</definedName>
    <definedName name="_Key1" localSheetId="4" hidden="1">#REF!</definedName>
    <definedName name="_Key1" localSheetId="22" hidden="1">#REF!</definedName>
    <definedName name="_Key1" localSheetId="5" hidden="1">#REF!</definedName>
    <definedName name="_Key1" localSheetId="24" hidden="1">#REF!</definedName>
    <definedName name="_Key1" localSheetId="25" hidden="1">#REF!</definedName>
    <definedName name="_Key1" localSheetId="6" hidden="1">#REF!</definedName>
    <definedName name="_Key1" localSheetId="7" hidden="1">#REF!</definedName>
    <definedName name="_Key1" hidden="1">#REF!</definedName>
    <definedName name="_Order1" hidden="1">255</definedName>
    <definedName name="_SA1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SA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ZZ2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ZZ2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bc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bc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ccessDatabase" hidden="1">"H:\KAPFORV\FELLES\accessdb\MndRapport.mdb"</definedName>
    <definedName name="ads" localSheetId="2" hidden="1">[1]Tabell!#REF!</definedName>
    <definedName name="ads" localSheetId="8" hidden="1">[1]Tabell!#REF!</definedName>
    <definedName name="ads" localSheetId="9" hidden="1">[1]Tabell!#REF!</definedName>
    <definedName name="ads" localSheetId="10" hidden="1">[1]Tabell!#REF!</definedName>
    <definedName name="ads" localSheetId="11" hidden="1">[1]Tabell!#REF!</definedName>
    <definedName name="ads" localSheetId="12" hidden="1">[1]Tabell!#REF!</definedName>
    <definedName name="ads" localSheetId="17" hidden="1">[1]Tabell!#REF!</definedName>
    <definedName name="ads" localSheetId="18" hidden="1">[1]Tabell!#REF!</definedName>
    <definedName name="ads" localSheetId="19" hidden="1">[1]Tabell!#REF!</definedName>
    <definedName name="ads" localSheetId="3" hidden="1">[1]Tabell!#REF!</definedName>
    <definedName name="ads" localSheetId="4" hidden="1">[1]Tabell!#REF!</definedName>
    <definedName name="ads" localSheetId="22" hidden="1">[1]Tabell!#REF!</definedName>
    <definedName name="ads" localSheetId="5" hidden="1">[1]Tabell!#REF!</definedName>
    <definedName name="ads" localSheetId="24" hidden="1">[1]Tabell!#REF!</definedName>
    <definedName name="ads" localSheetId="25" hidden="1">[1]Tabell!#REF!</definedName>
    <definedName name="ads" localSheetId="6" hidden="1">[1]Tabell!#REF!</definedName>
    <definedName name="ads" localSheetId="7" hidden="1">[1]Tabell!#REF!</definedName>
    <definedName name="ads" hidden="1">[1]Tabell!#REF!</definedName>
    <definedName name="AS2DocOpenMode" hidden="1">"AS2DocumentEdit"</definedName>
    <definedName name="BLPB1" localSheetId="2" hidden="1">#REF!</definedName>
    <definedName name="BLPB1" localSheetId="8" hidden="1">#REF!</definedName>
    <definedName name="BLPB1" localSheetId="9" hidden="1">#REF!</definedName>
    <definedName name="BLPB1" localSheetId="10" hidden="1">#REF!</definedName>
    <definedName name="BLPB1" localSheetId="11" hidden="1">#REF!</definedName>
    <definedName name="BLPB1" localSheetId="12" hidden="1">#REF!</definedName>
    <definedName name="BLPB1" localSheetId="17" hidden="1">#REF!</definedName>
    <definedName name="BLPB1" localSheetId="18" hidden="1">#REF!</definedName>
    <definedName name="BLPB1" localSheetId="19" hidden="1">#REF!</definedName>
    <definedName name="BLPB1" localSheetId="3" hidden="1">#REF!</definedName>
    <definedName name="BLPB1" localSheetId="4" hidden="1">#REF!</definedName>
    <definedName name="BLPB1" localSheetId="22" hidden="1">#REF!</definedName>
    <definedName name="BLPB1" localSheetId="5" hidden="1">#REF!</definedName>
    <definedName name="BLPB1" localSheetId="24" hidden="1">#REF!</definedName>
    <definedName name="BLPB1" localSheetId="25" hidden="1">#REF!</definedName>
    <definedName name="BLPB1" localSheetId="6" hidden="1">#REF!</definedName>
    <definedName name="BLPB1" localSheetId="7" hidden="1">#REF!</definedName>
    <definedName name="BLPB1" hidden="1">#REF!</definedName>
    <definedName name="BLPB2" localSheetId="2" hidden="1">#REF!</definedName>
    <definedName name="BLPB2" localSheetId="8" hidden="1">#REF!</definedName>
    <definedName name="BLPB2" localSheetId="9" hidden="1">#REF!</definedName>
    <definedName name="BLPB2" localSheetId="10" hidden="1">#REF!</definedName>
    <definedName name="BLPB2" localSheetId="11" hidden="1">#REF!</definedName>
    <definedName name="BLPB2" localSheetId="12" hidden="1">#REF!</definedName>
    <definedName name="BLPB2" localSheetId="17" hidden="1">#REF!</definedName>
    <definedName name="BLPB2" localSheetId="18" hidden="1">#REF!</definedName>
    <definedName name="BLPB2" localSheetId="19" hidden="1">#REF!</definedName>
    <definedName name="BLPB2" localSheetId="3" hidden="1">#REF!</definedName>
    <definedName name="BLPB2" localSheetId="4" hidden="1">#REF!</definedName>
    <definedName name="BLPB2" localSheetId="22" hidden="1">#REF!</definedName>
    <definedName name="BLPB2" localSheetId="5" hidden="1">#REF!</definedName>
    <definedName name="BLPB2" localSheetId="24" hidden="1">#REF!</definedName>
    <definedName name="BLPB2" localSheetId="25" hidden="1">#REF!</definedName>
    <definedName name="BLPB2" localSheetId="6" hidden="1">#REF!</definedName>
    <definedName name="BLPB2" localSheetId="7" hidden="1">#REF!</definedName>
    <definedName name="BLPB2" hidden="1">#REF!</definedName>
    <definedName name="BLPH1" localSheetId="2" hidden="1">#REF!</definedName>
    <definedName name="BLPH1" localSheetId="8" hidden="1">#REF!</definedName>
    <definedName name="BLPH1" localSheetId="9" hidden="1">#REF!</definedName>
    <definedName name="BLPH1" localSheetId="10" hidden="1">#REF!</definedName>
    <definedName name="BLPH1" localSheetId="11" hidden="1">#REF!</definedName>
    <definedName name="BLPH1" localSheetId="12" hidden="1">#REF!</definedName>
    <definedName name="BLPH1" localSheetId="17" hidden="1">#REF!</definedName>
    <definedName name="BLPH1" localSheetId="18" hidden="1">#REF!</definedName>
    <definedName name="BLPH1" localSheetId="19" hidden="1">#REF!</definedName>
    <definedName name="BLPH1" localSheetId="3" hidden="1">#REF!</definedName>
    <definedName name="BLPH1" localSheetId="4" hidden="1">#REF!</definedName>
    <definedName name="BLPH1" localSheetId="22" hidden="1">#REF!</definedName>
    <definedName name="BLPH1" localSheetId="5" hidden="1">#REF!</definedName>
    <definedName name="BLPH1" localSheetId="24" hidden="1">#REF!</definedName>
    <definedName name="BLPH1" localSheetId="25" hidden="1">#REF!</definedName>
    <definedName name="BLPH1" localSheetId="6" hidden="1">#REF!</definedName>
    <definedName name="BLPH1" localSheetId="7" hidden="1">#REF!</definedName>
    <definedName name="BLPH1" hidden="1">#REF!</definedName>
    <definedName name="BLPH2" localSheetId="2" hidden="1">#REF!</definedName>
    <definedName name="BLPH2" localSheetId="8" hidden="1">#REF!</definedName>
    <definedName name="BLPH2" localSheetId="9" hidden="1">#REF!</definedName>
    <definedName name="BLPH2" localSheetId="10" hidden="1">#REF!</definedName>
    <definedName name="BLPH2" localSheetId="11" hidden="1">#REF!</definedName>
    <definedName name="BLPH2" localSheetId="12" hidden="1">#REF!</definedName>
    <definedName name="BLPH2" localSheetId="17" hidden="1">#REF!</definedName>
    <definedName name="BLPH2" localSheetId="18" hidden="1">#REF!</definedName>
    <definedName name="BLPH2" localSheetId="19" hidden="1">#REF!</definedName>
    <definedName name="BLPH2" localSheetId="3" hidden="1">#REF!</definedName>
    <definedName name="BLPH2" localSheetId="4" hidden="1">#REF!</definedName>
    <definedName name="BLPH2" localSheetId="22" hidden="1">#REF!</definedName>
    <definedName name="BLPH2" localSheetId="5" hidden="1">#REF!</definedName>
    <definedName name="BLPH2" localSheetId="24" hidden="1">#REF!</definedName>
    <definedName name="BLPH2" localSheetId="25" hidden="1">#REF!</definedName>
    <definedName name="BLPH2" localSheetId="6" hidden="1">#REF!</definedName>
    <definedName name="BLPH2" localSheetId="7" hidden="1">#REF!</definedName>
    <definedName name="BLPH2" hidden="1">#REF!</definedName>
    <definedName name="BLPH3" localSheetId="2" hidden="1">#REF!</definedName>
    <definedName name="BLPH3" localSheetId="8" hidden="1">#REF!</definedName>
    <definedName name="BLPH3" localSheetId="9" hidden="1">#REF!</definedName>
    <definedName name="BLPH3" localSheetId="10" hidden="1">#REF!</definedName>
    <definedName name="BLPH3" localSheetId="11" hidden="1">#REF!</definedName>
    <definedName name="BLPH3" localSheetId="12" hidden="1">#REF!</definedName>
    <definedName name="BLPH3" localSheetId="17" hidden="1">#REF!</definedName>
    <definedName name="BLPH3" localSheetId="18" hidden="1">#REF!</definedName>
    <definedName name="BLPH3" localSheetId="19" hidden="1">#REF!</definedName>
    <definedName name="BLPH3" localSheetId="3" hidden="1">#REF!</definedName>
    <definedName name="BLPH3" localSheetId="4" hidden="1">#REF!</definedName>
    <definedName name="BLPH3" localSheetId="22" hidden="1">#REF!</definedName>
    <definedName name="BLPH3" localSheetId="5" hidden="1">#REF!</definedName>
    <definedName name="BLPH3" localSheetId="24" hidden="1">#REF!</definedName>
    <definedName name="BLPH3" localSheetId="25" hidden="1">#REF!</definedName>
    <definedName name="BLPH3" localSheetId="6" hidden="1">#REF!</definedName>
    <definedName name="BLPH3" localSheetId="7" hidden="1">#REF!</definedName>
    <definedName name="BLPH3" hidden="1">#REF!</definedName>
    <definedName name="BLPH4" localSheetId="2" hidden="1">#REF!</definedName>
    <definedName name="BLPH4" localSheetId="8" hidden="1">#REF!</definedName>
    <definedName name="BLPH4" localSheetId="9" hidden="1">#REF!</definedName>
    <definedName name="BLPH4" localSheetId="10" hidden="1">#REF!</definedName>
    <definedName name="BLPH4" localSheetId="11" hidden="1">#REF!</definedName>
    <definedName name="BLPH4" localSheetId="12" hidden="1">#REF!</definedName>
    <definedName name="BLPH4" localSheetId="17" hidden="1">#REF!</definedName>
    <definedName name="BLPH4" localSheetId="18" hidden="1">#REF!</definedName>
    <definedName name="BLPH4" localSheetId="19" hidden="1">#REF!</definedName>
    <definedName name="BLPH4" localSheetId="3" hidden="1">#REF!</definedName>
    <definedName name="BLPH4" localSheetId="4" hidden="1">#REF!</definedName>
    <definedName name="BLPH4" localSheetId="22" hidden="1">#REF!</definedName>
    <definedName name="BLPH4" localSheetId="5" hidden="1">#REF!</definedName>
    <definedName name="BLPH4" localSheetId="24" hidden="1">#REF!</definedName>
    <definedName name="BLPH4" localSheetId="25" hidden="1">#REF!</definedName>
    <definedName name="BLPH4" localSheetId="6" hidden="1">#REF!</definedName>
    <definedName name="BLPH4" localSheetId="7" hidden="1">#REF!</definedName>
    <definedName name="BLPH4" hidden="1">#REF!</definedName>
    <definedName name="BLPH5" localSheetId="2" hidden="1">#REF!</definedName>
    <definedName name="BLPH5" localSheetId="8" hidden="1">#REF!</definedName>
    <definedName name="BLPH5" localSheetId="9" hidden="1">#REF!</definedName>
    <definedName name="BLPH5" localSheetId="10" hidden="1">#REF!</definedName>
    <definedName name="BLPH5" localSheetId="11" hidden="1">#REF!</definedName>
    <definedName name="BLPH5" localSheetId="12" hidden="1">#REF!</definedName>
    <definedName name="BLPH5" localSheetId="17" hidden="1">#REF!</definedName>
    <definedName name="BLPH5" localSheetId="18" hidden="1">#REF!</definedName>
    <definedName name="BLPH5" localSheetId="19" hidden="1">#REF!</definedName>
    <definedName name="BLPH5" localSheetId="3" hidden="1">#REF!</definedName>
    <definedName name="BLPH5" localSheetId="4" hidden="1">#REF!</definedName>
    <definedName name="BLPH5" localSheetId="22" hidden="1">#REF!</definedName>
    <definedName name="BLPH5" localSheetId="5" hidden="1">#REF!</definedName>
    <definedName name="BLPH5" localSheetId="24" hidden="1">#REF!</definedName>
    <definedName name="BLPH5" localSheetId="25" hidden="1">#REF!</definedName>
    <definedName name="BLPH5" localSheetId="6" hidden="1">#REF!</definedName>
    <definedName name="BLPH5" localSheetId="7" hidden="1">#REF!</definedName>
    <definedName name="BLPH5" hidden="1">#REF!</definedName>
    <definedName name="BLPH6" localSheetId="2" hidden="1">#REF!</definedName>
    <definedName name="BLPH6" localSheetId="8" hidden="1">#REF!</definedName>
    <definedName name="BLPH6" localSheetId="9" hidden="1">#REF!</definedName>
    <definedName name="BLPH6" localSheetId="10" hidden="1">#REF!</definedName>
    <definedName name="BLPH6" localSheetId="11" hidden="1">#REF!</definedName>
    <definedName name="BLPH6" localSheetId="12" hidden="1">#REF!</definedName>
    <definedName name="BLPH6" localSheetId="17" hidden="1">#REF!</definedName>
    <definedName name="BLPH6" localSheetId="18" hidden="1">#REF!</definedName>
    <definedName name="BLPH6" localSheetId="19" hidden="1">#REF!</definedName>
    <definedName name="BLPH6" localSheetId="3" hidden="1">#REF!</definedName>
    <definedName name="BLPH6" localSheetId="4" hidden="1">#REF!</definedName>
    <definedName name="BLPH6" localSheetId="22" hidden="1">#REF!</definedName>
    <definedName name="BLPH6" localSheetId="5" hidden="1">#REF!</definedName>
    <definedName name="BLPH6" localSheetId="24" hidden="1">#REF!</definedName>
    <definedName name="BLPH6" localSheetId="25" hidden="1">#REF!</definedName>
    <definedName name="BLPH6" localSheetId="6" hidden="1">#REF!</definedName>
    <definedName name="BLPH6" localSheetId="7" hidden="1">#REF!</definedName>
    <definedName name="BLPH6" hidden="1">#REF!</definedName>
    <definedName name="BLPH7" localSheetId="2" hidden="1">#REF!</definedName>
    <definedName name="BLPH7" localSheetId="8" hidden="1">#REF!</definedName>
    <definedName name="BLPH7" localSheetId="9" hidden="1">#REF!</definedName>
    <definedName name="BLPH7" localSheetId="10" hidden="1">#REF!</definedName>
    <definedName name="BLPH7" localSheetId="11" hidden="1">#REF!</definedName>
    <definedName name="BLPH7" localSheetId="12" hidden="1">#REF!</definedName>
    <definedName name="BLPH7" localSheetId="17" hidden="1">#REF!</definedName>
    <definedName name="BLPH7" localSheetId="18" hidden="1">#REF!</definedName>
    <definedName name="BLPH7" localSheetId="19" hidden="1">#REF!</definedName>
    <definedName name="BLPH7" localSheetId="3" hidden="1">#REF!</definedName>
    <definedName name="BLPH7" localSheetId="4" hidden="1">#REF!</definedName>
    <definedName name="BLPH7" localSheetId="22" hidden="1">#REF!</definedName>
    <definedName name="BLPH7" localSheetId="5" hidden="1">#REF!</definedName>
    <definedName name="BLPH7" localSheetId="24" hidden="1">#REF!</definedName>
    <definedName name="BLPH7" localSheetId="25" hidden="1">#REF!</definedName>
    <definedName name="BLPH7" localSheetId="6" hidden="1">#REF!</definedName>
    <definedName name="BLPH7" localSheetId="7" hidden="1">#REF!</definedName>
    <definedName name="BLPH7" hidden="1">#REF!</definedName>
    <definedName name="BLPH8" localSheetId="2" hidden="1">#REF!</definedName>
    <definedName name="BLPH8" localSheetId="8" hidden="1">#REF!</definedName>
    <definedName name="BLPH8" localSheetId="9" hidden="1">#REF!</definedName>
    <definedName name="BLPH8" localSheetId="10" hidden="1">#REF!</definedName>
    <definedName name="BLPH8" localSheetId="11" hidden="1">#REF!</definedName>
    <definedName name="BLPH8" localSheetId="12" hidden="1">#REF!</definedName>
    <definedName name="BLPH8" localSheetId="17" hidden="1">#REF!</definedName>
    <definedName name="BLPH8" localSheetId="18" hidden="1">#REF!</definedName>
    <definedName name="BLPH8" localSheetId="19" hidden="1">#REF!</definedName>
    <definedName name="BLPH8" localSheetId="3" hidden="1">#REF!</definedName>
    <definedName name="BLPH8" localSheetId="4" hidden="1">#REF!</definedName>
    <definedName name="BLPH8" localSheetId="22" hidden="1">#REF!</definedName>
    <definedName name="BLPH8" localSheetId="5" hidden="1">#REF!</definedName>
    <definedName name="BLPH8" localSheetId="24" hidden="1">#REF!</definedName>
    <definedName name="BLPH8" localSheetId="25" hidden="1">#REF!</definedName>
    <definedName name="BLPH8" localSheetId="6" hidden="1">#REF!</definedName>
    <definedName name="BLPH8" localSheetId="7" hidden="1">#REF!</definedName>
    <definedName name="BLPH8" hidden="1">#REF!</definedName>
    <definedName name="business_model" localSheetId="10" hidden="1">{#N/A,#N/A,FALSE,"Annual Earnings Model";#N/A,#N/A,FALSE,"Quarterly Earnings Model";#N/A,#N/A,FALSE,"Header";#N/A,#N/A,FALSE,"Notes"}</definedName>
    <definedName name="business_model" hidden="1">{#N/A,#N/A,FALSE,"Annual Earnings Model";#N/A,#N/A,FALSE,"Quarterly Earnings Model";#N/A,#N/A,FALSE,"Header";#N/A,#N/A,FALSE,"Notes"}</definedName>
    <definedName name="D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D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dfhgd" localSheetId="8" hidden="1">[1]Tabell!#REF!</definedName>
    <definedName name="dfhgd" localSheetId="10" hidden="1">[1]Tabell!#REF!</definedName>
    <definedName name="dfhgd" localSheetId="11" hidden="1">[1]Tabell!#REF!</definedName>
    <definedName name="dfhgd" localSheetId="12" hidden="1">[1]Tabell!#REF!</definedName>
    <definedName name="dfhgd" localSheetId="4" hidden="1">[1]Tabell!#REF!</definedName>
    <definedName name="dfhgd" localSheetId="22" hidden="1">[1]Tabell!#REF!</definedName>
    <definedName name="dfhgd" localSheetId="5" hidden="1">[1]Tabell!#REF!</definedName>
    <definedName name="dfhgd" localSheetId="24" hidden="1">[1]Tabell!#REF!</definedName>
    <definedName name="dfhgd" localSheetId="25" hidden="1">[1]Tabell!#REF!</definedName>
    <definedName name="dfhgd" localSheetId="7" hidden="1">[1]Tabell!#REF!</definedName>
    <definedName name="dfhgd" hidden="1">[1]Tabell!#REF!</definedName>
    <definedName name="E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E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ffff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ffff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G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G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G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G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i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i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anis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anis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K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kk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k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L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L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LI" localSheetId="8" hidden="1">[1]Tabell!#REF!</definedName>
    <definedName name="LI" localSheetId="10" hidden="1">[1]Tabell!#REF!</definedName>
    <definedName name="LI" localSheetId="11" hidden="1">[1]Tabell!#REF!</definedName>
    <definedName name="LI" localSheetId="12" hidden="1">[1]Tabell!#REF!</definedName>
    <definedName name="LI" localSheetId="4" hidden="1">[1]Tabell!#REF!</definedName>
    <definedName name="LI" localSheetId="22" hidden="1">[1]Tabell!#REF!</definedName>
    <definedName name="LI" localSheetId="5" hidden="1">[1]Tabell!#REF!</definedName>
    <definedName name="LI" localSheetId="24" hidden="1">[1]Tabell!#REF!</definedName>
    <definedName name="LI" localSheetId="25" hidden="1">[1]Tabell!#REF!</definedName>
    <definedName name="LI" localSheetId="7" hidden="1">[1]Tabell!#REF!</definedName>
    <definedName name="LI" hidden="1">[1]Tabell!#REF!</definedName>
    <definedName name="M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ie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ie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ket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ket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N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N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OL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OL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PO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PO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weqweqwe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weqweqwe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rabota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rabota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Rente" localSheetId="10" hidden="1">{#N/A,#N/A,FALSE,"Annual Earnings Model";#N/A,#N/A,FALSE,"Quarterly Earnings Model";#N/A,#N/A,FALSE,"Header";#N/A,#N/A,FALSE,"Notes"}</definedName>
    <definedName name="Rente" hidden="1">{#N/A,#N/A,FALSE,"Annual Earnings Model";#N/A,#N/A,FALSE,"Quarterly Earnings Model";#N/A,#N/A,FALSE,"Header";#N/A,#N/A,FALSE,"Notes"}</definedName>
    <definedName name="SD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SD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TEST" localSheetId="8" hidden="1">[1]Tabell!#REF!</definedName>
    <definedName name="TEST" localSheetId="10" hidden="1">[1]Tabell!#REF!</definedName>
    <definedName name="TEST" localSheetId="11" hidden="1">[1]Tabell!#REF!</definedName>
    <definedName name="TEST" localSheetId="12" hidden="1">[1]Tabell!#REF!</definedName>
    <definedName name="TEST" localSheetId="4" hidden="1">[1]Tabell!#REF!</definedName>
    <definedName name="TEST" localSheetId="22" hidden="1">[1]Tabell!#REF!</definedName>
    <definedName name="TEST" localSheetId="5" hidden="1">[1]Tabell!#REF!</definedName>
    <definedName name="TEST" localSheetId="24" hidden="1">[1]Tabell!#REF!</definedName>
    <definedName name="TEST" localSheetId="25" hidden="1">[1]Tabell!#REF!</definedName>
    <definedName name="TEST" localSheetId="7" hidden="1">[1]Tabell!#REF!</definedName>
    <definedName name="TEST" hidden="1">[1]Tabell!#REF!</definedName>
    <definedName name="u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u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xlnm.Print_Area">#N/A</definedName>
    <definedName name="v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v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rn.All." localSheetId="10" hidden="1">{#N/A,#N/A,FALSE,"Annual Earnings Model";#N/A,#N/A,FALSE,"Quarterly Earnings Model";#N/A,#N/A,FALSE,"Header";#N/A,#N/A,FALSE,"Notes"}</definedName>
    <definedName name="wrn.All." hidden="1">{#N/A,#N/A,FALSE,"Annual Earnings Model";#N/A,#N/A,FALSE,"Quarterly Earnings Model";#N/A,#N/A,FALSE,"Header";#N/A,#N/A,FALSE,"Notes"}</definedName>
    <definedName name="wrn.Druck._.Monatsreporting.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rn.Druck._.Monatsreporting.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x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x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xxxxxxx" localSheetId="2" hidden="1">[3]In99!#REF!</definedName>
    <definedName name="xxxxxxx" localSheetId="8" hidden="1">[3]In99!#REF!</definedName>
    <definedName name="xxxxxxx" localSheetId="9" hidden="1">[3]In99!#REF!</definedName>
    <definedName name="xxxxxxx" localSheetId="10" hidden="1">[3]In99!#REF!</definedName>
    <definedName name="xxxxxxx" localSheetId="11" hidden="1">[3]In99!#REF!</definedName>
    <definedName name="xxxxxxx" localSheetId="12" hidden="1">[3]In99!#REF!</definedName>
    <definedName name="xxxxxxx" localSheetId="17" hidden="1">[3]In99!#REF!</definedName>
    <definedName name="xxxxxxx" localSheetId="18" hidden="1">[3]In99!#REF!</definedName>
    <definedName name="xxxxxxx" localSheetId="19" hidden="1">[3]In99!#REF!</definedName>
    <definedName name="xxxxxxx" localSheetId="3" hidden="1">[3]In99!#REF!</definedName>
    <definedName name="xxxxxxx" localSheetId="4" hidden="1">[3]In99!#REF!</definedName>
    <definedName name="xxxxxxx" localSheetId="22" hidden="1">[3]In99!#REF!</definedName>
    <definedName name="xxxxxxx" localSheetId="5" hidden="1">[3]In99!#REF!</definedName>
    <definedName name="xxxxxxx" localSheetId="24" hidden="1">[3]In99!#REF!</definedName>
    <definedName name="xxxxxxx" localSheetId="25" hidden="1">[3]In99!#REF!</definedName>
    <definedName name="xxxxxxx" localSheetId="6" hidden="1">[3]In99!#REF!</definedName>
    <definedName name="xxxxxxx" localSheetId="7" hidden="1">[3]In99!#REF!</definedName>
    <definedName name="xxxxxxx" hidden="1">[3]In99!#REF!</definedName>
    <definedName name="Y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Y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z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z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AAAAAA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AAAAA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5" i="57" l="1"/>
  <c r="E17" i="57"/>
  <c r="E10" i="57"/>
  <c r="G11" i="3" l="1"/>
  <c r="N24" i="22" l="1"/>
  <c r="T24" i="22"/>
  <c r="T8" i="22"/>
  <c r="D24" i="22"/>
  <c r="J12" i="91" l="1"/>
  <c r="F40" i="50" l="1"/>
  <c r="F39" i="50"/>
  <c r="F34" i="50"/>
  <c r="E37" i="50"/>
  <c r="F17" i="50"/>
  <c r="F16" i="50" s="1"/>
  <c r="F27" i="50" s="1"/>
  <c r="E17" i="50"/>
  <c r="F26" i="50"/>
  <c r="E26" i="50"/>
  <c r="E21" i="50"/>
  <c r="F21" i="50"/>
  <c r="F15" i="50"/>
  <c r="C29" i="5"/>
  <c r="E8" i="57"/>
  <c r="E15" i="57" s="1"/>
  <c r="E76" i="57"/>
  <c r="F9" i="83" l="1"/>
  <c r="F7" i="83" s="1"/>
  <c r="E16" i="50" l="1"/>
  <c r="F8" i="50"/>
  <c r="C41" i="5" l="1"/>
  <c r="C43" i="5" s="1"/>
  <c r="C21" i="5"/>
  <c r="I43" i="5" l="1"/>
  <c r="E64" i="57" l="1"/>
  <c r="E36" i="57" l="1"/>
  <c r="E37" i="57" s="1"/>
  <c r="M9" i="93" l="1"/>
  <c r="J10" i="93"/>
  <c r="M10" i="93" s="1"/>
  <c r="D10" i="93"/>
  <c r="D36" i="80" l="1"/>
  <c r="E36" i="80"/>
  <c r="D35" i="80" l="1"/>
  <c r="D24" i="94" l="1"/>
  <c r="E24" i="94"/>
  <c r="E34" i="50" l="1"/>
  <c r="F41" i="50" l="1"/>
  <c r="E35" i="80"/>
  <c r="F17" i="3"/>
  <c r="E17" i="3"/>
  <c r="G17" i="3" s="1"/>
  <c r="G16" i="3"/>
  <c r="G15" i="3"/>
  <c r="G14" i="3"/>
  <c r="G13" i="3"/>
  <c r="G12" i="3"/>
  <c r="E56" i="57"/>
  <c r="E43" i="57"/>
  <c r="E51" i="57" l="1"/>
  <c r="E66" i="57" s="1"/>
  <c r="E24" i="22" l="1"/>
  <c r="F24" i="22"/>
  <c r="G24" i="22"/>
  <c r="H24" i="22"/>
  <c r="I24" i="22"/>
  <c r="J24" i="22"/>
  <c r="K24" i="22"/>
  <c r="L24" i="22"/>
  <c r="M24" i="22"/>
  <c r="O24" i="22"/>
  <c r="P24" i="22"/>
  <c r="Q24" i="22"/>
  <c r="R24" i="22"/>
  <c r="T9" i="22"/>
  <c r="T10" i="22"/>
  <c r="T11" i="22"/>
  <c r="T12" i="22"/>
  <c r="T13" i="22"/>
  <c r="T14" i="22"/>
  <c r="T15" i="22"/>
  <c r="T16" i="22"/>
  <c r="T17" i="22"/>
  <c r="T18" i="22"/>
  <c r="T19" i="22"/>
  <c r="T20" i="22"/>
  <c r="T21" i="22"/>
  <c r="T22" i="22"/>
  <c r="T23" i="22"/>
  <c r="D31" i="11" l="1"/>
  <c r="D32" i="11" s="1"/>
  <c r="E22" i="13"/>
  <c r="E23" i="13" s="1"/>
  <c r="F22" i="13"/>
  <c r="F23" i="13" s="1"/>
  <c r="G22" i="13"/>
  <c r="G23" i="13" s="1"/>
  <c r="H22" i="13"/>
  <c r="H23" i="13" s="1"/>
  <c r="I22" i="13"/>
  <c r="I23" i="13" s="1"/>
  <c r="J22" i="13"/>
  <c r="J23" i="13" s="1"/>
  <c r="K22" i="13"/>
  <c r="K23" i="13" s="1"/>
  <c r="L22" i="13"/>
  <c r="L23" i="13" s="1"/>
  <c r="M22" i="13"/>
  <c r="M23" i="13" s="1"/>
  <c r="N22" i="13"/>
  <c r="N23" i="13" s="1"/>
  <c r="O22" i="13"/>
  <c r="O23" i="13" s="1"/>
  <c r="P22" i="13"/>
  <c r="P23" i="13" s="1"/>
  <c r="Q22" i="13"/>
  <c r="Q23" i="13" s="1"/>
  <c r="R22" i="13"/>
  <c r="R23" i="13" s="1"/>
  <c r="S22" i="13"/>
  <c r="S23" i="13" s="1"/>
  <c r="T22" i="13"/>
  <c r="T23" i="13" s="1"/>
  <c r="U22" i="13"/>
  <c r="U23" i="13" s="1"/>
  <c r="V22" i="13"/>
  <c r="V23" i="13" s="1"/>
  <c r="W22" i="13"/>
  <c r="W23" i="13" s="1"/>
  <c r="X22" i="13"/>
  <c r="X23" i="13" s="1"/>
  <c r="D22" i="13"/>
  <c r="D23" i="13" s="1"/>
  <c r="Y21" i="13"/>
  <c r="E25" i="94"/>
  <c r="D25" i="94"/>
  <c r="Y22" i="13" l="1"/>
  <c r="Y23" i="13" s="1"/>
  <c r="G9" i="9"/>
  <c r="F9" i="9"/>
  <c r="G19" i="9"/>
  <c r="G20" i="9" s="1"/>
  <c r="F19" i="9"/>
  <c r="F20" i="9" s="1"/>
</calcChain>
</file>

<file path=xl/sharedStrings.xml><?xml version="1.0" encoding="utf-8"?>
<sst xmlns="http://schemas.openxmlformats.org/spreadsheetml/2006/main" count="1062" uniqueCount="668">
  <si>
    <t>Overview of RWAs</t>
  </si>
  <si>
    <t>Differences between accounting and regulatory scopes of consolidation and the mapping of financial statement categories with risk categories</t>
  </si>
  <si>
    <t>Main sources of differences between regulatory exposure amounts and carrying values in financial statements</t>
  </si>
  <si>
    <t>Total and average net amount of exposures</t>
  </si>
  <si>
    <t>Geographical breakdown of exposures</t>
  </si>
  <si>
    <t>Concentration of exposures by industry or counterparty types</t>
  </si>
  <si>
    <t>Maturity of exposures</t>
  </si>
  <si>
    <t>Credit quality of exposures by exposure class and instrument</t>
  </si>
  <si>
    <t>Credit quality of exposures by industry or counterparty types</t>
  </si>
  <si>
    <t>Credit quality of exposures by geography</t>
  </si>
  <si>
    <t>Ageing of past-due exposures</t>
  </si>
  <si>
    <t>Non-performing and forborne exposures</t>
  </si>
  <si>
    <t>Changes in the stock of general and specific credit risk adjustments</t>
  </si>
  <si>
    <t>Changes in the stock of defaulted and impaired loans and debt securities</t>
  </si>
  <si>
    <t>CRM techniques – Overview</t>
  </si>
  <si>
    <t>Standardised approach – Credit risk exposure and CRM effects</t>
  </si>
  <si>
    <t>Standardised approach</t>
  </si>
  <si>
    <t>Credit risk exposures by exposure class and PD range</t>
  </si>
  <si>
    <t>IRB approach – Effect on the RWAs of credit derivatives used as CRM techniques</t>
  </si>
  <si>
    <t>RWA flow statements of credit risk exposures under the IRB approach</t>
  </si>
  <si>
    <t>IRB approach – Backtesting of PD per exposure class</t>
  </si>
  <si>
    <t>IRB (specialised lending and equities)</t>
  </si>
  <si>
    <t>Analysis of CCR exposure by approach</t>
  </si>
  <si>
    <t>CVA capital charge</t>
  </si>
  <si>
    <t>Standardised approach – CCR exposures by regulatory portfolio and risk</t>
  </si>
  <si>
    <t>Impact of netting and collateral held on exposure values</t>
  </si>
  <si>
    <t>Composition of collateral for exposures to CCR</t>
  </si>
  <si>
    <t>Credit derivatives exposures</t>
  </si>
  <si>
    <t>RWA flow statements of CCR exposures under the IMM</t>
  </si>
  <si>
    <t>Exposures to CCPs</t>
  </si>
  <si>
    <t>Securitisation exposures in the banking book</t>
  </si>
  <si>
    <t>Securitisation exposures in the trading book</t>
  </si>
  <si>
    <t>Securitisation exposures in the banking book and associated regulatory capital requirements – bank acting as originator or as sponsor</t>
  </si>
  <si>
    <t>Securitisation exposures in the banking book and associated capital requirements – bank acting as investor</t>
  </si>
  <si>
    <t>Market risk under the standardised approach</t>
  </si>
  <si>
    <t>Market risk under the IMA</t>
  </si>
  <si>
    <t>RWA flow statements of market risk exposures under the IMA</t>
  </si>
  <si>
    <t>IMA values for trading portfolios</t>
  </si>
  <si>
    <t>Comparison of VaR estimates with gains/losses</t>
  </si>
  <si>
    <t>LCR</t>
  </si>
  <si>
    <t>Other</t>
  </si>
  <si>
    <t>Non-deducted participations in insurance undertakings</t>
  </si>
  <si>
    <t>Own funds</t>
  </si>
  <si>
    <t>a</t>
  </si>
  <si>
    <t>b</t>
  </si>
  <si>
    <t>c</t>
  </si>
  <si>
    <t>RWAs</t>
  </si>
  <si>
    <t>Total</t>
  </si>
  <si>
    <t>d</t>
  </si>
  <si>
    <t>e</t>
  </si>
  <si>
    <t>f</t>
  </si>
  <si>
    <t>g</t>
  </si>
  <si>
    <t>Other assets</t>
  </si>
  <si>
    <t>r</t>
  </si>
  <si>
    <t>Central governments or central banks</t>
  </si>
  <si>
    <t>Institutions</t>
  </si>
  <si>
    <t>Corporates</t>
  </si>
  <si>
    <t>Retail</t>
  </si>
  <si>
    <t>Equity</t>
  </si>
  <si>
    <t>Total IRB approach</t>
  </si>
  <si>
    <t>Exposures in default</t>
  </si>
  <si>
    <t>Covered bonds</t>
  </si>
  <si>
    <t>Total standardised approach</t>
  </si>
  <si>
    <t>h</t>
  </si>
  <si>
    <t>i</t>
  </si>
  <si>
    <t>j</t>
  </si>
  <si>
    <t>l</t>
  </si>
  <si>
    <t>m</t>
  </si>
  <si>
    <t>Net exposure value</t>
  </si>
  <si>
    <t>On demand</t>
  </si>
  <si>
    <t>&lt;= 1 year</t>
  </si>
  <si>
    <t>&gt; 1 year &lt;= 5 years</t>
  </si>
  <si>
    <t>&gt; 5 years</t>
  </si>
  <si>
    <t>No stated maturity</t>
  </si>
  <si>
    <t>n</t>
  </si>
  <si>
    <t>o</t>
  </si>
  <si>
    <t>p</t>
  </si>
  <si>
    <t>q</t>
  </si>
  <si>
    <t>s</t>
  </si>
  <si>
    <t>u</t>
  </si>
  <si>
    <t>Debt securities</t>
  </si>
  <si>
    <t>Exposure classes</t>
  </si>
  <si>
    <t xml:space="preserve"> </t>
  </si>
  <si>
    <t>Risk weight</t>
  </si>
  <si>
    <t>Others</t>
  </si>
  <si>
    <t>Of which unrated</t>
  </si>
  <si>
    <t>-</t>
  </si>
  <si>
    <t>Exposure value</t>
  </si>
  <si>
    <t>Total portfolios subject to the advanced method</t>
  </si>
  <si>
    <t>(i) VaR component (including the 3× multiplier)</t>
  </si>
  <si>
    <t>(ii) SVaR component (including the 3× multiplier)</t>
  </si>
  <si>
    <t>All portfolios subject to the standardised method</t>
  </si>
  <si>
    <t>EU4</t>
  </si>
  <si>
    <t>Based on the original exposure method</t>
  </si>
  <si>
    <t>Total subject to the CVA capital charge</t>
  </si>
  <si>
    <t>Collateral used in derivative transactions</t>
  </si>
  <si>
    <t>Collateral used in SFTs</t>
  </si>
  <si>
    <t>Fair value of collateral received</t>
  </si>
  <si>
    <t>Fair value of posted collateral</t>
  </si>
  <si>
    <t>Segregated</t>
  </si>
  <si>
    <t>Unsegregated</t>
  </si>
  <si>
    <t>RWA</t>
  </si>
  <si>
    <t>Number of datapoints used in calculation of averages</t>
  </si>
  <si>
    <t>HIGH-QUALITY LIQUID ASSETS</t>
  </si>
  <si>
    <t>Total high-quality liquid assets (HQLA)</t>
  </si>
  <si>
    <t>CASH-OUTFLOWS</t>
  </si>
  <si>
    <t>Retail deposits and deposits from SMEs, of which:</t>
  </si>
  <si>
    <t>Stable deposits</t>
  </si>
  <si>
    <t>Less stable deposits</t>
  </si>
  <si>
    <t>Unsecured wholesale funding</t>
  </si>
  <si>
    <t>Operational deposits (all counterparties) and deposits in networks of cooperative banks</t>
  </si>
  <si>
    <t>Non-operational deposits (all counterparties)</t>
  </si>
  <si>
    <t>Unsecured debt</t>
  </si>
  <si>
    <t>Secured wholesale funding</t>
  </si>
  <si>
    <t>Additional requirements</t>
  </si>
  <si>
    <t>Outflows related to derivative exposures and other collateral requirements</t>
  </si>
  <si>
    <t>Outflows related to loss of funding on debt products</t>
  </si>
  <si>
    <t>Credit and liquidity facilities</t>
  </si>
  <si>
    <t>Other contractual funding obligations</t>
  </si>
  <si>
    <t>Other contingent funding obligations</t>
  </si>
  <si>
    <t>TOTAL CASH OUTFLOWS</t>
  </si>
  <si>
    <t>CASH-INFLOWS</t>
  </si>
  <si>
    <t>Secured lending (eg reverse repos)</t>
  </si>
  <si>
    <t>Inflows from fully performing exposures</t>
  </si>
  <si>
    <t>Other cash inflows</t>
  </si>
  <si>
    <t>19a</t>
  </si>
  <si>
    <t>(Difference between total weighted inflows and total weighted outflows arising from transactions in third countries where there are transfer restrictions or which are denominated in non-convertible currencies)</t>
  </si>
  <si>
    <t>19b</t>
  </si>
  <si>
    <t>(Excess inflows from a related specialised credit institution)</t>
  </si>
  <si>
    <t>TOTAL CASH-INFLOWS</t>
  </si>
  <si>
    <t>20a</t>
  </si>
  <si>
    <t>Fully exempt inflows</t>
  </si>
  <si>
    <t>20b</t>
  </si>
  <si>
    <t>Inflows Subject to 90% Cap</t>
  </si>
  <si>
    <t>20c</t>
  </si>
  <si>
    <t>Inflows Subject to 75% Cap</t>
  </si>
  <si>
    <t>LIQUIDITY BUFFER</t>
  </si>
  <si>
    <t>TOTAL NET CASH OUTFLOWS</t>
  </si>
  <si>
    <t>LIQUIDITY COVERAGE RATIO (%)</t>
  </si>
  <si>
    <t xml:space="preserve"> Total</t>
  </si>
  <si>
    <t>Name</t>
  </si>
  <si>
    <t>Comment</t>
  </si>
  <si>
    <t>Frequency</t>
  </si>
  <si>
    <t>Quarterly</t>
  </si>
  <si>
    <t>Summary reconciliation of accounting assets and leverage ratio exposures</t>
  </si>
  <si>
    <t>Leverage ratio common disclosure</t>
  </si>
  <si>
    <t>Encumbered and unencumbered assets</t>
  </si>
  <si>
    <t>Collateral received</t>
  </si>
  <si>
    <t>Sources of encumberance</t>
  </si>
  <si>
    <t>CRR leverage ratio exposures</t>
  </si>
  <si>
    <t>Split-up of on balance sheet exposures</t>
  </si>
  <si>
    <t>Total on-balance sheet exposures (excluding derivatives, SFTs, and exempted exposures), of which:</t>
  </si>
  <si>
    <t>EU-1</t>
  </si>
  <si>
    <t>EU-2</t>
  </si>
  <si>
    <t>EU-3</t>
  </si>
  <si>
    <t>EU-4</t>
  </si>
  <si>
    <t>EU-5</t>
  </si>
  <si>
    <t>EU-6</t>
  </si>
  <si>
    <t>EU-7</t>
  </si>
  <si>
    <t>EU-8</t>
  </si>
  <si>
    <t>EU-9</t>
  </si>
  <si>
    <t>EU-10</t>
  </si>
  <si>
    <t>EU-11</t>
  </si>
  <si>
    <t>EU-12</t>
  </si>
  <si>
    <t>Trading book exposures</t>
  </si>
  <si>
    <t>Banking book exposures, of which:</t>
  </si>
  <si>
    <t>Exposures treated as sovereigns</t>
  </si>
  <si>
    <t>Exposures to regional governments, MDB, international organisations and PSE not treated as sovereigns</t>
  </si>
  <si>
    <t>Secured by mortgages of immovable properties</t>
  </si>
  <si>
    <t>Retail exposures</t>
  </si>
  <si>
    <t>Corporate</t>
  </si>
  <si>
    <t>Other exposures (eg equity, securitisations, and other non-credit obligation assets)</t>
  </si>
  <si>
    <t>5a</t>
  </si>
  <si>
    <t>25a</t>
  </si>
  <si>
    <t>25b</t>
  </si>
  <si>
    <t>Capital instruments’ main features template</t>
  </si>
  <si>
    <t>9a</t>
  </si>
  <si>
    <t>9b</t>
  </si>
  <si>
    <t>NOK</t>
  </si>
  <si>
    <t>EUR</t>
  </si>
  <si>
    <t>No.</t>
  </si>
  <si>
    <t>Differences between accounting and regulatory scopes of consolidation and the mapping of financial statement categories with regulatory risk categories</t>
  </si>
  <si>
    <t>Own funds disclosure template</t>
  </si>
  <si>
    <t>IRB approach – CCR exposures by portfolio and PD scale</t>
  </si>
  <si>
    <t>Chpt. 4.5</t>
  </si>
  <si>
    <t>Chpt. 4.15</t>
  </si>
  <si>
    <t>Chpt. 2.2.12</t>
  </si>
  <si>
    <t>Chpt. 4.3</t>
  </si>
  <si>
    <t>Chpt. 4.12</t>
  </si>
  <si>
    <t>Scope of consolidation (consolidated)</t>
  </si>
  <si>
    <t>Total unweighted value</t>
  </si>
  <si>
    <t>Total weighted value</t>
  </si>
  <si>
    <t>Contents (linked)</t>
  </si>
  <si>
    <t>Template 1 - EU LI1</t>
  </si>
  <si>
    <t>Template 2 - EU LI2</t>
  </si>
  <si>
    <t>Template 3 - EU LI3</t>
  </si>
  <si>
    <t>Template 4 - EU OV1</t>
  </si>
  <si>
    <t>Template 6 - EU INS1</t>
  </si>
  <si>
    <t>Template 7 - EU CRB-B</t>
  </si>
  <si>
    <t>Template 8 - EU CRB-C</t>
  </si>
  <si>
    <t>Template 9 - EU CRB-D</t>
  </si>
  <si>
    <t>Split-up of on balance sheet exposures (excluding derivatives, SFTs and exempted exposures)</t>
  </si>
  <si>
    <t>Template 10 - EU CRB-E</t>
  </si>
  <si>
    <t>Template 11 - EU CR1-A</t>
  </si>
  <si>
    <t>Template 13 - EU CR1-C</t>
  </si>
  <si>
    <t>Template 12 - EU CR1-B</t>
  </si>
  <si>
    <t>Template 14 - EU CR1-D</t>
  </si>
  <si>
    <t>Template 15 - EU CR1-E</t>
  </si>
  <si>
    <t>Template 16 - EU CR2-A</t>
  </si>
  <si>
    <t>Template 17 - EU CR2-B</t>
  </si>
  <si>
    <t>Template 18 - EU CR3</t>
  </si>
  <si>
    <t>Template 19 - EU CR4</t>
  </si>
  <si>
    <t>Template 20 - EU CR5</t>
  </si>
  <si>
    <t>Template 21 - EU CR6</t>
  </si>
  <si>
    <t>Template 22 - EU CR7</t>
  </si>
  <si>
    <t>Template 23 - EU CR8</t>
  </si>
  <si>
    <t>Template 24 - EU CR9</t>
  </si>
  <si>
    <t>Template 5 - EU CR10</t>
  </si>
  <si>
    <t>Template 25 - EU CRR1</t>
  </si>
  <si>
    <t>Template 26 - EU CRR2</t>
  </si>
  <si>
    <t>Template 28 - EU CRR8</t>
  </si>
  <si>
    <t>Template 29 - EU CRR4</t>
  </si>
  <si>
    <t>Template 31 - EU CRR5-A</t>
  </si>
  <si>
    <t>Template 32 - EU CRR5-B</t>
  </si>
  <si>
    <t>Template 33 - EU CRR6</t>
  </si>
  <si>
    <t>Template 30 - EU CRR7</t>
  </si>
  <si>
    <t>Template 27 - EU CRR8</t>
  </si>
  <si>
    <t>Template 34 - EU MR1</t>
  </si>
  <si>
    <t>Template 35 - EU MR2-A</t>
  </si>
  <si>
    <t>Template 36 - EU MR2-B</t>
  </si>
  <si>
    <t>Template 37 - EU MR3</t>
  </si>
  <si>
    <t>Template 38 - EU MR4</t>
  </si>
  <si>
    <t>* European Banking Authority - Final report on the guidelines on disclosure requirements under part eight of regulation 575 2013 (EBA-GL-2016-11)</t>
  </si>
  <si>
    <t>Data not available</t>
  </si>
  <si>
    <t>Not applicable</t>
  </si>
  <si>
    <t>Geographical distribution of credit exposures used in the countercyclical capital buffer</t>
  </si>
  <si>
    <t>Amount of institution-specific countercyclical capital buffer</t>
  </si>
  <si>
    <t>Reference EBA*</t>
  </si>
  <si>
    <t>Annually</t>
  </si>
  <si>
    <t>Semi-annually</t>
  </si>
  <si>
    <t>Outlines of the differences in the scopes of consolidation</t>
  </si>
  <si>
    <t>Outline of the differences in the scopes of consolidation</t>
  </si>
  <si>
    <t>SpareBank 1 Boligkreditt AS</t>
  </si>
  <si>
    <t>54a</t>
  </si>
  <si>
    <t>54b</t>
  </si>
  <si>
    <t>Chpt. 2.1.1</t>
  </si>
  <si>
    <t>Equity instruments</t>
  </si>
  <si>
    <t>Assets of the reporting institution</t>
  </si>
  <si>
    <t>Of which EHQLA and HQLA</t>
  </si>
  <si>
    <t>Of which notionally elligble EHQLA and HQLA</t>
  </si>
  <si>
    <t>Fair value of unencumbered assets</t>
  </si>
  <si>
    <t>Carrying amount of unencumbered assets</t>
  </si>
  <si>
    <t>Fair value of encumbered assets</t>
  </si>
  <si>
    <t>Carrying amount of encumbered assets</t>
  </si>
  <si>
    <t>Frequency: Semi-annually</t>
  </si>
  <si>
    <t>Geographical distribution of credit exposures relevant for the calculation of the countercyclical capital buffer</t>
  </si>
  <si>
    <t>Norway</t>
  </si>
  <si>
    <t>Net value</t>
  </si>
  <si>
    <t>With regards to the templates specified by EBA in GL-2016-11, some of the templates are not included. This is due to one of the following reasons:</t>
  </si>
  <si>
    <t>Last update</t>
  </si>
  <si>
    <t>KATEGORI_OVERORDNET</t>
  </si>
  <si>
    <t>IRB_KATEGORI_HERAV</t>
  </si>
  <si>
    <t>IRB_ASSET_CLASS_CODE</t>
  </si>
  <si>
    <t>EKSPONERING_U_MISL</t>
  </si>
  <si>
    <t>EKSPONERING_M_MISL</t>
  </si>
  <si>
    <t>INDIVIDUELLE_NEDSKRIVNINGER</t>
  </si>
  <si>
    <t>INDIVID_NEDSKR_ENDR</t>
  </si>
  <si>
    <t>Forfalte engasjementer</t>
  </si>
  <si>
    <t>Engasjementer med pantesikkerhet i eiendom</t>
  </si>
  <si>
    <t>Massemarked</t>
  </si>
  <si>
    <t>Foretak</t>
  </si>
  <si>
    <t>Stater og sentralbanker</t>
  </si>
  <si>
    <t>Lokale og regionale myndigheter</t>
  </si>
  <si>
    <t>NACE_HOVEDGRUPPE</t>
  </si>
  <si>
    <t>NACE_HOVED_NAVN</t>
  </si>
  <si>
    <t>N</t>
  </si>
  <si>
    <t>forretning_tjenesteyting</t>
  </si>
  <si>
    <t>B</t>
  </si>
  <si>
    <t>bergverksdrift</t>
  </si>
  <si>
    <t>Q</t>
  </si>
  <si>
    <t>helse_sosialetjenester</t>
  </si>
  <si>
    <t>K</t>
  </si>
  <si>
    <t>finanseringsvirksomhet</t>
  </si>
  <si>
    <t>C</t>
  </si>
  <si>
    <t>industri</t>
  </si>
  <si>
    <t>A</t>
  </si>
  <si>
    <t>jordbruk</t>
  </si>
  <si>
    <t>Z</t>
  </si>
  <si>
    <t>udefinert</t>
  </si>
  <si>
    <t>P</t>
  </si>
  <si>
    <t>undervisning</t>
  </si>
  <si>
    <t>E</t>
  </si>
  <si>
    <t>vannforsyningsvirksomhet</t>
  </si>
  <si>
    <t>T</t>
  </si>
  <si>
    <t>lønnet_arbeid</t>
  </si>
  <si>
    <t>I</t>
  </si>
  <si>
    <t>overnattingsvirksomhet</t>
  </si>
  <si>
    <t>R</t>
  </si>
  <si>
    <t>kulturellvirksomhet</t>
  </si>
  <si>
    <t>M</t>
  </si>
  <si>
    <t>faglig_tjenesteyting</t>
  </si>
  <si>
    <t>H</t>
  </si>
  <si>
    <t>transport</t>
  </si>
  <si>
    <t>F</t>
  </si>
  <si>
    <t>bygge_anleggsvirksomhet</t>
  </si>
  <si>
    <t>L</t>
  </si>
  <si>
    <t>omsetning</t>
  </si>
  <si>
    <t>S</t>
  </si>
  <si>
    <t>annen_tjenesteyting</t>
  </si>
  <si>
    <t>O</t>
  </si>
  <si>
    <t>J</t>
  </si>
  <si>
    <t>informasjon</t>
  </si>
  <si>
    <t>D</t>
  </si>
  <si>
    <t>elektrisitet</t>
  </si>
  <si>
    <t>G</t>
  </si>
  <si>
    <t>varehandel</t>
  </si>
  <si>
    <t>LANDKODE</t>
  </si>
  <si>
    <t>EKSPONERING_MISL</t>
  </si>
  <si>
    <t>SE</t>
  </si>
  <si>
    <t>DE</t>
  </si>
  <si>
    <t>NO</t>
  </si>
  <si>
    <t>ES</t>
  </si>
  <si>
    <t>IE</t>
  </si>
  <si>
    <t>PL</t>
  </si>
  <si>
    <t>LT</t>
  </si>
  <si>
    <t>AU</t>
  </si>
  <si>
    <t>GB</t>
  </si>
  <si>
    <t>DK</t>
  </si>
  <si>
    <t>IS</t>
  </si>
  <si>
    <t>Netto eksponering ved slutten av perioden</t>
  </si>
  <si>
    <t>Total standard metoden</t>
  </si>
  <si>
    <t>Netto eksponering snitt</t>
  </si>
  <si>
    <t>Jordbruk</t>
  </si>
  <si>
    <t>Bergverksdrift</t>
  </si>
  <si>
    <t>Industri</t>
  </si>
  <si>
    <t>Elektrisitet</t>
  </si>
  <si>
    <t>Vannforsyningsvirksomhet</t>
  </si>
  <si>
    <t>Bygg og anleggsvirksomhet</t>
  </si>
  <si>
    <t>Varehandel</t>
  </si>
  <si>
    <t>Transport</t>
  </si>
  <si>
    <t>Overnattingsvirksomhet</t>
  </si>
  <si>
    <t>Informasjon</t>
  </si>
  <si>
    <t>Finansieringsvirksomhet</t>
  </si>
  <si>
    <t>Omsetning</t>
  </si>
  <si>
    <t>Faglig tjenesteyting</t>
  </si>
  <si>
    <t>Offentlig administrasjon</t>
  </si>
  <si>
    <t>helse og sosialtjenester</t>
  </si>
  <si>
    <t>Kulturvirksomhet</t>
  </si>
  <si>
    <t>Annen tjenesteyting</t>
  </si>
  <si>
    <t>Lønnet arbeid</t>
  </si>
  <si>
    <t>Udefinert</t>
  </si>
  <si>
    <t>Forretning tjenesteyting</t>
  </si>
  <si>
    <t>KONTOTYPE</t>
  </si>
  <si>
    <t>CC_4_______30dager__</t>
  </si>
  <si>
    <t>CC_5_____30dager____60dager__</t>
  </si>
  <si>
    <t>CC_6_____60dager____90dager__</t>
  </si>
  <si>
    <t>CC_7_____90dager____180dager__</t>
  </si>
  <si>
    <t>CC_8_____180____365dager__</t>
  </si>
  <si>
    <t>CC_9_____365dager__</t>
  </si>
  <si>
    <t>CC_10___Ikkerestanse__</t>
  </si>
  <si>
    <t>Utlån og trukne rammer</t>
  </si>
  <si>
    <t>Herav mislighold</t>
  </si>
  <si>
    <t>Eksponering uten sikkerhet</t>
  </si>
  <si>
    <t>Eksponering med sikkerhet</t>
  </si>
  <si>
    <t>Eksponering med finansiell garanti</t>
  </si>
  <si>
    <t>Netto eksponering</t>
  </si>
  <si>
    <t>Fordelt verdi sikkerhet</t>
  </si>
  <si>
    <t>Netto engasjement balanse</t>
  </si>
  <si>
    <t>Netto engasjement u/balanse</t>
  </si>
  <si>
    <t>eksp m/konv.  balanse</t>
  </si>
  <si>
    <t>eksp m/konv. uten balanse</t>
  </si>
  <si>
    <t>RWA total</t>
  </si>
  <si>
    <t>Gjensnitt risikovekt</t>
  </si>
  <si>
    <t xml:space="preserve"> De viktigste avtalevilkårene for kapitalinstrumenter</t>
  </si>
  <si>
    <t>Utsteder</t>
  </si>
  <si>
    <t>Entydig identifikasjonskode (f.eks. CUSIP, ISIN eller Bloombergs identifikasjonskode for rettede emisjoner)</t>
  </si>
  <si>
    <t>Gjeldende lovgivning for instrumentet</t>
  </si>
  <si>
    <t>Norsk rett</t>
  </si>
  <si>
    <t>Behandling etter kapitalregelverket</t>
  </si>
  <si>
    <t>Regler som gjelder i overgangsperioden</t>
  </si>
  <si>
    <t>Annen godkjent kjernekapital</t>
  </si>
  <si>
    <t>Tilleggskapital</t>
  </si>
  <si>
    <t>Regler som gjelder etter overgangsperioden</t>
  </si>
  <si>
    <t>Medregning på selskaps- eller (del)konsolidert nivå, selskaps- og (del)konsolidert nivå</t>
  </si>
  <si>
    <t>Selskapsnivå</t>
  </si>
  <si>
    <t>Instrumenttype (typer skal spesifiseres for hver jurisdiksjon)</t>
  </si>
  <si>
    <t>Ansvarlig lån</t>
  </si>
  <si>
    <t>Beløp som inngår i ansvarlig kapital (i millioner NOK fra seneste rapporteringsdato)</t>
  </si>
  <si>
    <t>Instrumentets nominelle verdi</t>
  </si>
  <si>
    <t>Emisjonskurs</t>
  </si>
  <si>
    <t>Innløsningskurs</t>
  </si>
  <si>
    <t>N/A</t>
  </si>
  <si>
    <t>Regnskapsmessig klassifisering</t>
  </si>
  <si>
    <t>Egenkapital</t>
  </si>
  <si>
    <t>Ansvarlig lånekapital</t>
  </si>
  <si>
    <t>Gjeld-amortisert kost</t>
  </si>
  <si>
    <t>Opprinnelig utstedelsesdato</t>
  </si>
  <si>
    <t>Evigvarende eller tidsbegrenset</t>
  </si>
  <si>
    <t>Tidsbegrenset</t>
  </si>
  <si>
    <t>Opprinnelig forfallsdato</t>
  </si>
  <si>
    <t>Innløsningsrett for utsteder forutsatt samtykke fra Finanstilsynet</t>
  </si>
  <si>
    <t>Ja</t>
  </si>
  <si>
    <t>Dato for innløsningsrett, eventuell betinget innløsningsrett og innløsningsbeløp</t>
  </si>
  <si>
    <t>Datoer for eventuell etterfølgende innløsningsrett</t>
  </si>
  <si>
    <t>Renter/utbytte</t>
  </si>
  <si>
    <t>Fast eller flytende rente/utbytte</t>
  </si>
  <si>
    <t>Flytende</t>
  </si>
  <si>
    <t>Rentesats og eventuell tilknyttet referanserente</t>
  </si>
  <si>
    <t>Vilkår om at det ikke kan betales utbytte hvis det ikke er betalt rente på instrumentet («dividend stopper»)</t>
  </si>
  <si>
    <t>Nei</t>
  </si>
  <si>
    <t>Full fleksibilitet, delvis fleksibilitet eller pliktig (med hensyn til tidspunkt)</t>
  </si>
  <si>
    <t>pliktig</t>
  </si>
  <si>
    <t>Full fleksibilitet, delvis fleksibilitet eller pliktig (med hensyn til beløp)</t>
  </si>
  <si>
    <t>Vilkår om renteøkning eller annet incitament til innfrielse</t>
  </si>
  <si>
    <t>Ikke-kumulativ eller kumulativ</t>
  </si>
  <si>
    <t>Ikke kumulaiv</t>
  </si>
  <si>
    <t>Konvertering/nedskrivning</t>
  </si>
  <si>
    <t>Konvertibel eller ikke konvertibel</t>
  </si>
  <si>
    <t>Ikke konvertibel</t>
  </si>
  <si>
    <t>Hvis konvertibel, nivå(er) som utløser konvertering</t>
  </si>
  <si>
    <t>Hvis konvertibel, hel eller delvis</t>
  </si>
  <si>
    <t>Hvis konvertibel, konverteringskurs</t>
  </si>
  <si>
    <t>Hvis konvertibel, pliktig eller valgfri</t>
  </si>
  <si>
    <t>Hvis konvertibel, oppgi instrumenttypen det konverteres til</t>
  </si>
  <si>
    <t>Hvis konvertibel, oppgi utsteder av instrumentene det konverteres til</t>
  </si>
  <si>
    <t>Vilkår om nedskrivning</t>
  </si>
  <si>
    <t>Hvis nedskrivning, nivå som utløser nedskrivning</t>
  </si>
  <si>
    <t>Hvis nedskrivning, hel eller delvis</t>
  </si>
  <si>
    <t>Hvis nedskrivning, med endelig virkning eller midlertidig</t>
  </si>
  <si>
    <t>Hvis midlertidig nedskrivning, beskrivelse av oppskrivningsmekanismen</t>
  </si>
  <si>
    <t>Prioritetsrekkefølge ved avvikling (oppgi instrumenttypen som har nærmeste bedre prioritet</t>
  </si>
  <si>
    <t>Senior Usikret</t>
  </si>
  <si>
    <t>Vilkår som gjør at instrumentet ikke kan medregnes etter overgangsperioden</t>
  </si>
  <si>
    <t>Hvis ja, spesifiser hvilke vilkår som ikke oppfyller nye krav</t>
  </si>
  <si>
    <t>Selskapets navn</t>
  </si>
  <si>
    <t>Regnskapsmessig konsolidering</t>
  </si>
  <si>
    <t>Regulatorisk konsolidering</t>
  </si>
  <si>
    <t>Beskrivelse av enhet</t>
  </si>
  <si>
    <t>Full konsolidering</t>
  </si>
  <si>
    <t>Ikke konsolidert</t>
  </si>
  <si>
    <t>Morbank</t>
  </si>
  <si>
    <t>Eiendomsmegler 100 % eiet datter</t>
  </si>
  <si>
    <t>Samarbeidende Sparebanker AS</t>
  </si>
  <si>
    <t>Egenkapitalmetoden</t>
  </si>
  <si>
    <t>Mellomliggende selskap med eierskap i SpareBank 1 Gruppen AS</t>
  </si>
  <si>
    <t>Konsolidering Eierforetak i samarbeidende gruppe</t>
  </si>
  <si>
    <t>Utsteder av Obligasjoner med fortrinnsrett</t>
  </si>
  <si>
    <t>Finansforetak</t>
  </si>
  <si>
    <t>SpareBank 1 Finans Midt-Norge</t>
  </si>
  <si>
    <t>Frequency: Årlig</t>
  </si>
  <si>
    <t>Sammensetning av ansvarlig kapital morbank</t>
  </si>
  <si>
    <t>Ren kjernekapital: Instrumenter og opptjent kapital</t>
  </si>
  <si>
    <t>MNOK</t>
  </si>
  <si>
    <t>Kapitalinstrumenter og tilhørende overkursfond</t>
  </si>
  <si>
    <t>Herav: Innbetalt egenkapitalbeviskapital</t>
  </si>
  <si>
    <t>Herav: Overkursfond</t>
  </si>
  <si>
    <t>Opptjent egenkapital i form av tidligere års tilbakeholdte resultater</t>
  </si>
  <si>
    <t>Akkumulerte andre inntekter og kostnader og andre fond o.l.</t>
  </si>
  <si>
    <t>Minoritetsinteresser</t>
  </si>
  <si>
    <t>Revidert delårsoverskudd fratrukket påregnelig skatt mv. og utbytte</t>
  </si>
  <si>
    <t>Ren kjernekapital før regulatoriske justeringer</t>
  </si>
  <si>
    <t>Ren kjernekapital: Regulatoriske justeringer</t>
  </si>
  <si>
    <t>Vedijusteringer som følge av kravene om forsvarlig verdsettelse (negativt beløp)</t>
  </si>
  <si>
    <t>Immaterielle eiendeler redusert med utsatt skatt (negativt beløp)</t>
  </si>
  <si>
    <t>Utsatt skattefordel som ikke skyldes midlertidige forskjeller redusert med utsatt skatt som kan motregnes (negativt beløp)</t>
  </si>
  <si>
    <t>Verdiendringer på sikringsinstrumenter ved kontantstrømsikring</t>
  </si>
  <si>
    <t>Positive verdier av justert forventet tap etter kapitalkravsforskriften § 15-7 (tas inn som negativt beløp)</t>
  </si>
  <si>
    <t>Gevinster eller tap på gjeld målt til virkelig verdi som skyldes endringer i egen kredittverdighet</t>
  </si>
  <si>
    <t>Overfinansiering av pensjonsforpliktelser (negativt beløp)</t>
  </si>
  <si>
    <t>Direkte, indirekte og syntetiske beholdninger av egne rene kjernekapitalinstrumenter (negativt beløp)</t>
  </si>
  <si>
    <t>Beholdning av ren kjernekapital i annet selskap i finansiell sektor som har en gjensidig investering av ansvarlig kapital (negativt beløp)</t>
  </si>
  <si>
    <t>Direkte, indirekte og syntetiske beholdninger av ren kjernekapital i andre selskaper i finansiell sektor der institusjonen ikke har vesentlig investering. Beløp som overstiger grensen på 10 %, regnet etter fradrag som er tillatt for korte posisjoner (negativt beløp)</t>
  </si>
  <si>
    <t>Direkte, indirekte og syntetiske beholdninger av ren kjernekapital i andre selskaper i finansiell sektor der institusjonen har vesentlige investeringer som samlet overstiger  grensen på 10 %, Beløp regnet etter fradrag som er tillatt for korte posisjoner (negativt beløp)</t>
  </si>
  <si>
    <t>Utsatt skattefordel som skyldes midlertidige forskjeller og som overstiger unntaksgrensen på 10 %, redusert med utsatt skatt som kan motregnes (negativt beløp)</t>
  </si>
  <si>
    <t>Beløp som overstiger unntaksgrensen på 17,65 % (negativt beløp)</t>
  </si>
  <si>
    <t>Direkte, indirekte og syntetiske beholdninger av ren kjernekapital i andre selskaper i finansiell sektor der institusjonen har en vesentlig investering (negativt beløp)</t>
  </si>
  <si>
    <t>Tilleggsfradrag i ren kjernekapital som institusjonen anser som nødvendige</t>
  </si>
  <si>
    <t>Utsatt skattefordel som skyldes midlertidige forskjeller (negativt beløp)</t>
  </si>
  <si>
    <t>Akkumulert underskudd i inneværende regnskapsår (negativt beløp)</t>
  </si>
  <si>
    <t>Påregnelig skatt relatert til rene kjernekapitalposter (negativt beløp)</t>
  </si>
  <si>
    <t>Overskytende fradrag i annen godkjent kjernekapital (negativt beløp)</t>
  </si>
  <si>
    <t>Sum regulatoriske justeringer i ren kjernekapital</t>
  </si>
  <si>
    <t>Ren kjernekapital</t>
  </si>
  <si>
    <t>Annen godkjent kjernekapital: Instrumenter</t>
  </si>
  <si>
    <t>herav klassifisert som egenkapital etter gjeldende regnskapsstandard</t>
  </si>
  <si>
    <t>herav: klassifisert som gjeld etter gjeldende regnskapsstandard</t>
  </si>
  <si>
    <t>Fondsobligasjonskapital omfattet av overgangsbestemmelser</t>
  </si>
  <si>
    <t>Annen godkjent kjernekapital før regulatoriske justeringer</t>
  </si>
  <si>
    <t>Annen godkjent kjernekapital: Regulatoriske justeringer</t>
  </si>
  <si>
    <t>Direkte, indirekte og syntetiske beholdninger av egen fondsobligasjonskapital (negativt beløp)</t>
  </si>
  <si>
    <t>Beholdning av annen godkjent kjernekapital i annet selskap i finansiell sektor som har en gjensidig investering av ansvarlig kapital (negativt beløp)</t>
  </si>
  <si>
    <t>Direkte, indirekte og syntetiske beholdninger av fondsobligasjonskapital i andre selskaper i finansiell sektor der institusjonen ikke har en vesentlig investering. Beløp som overstiger grensen på 10 %, regnet etter fradrag som er tillatt for korte posisjoner (negativt beløp)</t>
  </si>
  <si>
    <t>Overskytende fradrag i tilleggskapital (negativt beløp)</t>
  </si>
  <si>
    <t>Sum regulatoriske justeringer i annen godkjent kjernekapital</t>
  </si>
  <si>
    <t>Kjernekapital</t>
  </si>
  <si>
    <t>Tilleggskapital: Instrumenter og avsetninger</t>
  </si>
  <si>
    <t>Tilleggskapital omfattet av overgangsbestemmelser</t>
  </si>
  <si>
    <t>Tallverdien av negative verdier av justert forventet tap</t>
  </si>
  <si>
    <t>Tilleggskapital før regulatoriske justeringer</t>
  </si>
  <si>
    <t>Tilleggskapital: Regulatoriske justeringer</t>
  </si>
  <si>
    <t>Direkte, indirekte og syntetiske beholdninger av egen ansvarlig lånekapital (negativt beløp)</t>
  </si>
  <si>
    <t>Beholdning av tilleggskapital i annet selskap i finansiell sektor som har en gjensidig investering av ansvarlig kapital (negativt beløp)</t>
  </si>
  <si>
    <t>Direkte, indirekte og syntetiske beholdninger av ansvarlig lånekapital i andre selskaper i finansiell sektor der institusjonen ikke har en vesentlig investering. Beløp som overstiger grensen på 10 %, regnet etter fradrag som er tillatt for korte posisjoner (negativt beløp)</t>
  </si>
  <si>
    <t>herav: nye beholdninger som ikke omfattes av overgangsbestemmelser</t>
  </si>
  <si>
    <t>herav: beholdninger fra før 1. januar 2013 omfattet av overgangsbestemmelser</t>
  </si>
  <si>
    <t>Direkte, indirekte og syntetiske beholdninger av ansvarlig lånekapital i andre selskaper i finansiell sektor der institusjonen har en vesentlig investering. Beløp regnet etter fradrag som er tillatt for korte posisjoner (negativt beløp)</t>
  </si>
  <si>
    <t>Sum regulatoriske justeringer i tilleggskapital</t>
  </si>
  <si>
    <t>Ansvarlig kapital</t>
  </si>
  <si>
    <t>Beregningsgrunnlag</t>
  </si>
  <si>
    <t>Kapitaldekning og buffere</t>
  </si>
  <si>
    <t>Ren kjernekapitaldekning</t>
  </si>
  <si>
    <t>Kjernekapitaldekning</t>
  </si>
  <si>
    <t>Kapitaldekning</t>
  </si>
  <si>
    <t>Kombindert bufferkrav som prosent av beregningsgrunnlaget</t>
  </si>
  <si>
    <t>herav: bevaringsbuffer</t>
  </si>
  <si>
    <t>herav: motsyklisk buffer</t>
  </si>
  <si>
    <t>herav: systemrisikobuffer</t>
  </si>
  <si>
    <t>Ren kjernekapital tilgjengelig for oppfyllelse av bufferkrav</t>
  </si>
  <si>
    <t>Beløp under tersklene for fradrag (før risikovekting)</t>
  </si>
  <si>
    <t>Beholdninger av ansvarlig kapital i andre selskaper i finansiell sektor der institusjonen har en ikke vesentlig investering, som samlet er under grensen på 10 %. Beløp regnet etter fradrag som er tillatt for korte posisjoner</t>
  </si>
  <si>
    <t>Beholdninger av ren kapital i andre selskaper i finansiell sektor der institusjonen har en vesentlig investering, som samlet er under grensen på 10 %. Beløp regnet etter fradrag som er tillatt for korte posisjoner</t>
  </si>
  <si>
    <t>Utsatt skattefordel skyldes midlertidige forskjeller redusert med utsatt skatt som kan motregnes, som er under grensen på 10 %.</t>
  </si>
  <si>
    <t>Grenser for medregning av avsetninger i tilleggskapitalen</t>
  </si>
  <si>
    <t>Generelle kredittrisikoreserver</t>
  </si>
  <si>
    <t>Grense for medregning av generelle kredittrisikoreserver i tilleggskapitalen</t>
  </si>
  <si>
    <t>Grense for medregning i tilleggskapitalen av overskytende regnskapsmessige nedskrivninger</t>
  </si>
  <si>
    <t>Kapitalinstrumenter omfattet av overgangsbestemmelser</t>
  </si>
  <si>
    <t>Grense for medregning av rene kjernekapitalinstrumenter omfattet av overgangsbestemmelser</t>
  </si>
  <si>
    <t>Overskytende ren kjernekapital omfattet av overgangsbestemmelser</t>
  </si>
  <si>
    <t>Grense for medregning av fondsobligasjonskapital omfattet av overgangsbestemmelser</t>
  </si>
  <si>
    <t>Overskytende fondsobligasjonskapital omfattet av overgangsbestemmelser</t>
  </si>
  <si>
    <t>Grense for medregning av ansvarlig lånekapital omfattet av overgangsbestemmelser</t>
  </si>
  <si>
    <t>Overskytende ansvarlig lånekapital omfattet av overgangsbestemmelser</t>
  </si>
  <si>
    <t>Forholdsmessig konsolidering Eierforetak i samarbeidende gruppe</t>
  </si>
  <si>
    <t>Netto beregningsgrunnlag</t>
  </si>
  <si>
    <t>Minimum kapitalkrav (8 %)</t>
  </si>
  <si>
    <t>Kredittrisiko  (ekslusiv motpartsrisiko)</t>
  </si>
  <si>
    <t>Herav standardmetoden</t>
  </si>
  <si>
    <t>CVA-tillegg (motpartsrisiko derivater)</t>
  </si>
  <si>
    <t>Operasjonell risiko</t>
  </si>
  <si>
    <t>Herav basismetoden</t>
  </si>
  <si>
    <t>Andel risikovektede eiendeler samarbeidende gruppe</t>
  </si>
  <si>
    <t>Totalt</t>
  </si>
  <si>
    <t>Beregning av Leverage Ratio morbank</t>
  </si>
  <si>
    <t xml:space="preserve">Gjenkjøpsavtaler m.v. jf. CRR 429 (5)(d) og (8) </t>
  </si>
  <si>
    <t xml:space="preserve">Gjenkjøpsavtaler m.v.: Fremtidig eksponering for motpartsrisiko jf. CRR 429b (1) </t>
  </si>
  <si>
    <t xml:space="preserve">Ved unntagelse av rad 020 (CRR 429b (1)). Gjenkjøpsavtaler m.v.: Fremtidig verdi jf. CRR (429b (4) og (222) </t>
  </si>
  <si>
    <t xml:space="preserve">Gjenkjøpsavtaler m.v.: motpartsrisiko for agenttransaksjoner jf. CRR 429b (6)(a) </t>
  </si>
  <si>
    <t xml:space="preserve">(-) CCP-element av kundeclearede engasjementer i form av gjenkjøpsavtaler m.v. </t>
  </si>
  <si>
    <t xml:space="preserve">Derivater: Markedsverdi </t>
  </si>
  <si>
    <t xml:space="preserve">(-) Mottatt godkjent løpende margin i form av kontanter som motregnes mot endring i markedsverdi </t>
  </si>
  <si>
    <t xml:space="preserve">(-) CCP-element  av kundeclearede engasjementer i form av eksponeringer i derivater (markedsverdi)  </t>
  </si>
  <si>
    <t xml:space="preserve">Derivater: Fremtidig eksponering ved bruk av markedsverdimetoden </t>
  </si>
  <si>
    <t>(-) CCP-element av kundeclearede engasjementer i form av eksponeringer i derivater (Potensiell fremtidig eksponering)</t>
  </si>
  <si>
    <t xml:space="preserve">Derivater: Opprinnelig engasjementsmetoden </t>
  </si>
  <si>
    <t xml:space="preserve">(-) CCP-element av kundeclearede engasjementer i form av eksponeringer i derivater (Opprinnelig engasjementsverdi) </t>
  </si>
  <si>
    <t xml:space="preserve">Maksimal nominell verdi av utstedte kredittderivater </t>
  </si>
  <si>
    <t>(-) Kjøpte kredittderivater som annerkjennes for motregning for utstedte kredittderivater</t>
  </si>
  <si>
    <t xml:space="preserve">Poster utenom balansen med 10 % konverteringsfaktor etter standardmetoden </t>
  </si>
  <si>
    <t xml:space="preserve">Poster utenom balansen med 20 % konverteringsfaktor etter standardmetoden </t>
  </si>
  <si>
    <t xml:space="preserve">Poster utenom balansen med 50 % konverteringsfaktor etter standardmetoden </t>
  </si>
  <si>
    <t xml:space="preserve">Poster utenom balansen med 100 % konverteringsfaktor etter standardmetoden </t>
  </si>
  <si>
    <t xml:space="preserve">Øvrige eiendeler </t>
  </si>
  <si>
    <t xml:space="preserve">Brutto avgitt sikkerhetsstillelse i forbindelse med derivatkontrakter </t>
  </si>
  <si>
    <t xml:space="preserve">(-) Fordringer for løpende margin i form av kontanter utbetalt i derivattransaksjoner  </t>
  </si>
  <si>
    <t xml:space="preserve">(-) CCP-element av kundeclearede engasjementer i form av eksponeringer i derivater (startmargin) </t>
  </si>
  <si>
    <t>Justeringer for bokførte salgstransaksjoner av gjenkjøpsavtaler mv.</t>
  </si>
  <si>
    <t>(-) Forvaltede eiendeler</t>
  </si>
  <si>
    <t>(-) Beløp i samsvar med artikkel 429 (7) i CRR  for konserinterne engasjementer (solo nivå)</t>
  </si>
  <si>
    <t xml:space="preserve">(-) Eksponering i samsvar med artikkel 429 (14) i CRR </t>
  </si>
  <si>
    <t xml:space="preserve">(-) Regulatoriske justeringer i kjernekapital </t>
  </si>
  <si>
    <t xml:space="preserve">(-) Regulatoriske justeringer i kjernekapital etter overgangsregler  </t>
  </si>
  <si>
    <t xml:space="preserve">Totalt eksponeringsbeløp </t>
  </si>
  <si>
    <t xml:space="preserve">Totalt eksponeringsbeløp etter overgangsregler </t>
  </si>
  <si>
    <t xml:space="preserve">Kapital </t>
  </si>
  <si>
    <t xml:space="preserve">Kjernekapital </t>
  </si>
  <si>
    <t xml:space="preserve">Kjernekapital etter overgangsregler </t>
  </si>
  <si>
    <t xml:space="preserve">Uvektet kjernekapitalandel </t>
  </si>
  <si>
    <t xml:space="preserve">Uvektet kjernekapitalandel etter overgangsregler </t>
  </si>
  <si>
    <t>Uvektet kjernekapital etter konsolidering Eierforetak i samarbeidende gruppe</t>
  </si>
  <si>
    <t>Generelle kredittengasjementer</t>
  </si>
  <si>
    <t>Engasjementer i handelsporteføljen</t>
  </si>
  <si>
    <t>Verdipapiriseringsengasjementer</t>
  </si>
  <si>
    <t>Kapitalkrav</t>
  </si>
  <si>
    <t>Vekter for kapitalkrav</t>
  </si>
  <si>
    <t>Motsyklisk kapitalbuffersats</t>
  </si>
  <si>
    <t>Engasjements-beløp for SA</t>
  </si>
  <si>
    <t>Engasjements-beløp for IRB</t>
  </si>
  <si>
    <t>Summen av lange og korte posisjoner i handelsporteføljen</t>
  </si>
  <si>
    <t>Verdien av engasjementer i handelsporteføljen for interne modeller</t>
  </si>
  <si>
    <t>Engasjementsbeløp for SA</t>
  </si>
  <si>
    <t>Engasjementsbeløp for IRB</t>
  </si>
  <si>
    <t>Herav: Generelle kredittengasjementer</t>
  </si>
  <si>
    <t>Herav: Engasjementer i handelsporteføljen</t>
  </si>
  <si>
    <t>Herav: Verdipapiriserings-engasjementer</t>
  </si>
  <si>
    <t>Norge</t>
  </si>
  <si>
    <t>Den generelle kreditteksponering mot utlandet utgjør under 2 % av den totale eksponeringen. I henhold til kommisjonsforordning 115/2014 tilordnes disse utenlandske engasjementene til Norge.</t>
  </si>
  <si>
    <t>Samlet beregningsgrunnlag</t>
  </si>
  <si>
    <t>Foretaksspesifikk motsyklisk kapitalbuffersats</t>
  </si>
  <si>
    <t>Krav til foretaksspesifikk motsyklisk kapitalbuffer</t>
  </si>
  <si>
    <t>Konsernbalanse fra årsregnskapet</t>
  </si>
  <si>
    <t>Kapitaldekning etter konsolidering av eierforetak i samarbeidende gruppe</t>
  </si>
  <si>
    <t>Balanseført verdi</t>
  </si>
  <si>
    <t>Justert i forhold til kredittrisiko</t>
  </si>
  <si>
    <t>Justert i forhold til motpartsrisiko</t>
  </si>
  <si>
    <t>Justert i forhold til verdipapirisering</t>
  </si>
  <si>
    <t>Justert i forhold til markedsrisiko</t>
  </si>
  <si>
    <t>Ikke omfattet av kapitalkrav eller kapitalfradrag</t>
  </si>
  <si>
    <t>Eiendeler (millioner kroner)</t>
  </si>
  <si>
    <t>Kontanter og fordringer på sentralbanker</t>
  </si>
  <si>
    <t>Utlån til og fordringer på kredittinstitusjoner</t>
  </si>
  <si>
    <t>Utlån til og fordringer på kunder</t>
  </si>
  <si>
    <t>Sertifikater, obligasjoner og andre verdipapirer til virkelig verdi</t>
  </si>
  <si>
    <t>Aksjer, andeler og andre egenkapitalinteresser</t>
  </si>
  <si>
    <t>Eierinteresser i konsernselskaper</t>
  </si>
  <si>
    <t>Eierinteresser i felleskontrollert virksomhet og tilknyttet selskap</t>
  </si>
  <si>
    <t>Varige driftsmidler</t>
  </si>
  <si>
    <t>Goodwill</t>
  </si>
  <si>
    <t>Andre eiendeler</t>
  </si>
  <si>
    <t>Sum eiendeler</t>
  </si>
  <si>
    <t>Gjeld</t>
  </si>
  <si>
    <t>Innskudd fra kredittinstitusjoner</t>
  </si>
  <si>
    <t>Innskudd fra  kunder</t>
  </si>
  <si>
    <t>Gjeld stiftet ved utstedelse av verdipapirer</t>
  </si>
  <si>
    <t>Annen gjeld og forpliktelser</t>
  </si>
  <si>
    <t>Sum gjeld</t>
  </si>
  <si>
    <t>Eierandelskapital</t>
  </si>
  <si>
    <t>Overkursfond</t>
  </si>
  <si>
    <t>Utjevningsfond</t>
  </si>
  <si>
    <t>Gavefond</t>
  </si>
  <si>
    <t>Sparebankens fond</t>
  </si>
  <si>
    <t>Fond for urealiserte gevinster</t>
  </si>
  <si>
    <t>Hybridkapital</t>
  </si>
  <si>
    <t>Annen egenkapital</t>
  </si>
  <si>
    <t>Minoritetsandel</t>
  </si>
  <si>
    <t>Sum egenkapital</t>
  </si>
  <si>
    <t>Gjeld og egenkapital</t>
  </si>
  <si>
    <t>Frequency: Halvårlig</t>
  </si>
  <si>
    <t>Frequency: Semi annualy</t>
  </si>
  <si>
    <t>Frequency: semi annualy</t>
  </si>
  <si>
    <t>SpareBank 1 Modum</t>
  </si>
  <si>
    <t>NO0010792773</t>
  </si>
  <si>
    <t>18.05.2022, 100 % av pålydende + renter, skatt og regulatorisk innløsningsrett</t>
  </si>
  <si>
    <t>Deretter ved hver rentebetalingsdato, 18.02., 18.05., 18.08.,18.11., hvert år</t>
  </si>
  <si>
    <t>3mnd NIBOR + 175 bp</t>
  </si>
  <si>
    <t>Institusjoner</t>
  </si>
  <si>
    <t>AT</t>
  </si>
  <si>
    <t>BG</t>
  </si>
  <si>
    <t>LV</t>
  </si>
  <si>
    <t>Eiendomsmegler 1 Modum</t>
  </si>
  <si>
    <t>Currency and units (NOK 1000)</t>
  </si>
  <si>
    <t>a) template is not applicable to SpareBank 1 Modum or b) data is not available at the time of the reporting.</t>
  </si>
  <si>
    <t>HU</t>
  </si>
  <si>
    <t>MT</t>
  </si>
  <si>
    <t/>
  </si>
  <si>
    <t>Finansielle derivater</t>
  </si>
  <si>
    <t>Quarter ending on 31. December 2021</t>
  </si>
  <si>
    <t>Q4 2021</t>
  </si>
  <si>
    <t>RO</t>
  </si>
  <si>
    <t>TR</t>
  </si>
  <si>
    <t>IT</t>
  </si>
  <si>
    <t>Investeringseiendom</t>
  </si>
  <si>
    <t>Utbytte</t>
  </si>
  <si>
    <t>SpareBank 1 Kreditt AS</t>
  </si>
  <si>
    <t>NO0010956865</t>
  </si>
  <si>
    <t>25.03.2026, 100 % av pålydende + renter, skatt og regulatorisk innløsningsrett</t>
  </si>
  <si>
    <t>Deretter ved hver rentebetalingsdato, 25.3., 25.06., 25.09.,25.12., hvert år</t>
  </si>
  <si>
    <t>3mnd NIBOR + 125 bp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</si>
</sst>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0.0\ %"/>
    <numFmt numFmtId="167" formatCode="_-* #,##0_-;\-* #,##0_-;_-* &quot;-&quot;??_-;_-@_-"/>
  </numFmts>
  <fonts count="5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6"/>
      <color rgb="FF002060"/>
      <name val="Verdana"/>
      <family val="2"/>
    </font>
    <font>
      <b/>
      <sz val="11"/>
      <name val="Verdana"/>
      <family val="2"/>
    </font>
    <font>
      <sz val="7"/>
      <name val="Verdana"/>
      <family val="2"/>
    </font>
    <font>
      <b/>
      <sz val="7"/>
      <name val="Verdana"/>
      <family val="2"/>
    </font>
    <font>
      <b/>
      <sz val="9"/>
      <name val="Verdana"/>
      <family val="2"/>
    </font>
    <font>
      <b/>
      <sz val="10"/>
      <name val="Verdana"/>
      <family val="2"/>
    </font>
    <font>
      <sz val="6.5"/>
      <name val="Verdana"/>
      <family val="2"/>
    </font>
    <font>
      <sz val="11"/>
      <color theme="1"/>
      <name val="Verdana"/>
      <family val="2"/>
    </font>
    <font>
      <b/>
      <u/>
      <sz val="12"/>
      <color rgb="FF002060"/>
      <name val="Verdana"/>
      <family val="2"/>
    </font>
    <font>
      <sz val="11"/>
      <color rgb="FF002060"/>
      <name val="Verdana"/>
      <family val="2"/>
    </font>
    <font>
      <sz val="11"/>
      <name val="Verdana"/>
      <family val="2"/>
    </font>
    <font>
      <sz val="6.5"/>
      <color theme="1"/>
      <name val="Verdana"/>
      <family val="2"/>
    </font>
    <font>
      <sz val="10"/>
      <name val="Arial"/>
      <family val="2"/>
    </font>
    <font>
      <sz val="6.5"/>
      <color rgb="FFFF0000"/>
      <name val="Verdana"/>
      <family val="2"/>
    </font>
    <font>
      <b/>
      <sz val="6.5"/>
      <color theme="1"/>
      <name val="Verdana"/>
      <family val="2"/>
    </font>
    <font>
      <b/>
      <sz val="6.5"/>
      <name val="Verdana"/>
      <family val="2"/>
    </font>
    <font>
      <b/>
      <sz val="6.5"/>
      <color rgb="FFFF0000"/>
      <name val="Verdana"/>
      <family val="2"/>
    </font>
    <font>
      <i/>
      <sz val="6.5"/>
      <name val="Verdana"/>
      <family val="2"/>
    </font>
    <font>
      <sz val="6.5"/>
      <color rgb="FF002060"/>
      <name val="Verdana"/>
      <family val="2"/>
    </font>
    <font>
      <sz val="11"/>
      <color rgb="FFFF0000"/>
      <name val="Verdana"/>
      <family val="2"/>
    </font>
    <font>
      <i/>
      <sz val="7"/>
      <name val="Verdana"/>
      <family val="2"/>
    </font>
    <font>
      <b/>
      <sz val="9"/>
      <color rgb="FFFF0000"/>
      <name val="Verdana"/>
      <family val="2"/>
    </font>
    <font>
      <sz val="12"/>
      <name val="Verdana"/>
      <family val="2"/>
    </font>
    <font>
      <sz val="10"/>
      <color theme="0"/>
      <name val="Verdana"/>
      <family val="2"/>
    </font>
    <font>
      <b/>
      <sz val="16"/>
      <color theme="0"/>
      <name val="Verdana"/>
      <family val="2"/>
    </font>
    <font>
      <b/>
      <sz val="8"/>
      <color theme="0"/>
      <name val="Verdana"/>
      <family val="2"/>
    </font>
    <font>
      <sz val="7"/>
      <color theme="1"/>
      <name val="Verdana"/>
      <family val="2"/>
    </font>
    <font>
      <sz val="6.5"/>
      <name val="Arial"/>
      <family val="2"/>
    </font>
    <font>
      <b/>
      <sz val="10"/>
      <name val="Arial"/>
      <family val="2"/>
    </font>
    <font>
      <b/>
      <u/>
      <sz val="12"/>
      <color rgb="FF7030A0"/>
      <name val="Verdana"/>
      <family val="2"/>
    </font>
    <font>
      <b/>
      <sz val="6.5"/>
      <name val="Arial"/>
      <family val="2"/>
    </font>
    <font>
      <sz val="7"/>
      <color rgb="FFFF0000"/>
      <name val="Verdana"/>
      <family val="2"/>
    </font>
    <font>
      <i/>
      <sz val="9"/>
      <name val="Calibri"/>
      <family val="2"/>
      <scheme val="minor"/>
    </font>
    <font>
      <sz val="9"/>
      <name val="Calibri"/>
      <family val="2"/>
      <scheme val="minor"/>
    </font>
    <font>
      <b/>
      <i/>
      <sz val="9"/>
      <color rgb="FF222222"/>
      <name val="Calibri"/>
      <family val="2"/>
      <scheme val="minor"/>
    </font>
    <font>
      <sz val="9"/>
      <color rgb="FF222222"/>
      <name val="Calibri"/>
      <family val="2"/>
      <scheme val="minor"/>
    </font>
    <font>
      <sz val="8"/>
      <name val="Verdana"/>
      <family val="2"/>
    </font>
    <font>
      <sz val="8"/>
      <color theme="1"/>
      <name val="Verdana"/>
      <family val="2"/>
    </font>
    <font>
      <b/>
      <sz val="8"/>
      <name val="Verdana"/>
      <family val="2"/>
    </font>
    <font>
      <i/>
      <sz val="8"/>
      <name val="Verdana"/>
      <family val="2"/>
    </font>
    <font>
      <b/>
      <sz val="8"/>
      <color theme="1"/>
      <name val="Verdana"/>
      <family val="2"/>
    </font>
    <font>
      <b/>
      <sz val="9"/>
      <name val="Calibri"/>
      <family val="2"/>
      <scheme val="minor"/>
    </font>
    <font>
      <sz val="9"/>
      <name val="Calibri"/>
      <family val="2"/>
    </font>
    <font>
      <u/>
      <sz val="10"/>
      <color theme="10"/>
      <name val="Arial"/>
    </font>
    <font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rgb="FF00206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2060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rgb="FF002060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medium">
        <color indexed="64"/>
      </left>
      <right style="medium">
        <color auto="1"/>
      </right>
      <top style="thin">
        <color indexed="64"/>
      </top>
      <bottom/>
      <diagonal/>
    </border>
    <border>
      <left/>
      <right/>
      <top style="thin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 applyProtection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8" fillId="0" borderId="0"/>
    <xf numFmtId="0" fontId="10" fillId="0" borderId="0"/>
    <xf numFmtId="0" fontId="18" fillId="0" borderId="0" applyProtection="0"/>
    <xf numFmtId="0" fontId="3" fillId="0" borderId="0"/>
    <xf numFmtId="164" fontId="2" fillId="0" borderId="0" applyFont="0" applyFill="0" applyBorder="0" applyAlignment="0" applyProtection="0"/>
    <xf numFmtId="0" fontId="1" fillId="0" borderId="0"/>
    <xf numFmtId="0" fontId="49" fillId="0" borderId="0" applyNumberFormat="0" applyFill="0" applyBorder="0" applyAlignment="0" applyProtection="0"/>
  </cellStyleXfs>
  <cellXfs count="690">
    <xf numFmtId="0" fontId="0" fillId="0" borderId="0" xfId="0"/>
    <xf numFmtId="0" fontId="5" fillId="0" borderId="1" xfId="0" applyFont="1" applyBorder="1"/>
    <xf numFmtId="0" fontId="6" fillId="0" borderId="2" xfId="0" applyFont="1" applyFill="1" applyBorder="1" applyAlignment="1">
      <alignment horizontal="left" vertical="center"/>
    </xf>
    <xf numFmtId="49" fontId="7" fillId="0" borderId="2" xfId="0" applyNumberFormat="1" applyFont="1" applyFill="1" applyBorder="1" applyAlignment="1">
      <alignment vertical="center"/>
    </xf>
    <xf numFmtId="0" fontId="5" fillId="0" borderId="0" xfId="0" applyFont="1" applyFill="1"/>
    <xf numFmtId="0" fontId="5" fillId="0" borderId="0" xfId="0" applyFont="1"/>
    <xf numFmtId="49" fontId="5" fillId="0" borderId="0" xfId="0" applyNumberFormat="1" applyFont="1"/>
    <xf numFmtId="0" fontId="11" fillId="0" borderId="0" xfId="0" applyFont="1" applyAlignment="1"/>
    <xf numFmtId="0" fontId="8" fillId="0" borderId="0" xfId="0" applyFont="1" applyFill="1" applyAlignment="1">
      <alignment horizontal="left" vertical="center"/>
    </xf>
    <xf numFmtId="0" fontId="8" fillId="0" borderId="0" xfId="0" applyFont="1" applyAlignment="1">
      <alignment vertical="center"/>
    </xf>
    <xf numFmtId="0" fontId="5" fillId="0" borderId="0" xfId="0" applyFont="1" applyFill="1" applyAlignment="1">
      <alignment horizontal="left" vertical="top"/>
    </xf>
    <xf numFmtId="0" fontId="12" fillId="2" borderId="6" xfId="0" applyFont="1" applyFill="1" applyBorder="1" applyAlignment="1">
      <alignment horizontal="left" vertical="center"/>
    </xf>
    <xf numFmtId="0" fontId="12" fillId="2" borderId="7" xfId="0" applyFont="1" applyFill="1" applyBorder="1" applyAlignment="1">
      <alignment horizontal="left" vertical="center"/>
    </xf>
    <xf numFmtId="0" fontId="12" fillId="2" borderId="30" xfId="0" applyFont="1" applyFill="1" applyBorder="1" applyAlignment="1">
      <alignment horizontal="left" vertical="center"/>
    </xf>
    <xf numFmtId="0" fontId="12" fillId="2" borderId="31" xfId="0" applyFont="1" applyFill="1" applyBorder="1" applyAlignment="1">
      <alignment horizontal="left" vertical="center"/>
    </xf>
    <xf numFmtId="0" fontId="20" fillId="2" borderId="30" xfId="0" applyFont="1" applyFill="1" applyBorder="1" applyAlignment="1">
      <alignment horizontal="left" vertical="center"/>
    </xf>
    <xf numFmtId="0" fontId="20" fillId="2" borderId="31" xfId="0" applyFont="1" applyFill="1" applyBorder="1" applyAlignment="1">
      <alignment horizontal="left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vertical="center"/>
    </xf>
    <xf numFmtId="0" fontId="12" fillId="2" borderId="30" xfId="0" applyFont="1" applyFill="1" applyBorder="1" applyAlignment="1">
      <alignment vertical="center"/>
    </xf>
    <xf numFmtId="0" fontId="12" fillId="2" borderId="16" xfId="0" applyFont="1" applyFill="1" applyBorder="1" applyAlignment="1">
      <alignment horizontal="center" textRotation="90" wrapText="1"/>
    </xf>
    <xf numFmtId="0" fontId="13" fillId="2" borderId="0" xfId="3" applyFont="1" applyFill="1"/>
    <xf numFmtId="0" fontId="14" fillId="2" borderId="0" xfId="3" applyFont="1" applyFill="1"/>
    <xf numFmtId="0" fontId="15" fillId="2" borderId="0" xfId="3" applyFont="1" applyFill="1" applyAlignment="1">
      <alignment vertical="top" wrapText="1"/>
    </xf>
    <xf numFmtId="0" fontId="13" fillId="2" borderId="0" xfId="3" applyFont="1" applyFill="1" applyAlignment="1">
      <alignment vertical="top" wrapText="1"/>
    </xf>
    <xf numFmtId="0" fontId="10" fillId="2" borderId="0" xfId="3" applyFont="1" applyFill="1" applyAlignment="1">
      <alignment vertical="top"/>
    </xf>
    <xf numFmtId="0" fontId="16" fillId="2" borderId="0" xfId="3" applyFont="1" applyFill="1" applyAlignment="1">
      <alignment vertical="top" wrapText="1"/>
    </xf>
    <xf numFmtId="0" fontId="17" fillId="2" borderId="0" xfId="3" applyFont="1" applyFill="1"/>
    <xf numFmtId="0" fontId="12" fillId="2" borderId="0" xfId="3" applyFont="1" applyFill="1"/>
    <xf numFmtId="0" fontId="12" fillId="2" borderId="9" xfId="3" applyFont="1" applyFill="1" applyBorder="1" applyAlignment="1">
      <alignment horizontal="center" vertical="center" wrapText="1"/>
    </xf>
    <xf numFmtId="0" fontId="12" fillId="2" borderId="10" xfId="3" applyFont="1" applyFill="1" applyBorder="1" applyAlignment="1">
      <alignment horizontal="center" vertical="center" wrapText="1"/>
    </xf>
    <xf numFmtId="0" fontId="17" fillId="2" borderId="0" xfId="3" applyFont="1" applyFill="1" applyBorder="1"/>
    <xf numFmtId="0" fontId="13" fillId="2" borderId="24" xfId="3" applyFont="1" applyFill="1" applyBorder="1" applyAlignment="1">
      <alignment vertical="top" wrapText="1"/>
    </xf>
    <xf numFmtId="0" fontId="13" fillId="2" borderId="24" xfId="3" applyFont="1" applyFill="1" applyBorder="1"/>
    <xf numFmtId="0" fontId="12" fillId="2" borderId="40" xfId="3" applyFont="1" applyFill="1" applyBorder="1" applyAlignment="1">
      <alignment horizontal="center" vertical="center" wrapText="1"/>
    </xf>
    <xf numFmtId="0" fontId="17" fillId="2" borderId="9" xfId="3" applyFont="1" applyFill="1" applyBorder="1" applyAlignment="1">
      <alignment horizontal="center" vertical="center" wrapText="1"/>
    </xf>
    <xf numFmtId="0" fontId="17" fillId="2" borderId="10" xfId="3" applyFont="1" applyFill="1" applyBorder="1" applyAlignment="1">
      <alignment horizontal="center" vertical="center" wrapText="1"/>
    </xf>
    <xf numFmtId="0" fontId="12" fillId="2" borderId="17" xfId="3" applyFont="1" applyFill="1" applyBorder="1" applyAlignment="1">
      <alignment horizontal="center" vertical="center" wrapText="1"/>
    </xf>
    <xf numFmtId="0" fontId="12" fillId="2" borderId="11" xfId="3" applyFont="1" applyFill="1" applyBorder="1"/>
    <xf numFmtId="165" fontId="12" fillId="2" borderId="22" xfId="1" applyNumberFormat="1" applyFont="1" applyFill="1" applyBorder="1"/>
    <xf numFmtId="165" fontId="12" fillId="2" borderId="23" xfId="1" applyNumberFormat="1" applyFont="1" applyFill="1" applyBorder="1"/>
    <xf numFmtId="165" fontId="21" fillId="2" borderId="22" xfId="1" applyNumberFormat="1" applyFont="1" applyFill="1" applyBorder="1"/>
    <xf numFmtId="165" fontId="21" fillId="2" borderId="23" xfId="1" applyNumberFormat="1" applyFont="1" applyFill="1" applyBorder="1"/>
    <xf numFmtId="0" fontId="17" fillId="2" borderId="35" xfId="3" applyFont="1" applyFill="1" applyBorder="1" applyAlignment="1">
      <alignment horizontal="center" vertical="center" wrapText="1"/>
    </xf>
    <xf numFmtId="0" fontId="17" fillId="2" borderId="11" xfId="3" applyFont="1" applyFill="1" applyBorder="1"/>
    <xf numFmtId="0" fontId="12" fillId="2" borderId="0" xfId="3" applyFont="1" applyFill="1" applyBorder="1"/>
    <xf numFmtId="0" fontId="21" fillId="2" borderId="39" xfId="3" applyFont="1" applyFill="1" applyBorder="1"/>
    <xf numFmtId="165" fontId="21" fillId="2" borderId="16" xfId="1" applyNumberFormat="1" applyFont="1" applyFill="1" applyBorder="1"/>
    <xf numFmtId="0" fontId="17" fillId="2" borderId="20" xfId="3" applyFont="1" applyFill="1" applyBorder="1" applyAlignment="1">
      <alignment horizontal="center" vertical="center"/>
    </xf>
    <xf numFmtId="0" fontId="17" fillId="2" borderId="22" xfId="3" applyFont="1" applyFill="1" applyBorder="1" applyAlignment="1">
      <alignment horizontal="center" vertical="center"/>
    </xf>
    <xf numFmtId="0" fontId="17" fillId="2" borderId="56" xfId="3" applyFont="1" applyFill="1" applyBorder="1" applyAlignment="1">
      <alignment horizontal="center" vertical="center" wrapText="1"/>
    </xf>
    <xf numFmtId="165" fontId="12" fillId="2" borderId="53" xfId="1" applyNumberFormat="1" applyFont="1" applyFill="1" applyBorder="1"/>
    <xf numFmtId="165" fontId="21" fillId="2" borderId="25" xfId="1" applyNumberFormat="1" applyFont="1" applyFill="1" applyBorder="1"/>
    <xf numFmtId="0" fontId="12" fillId="2" borderId="59" xfId="3" applyFont="1" applyFill="1" applyBorder="1" applyAlignment="1">
      <alignment horizontal="left" vertical="center"/>
    </xf>
    <xf numFmtId="0" fontId="21" fillId="2" borderId="59" xfId="3" applyFont="1" applyFill="1" applyBorder="1" applyAlignment="1">
      <alignment horizontal="left" vertical="center"/>
    </xf>
    <xf numFmtId="165" fontId="21" fillId="2" borderId="53" xfId="1" applyNumberFormat="1" applyFont="1" applyFill="1" applyBorder="1"/>
    <xf numFmtId="0" fontId="21" fillId="2" borderId="61" xfId="3" applyFont="1" applyFill="1" applyBorder="1" applyAlignment="1">
      <alignment horizontal="left" vertical="center"/>
    </xf>
    <xf numFmtId="165" fontId="21" fillId="2" borderId="44" xfId="1" applyNumberFormat="1" applyFont="1" applyFill="1" applyBorder="1"/>
    <xf numFmtId="165" fontId="12" fillId="2" borderId="43" xfId="1" applyNumberFormat="1" applyFont="1" applyFill="1" applyBorder="1"/>
    <xf numFmtId="165" fontId="12" fillId="2" borderId="14" xfId="1" applyNumberFormat="1" applyFont="1" applyFill="1" applyBorder="1"/>
    <xf numFmtId="165" fontId="12" fillId="2" borderId="51" xfId="1" applyNumberFormat="1" applyFont="1" applyFill="1" applyBorder="1"/>
    <xf numFmtId="0" fontId="20" fillId="2" borderId="32" xfId="3" applyFont="1" applyFill="1" applyBorder="1" applyAlignment="1">
      <alignment horizontal="center" vertical="center"/>
    </xf>
    <xf numFmtId="0" fontId="12" fillId="2" borderId="56" xfId="3" applyFont="1" applyFill="1" applyBorder="1" applyAlignment="1">
      <alignment horizontal="center" vertical="center" wrapText="1"/>
    </xf>
    <xf numFmtId="0" fontId="12" fillId="2" borderId="25" xfId="3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/>
    </xf>
    <xf numFmtId="0" fontId="12" fillId="2" borderId="43" xfId="0" applyFont="1" applyFill="1" applyBorder="1" applyAlignment="1">
      <alignment horizontal="center" vertical="center"/>
    </xf>
    <xf numFmtId="0" fontId="20" fillId="2" borderId="43" xfId="0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horizontal="center" vertical="center"/>
    </xf>
    <xf numFmtId="0" fontId="20" fillId="2" borderId="47" xfId="0" applyFont="1" applyFill="1" applyBorder="1" applyAlignment="1">
      <alignment horizontal="left" vertical="center"/>
    </xf>
    <xf numFmtId="0" fontId="20" fillId="2" borderId="50" xfId="0" applyFont="1" applyFill="1" applyBorder="1" applyAlignment="1">
      <alignment horizontal="left" vertical="center"/>
    </xf>
    <xf numFmtId="0" fontId="20" fillId="2" borderId="47" xfId="0" applyFont="1" applyFill="1" applyBorder="1" applyAlignment="1">
      <alignment vertical="center"/>
    </xf>
    <xf numFmtId="0" fontId="12" fillId="2" borderId="10" xfId="0" applyFont="1" applyFill="1" applyBorder="1" applyAlignment="1">
      <alignment horizontal="center" vertical="center"/>
    </xf>
    <xf numFmtId="0" fontId="13" fillId="2" borderId="0" xfId="3" applyFont="1" applyFill="1" applyAlignment="1">
      <alignment vertical="center"/>
    </xf>
    <xf numFmtId="0" fontId="12" fillId="2" borderId="42" xfId="3" applyFont="1" applyFill="1" applyBorder="1" applyAlignment="1">
      <alignment horizontal="center" vertical="center" wrapText="1"/>
    </xf>
    <xf numFmtId="0" fontId="24" fillId="2" borderId="0" xfId="3" applyFont="1" applyFill="1" applyAlignment="1">
      <alignment vertical="center" wrapText="1"/>
    </xf>
    <xf numFmtId="0" fontId="17" fillId="2" borderId="24" xfId="3" applyFont="1" applyFill="1" applyBorder="1" applyAlignment="1">
      <alignment vertical="center"/>
    </xf>
    <xf numFmtId="0" fontId="12" fillId="2" borderId="24" xfId="3" applyFont="1" applyFill="1" applyBorder="1" applyAlignment="1">
      <alignment vertical="center"/>
    </xf>
    <xf numFmtId="0" fontId="17" fillId="2" borderId="44" xfId="3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7" fillId="2" borderId="9" xfId="3" applyFont="1" applyFill="1" applyBorder="1" applyAlignment="1">
      <alignment horizontal="center" vertical="center"/>
    </xf>
    <xf numFmtId="0" fontId="17" fillId="2" borderId="43" xfId="3" applyFont="1" applyFill="1" applyBorder="1" applyAlignment="1">
      <alignment horizontal="center" vertical="center"/>
    </xf>
    <xf numFmtId="0" fontId="20" fillId="2" borderId="43" xfId="3" applyFont="1" applyFill="1" applyBorder="1" applyAlignment="1">
      <alignment horizontal="center" vertical="center"/>
    </xf>
    <xf numFmtId="165" fontId="21" fillId="2" borderId="14" xfId="1" applyNumberFormat="1" applyFont="1" applyFill="1" applyBorder="1"/>
    <xf numFmtId="165" fontId="21" fillId="2" borderId="51" xfId="1" applyNumberFormat="1" applyFont="1" applyFill="1" applyBorder="1"/>
    <xf numFmtId="0" fontId="12" fillId="2" borderId="59" xfId="3" applyFont="1" applyFill="1" applyBorder="1" applyAlignment="1">
      <alignment horizontal="left"/>
    </xf>
    <xf numFmtId="0" fontId="12" fillId="2" borderId="59" xfId="3" applyFont="1" applyFill="1" applyBorder="1"/>
    <xf numFmtId="0" fontId="12" fillId="2" borderId="62" xfId="3" applyFont="1" applyFill="1" applyBorder="1"/>
    <xf numFmtId="0" fontId="12" fillId="2" borderId="62" xfId="3" applyFont="1" applyFill="1" applyBorder="1" applyAlignment="1">
      <alignment horizontal="left" vertical="center"/>
    </xf>
    <xf numFmtId="0" fontId="12" fillId="2" borderId="53" xfId="3" applyFont="1" applyFill="1" applyBorder="1"/>
    <xf numFmtId="0" fontId="12" fillId="2" borderId="51" xfId="3" applyFont="1" applyFill="1" applyBorder="1"/>
    <xf numFmtId="0" fontId="12" fillId="2" borderId="25" xfId="0" applyFont="1" applyFill="1" applyBorder="1" applyAlignment="1">
      <alignment horizontal="center" textRotation="90" wrapText="1"/>
    </xf>
    <xf numFmtId="0" fontId="12" fillId="2" borderId="56" xfId="0" applyFont="1" applyFill="1" applyBorder="1" applyAlignment="1">
      <alignment horizontal="center" vertical="center"/>
    </xf>
    <xf numFmtId="0" fontId="21" fillId="2" borderId="51" xfId="3" applyFont="1" applyFill="1" applyBorder="1"/>
    <xf numFmtId="0" fontId="12" fillId="2" borderId="39" xfId="3" applyFont="1" applyFill="1" applyBorder="1" applyAlignment="1">
      <alignment horizontal="center" vertical="center" wrapText="1"/>
    </xf>
    <xf numFmtId="9" fontId="12" fillId="2" borderId="33" xfId="3" applyNumberFormat="1" applyFont="1" applyFill="1" applyBorder="1" applyAlignment="1">
      <alignment horizontal="center" vertical="center" wrapText="1"/>
    </xf>
    <xf numFmtId="165" fontId="21" fillId="2" borderId="33" xfId="1" applyNumberFormat="1" applyFont="1" applyFill="1" applyBorder="1"/>
    <xf numFmtId="0" fontId="17" fillId="2" borderId="24" xfId="3" applyFont="1" applyFill="1" applyBorder="1"/>
    <xf numFmtId="0" fontId="17" fillId="2" borderId="32" xfId="3" applyFont="1" applyFill="1" applyBorder="1" applyAlignment="1">
      <alignment horizontal="center" vertical="center" wrapText="1"/>
    </xf>
    <xf numFmtId="0" fontId="17" fillId="2" borderId="39" xfId="3" applyFont="1" applyFill="1" applyBorder="1" applyAlignment="1">
      <alignment horizontal="center" vertical="center" wrapText="1"/>
    </xf>
    <xf numFmtId="0" fontId="17" fillId="2" borderId="52" xfId="3" applyFont="1" applyFill="1" applyBorder="1"/>
    <xf numFmtId="0" fontId="17" fillId="2" borderId="65" xfId="3" applyFont="1" applyFill="1" applyBorder="1" applyAlignment="1">
      <alignment horizontal="center" vertical="center"/>
    </xf>
    <xf numFmtId="0" fontId="12" fillId="2" borderId="56" xfId="3" applyFont="1" applyFill="1" applyBorder="1" applyAlignment="1">
      <alignment vertical="center"/>
    </xf>
    <xf numFmtId="165" fontId="12" fillId="2" borderId="9" xfId="1" applyNumberFormat="1" applyFont="1" applyFill="1" applyBorder="1" applyAlignment="1">
      <alignment vertical="center"/>
    </xf>
    <xf numFmtId="165" fontId="17" fillId="2" borderId="56" xfId="1" applyNumberFormat="1" applyFont="1" applyFill="1" applyBorder="1" applyAlignment="1">
      <alignment horizontal="center" vertical="center" wrapText="1"/>
    </xf>
    <xf numFmtId="0" fontId="12" fillId="2" borderId="51" xfId="3" applyFont="1" applyFill="1" applyBorder="1" applyAlignment="1">
      <alignment vertical="center"/>
    </xf>
    <xf numFmtId="165" fontId="17" fillId="2" borderId="43" xfId="1" applyNumberFormat="1" applyFont="1" applyFill="1" applyBorder="1" applyAlignment="1">
      <alignment vertical="center"/>
    </xf>
    <xf numFmtId="165" fontId="12" fillId="2" borderId="51" xfId="1" applyNumberFormat="1" applyFont="1" applyFill="1" applyBorder="1" applyAlignment="1">
      <alignment vertical="center"/>
    </xf>
    <xf numFmtId="0" fontId="12" fillId="2" borderId="53" xfId="3" applyFont="1" applyFill="1" applyBorder="1" applyAlignment="1">
      <alignment vertical="center"/>
    </xf>
    <xf numFmtId="165" fontId="12" fillId="2" borderId="22" xfId="1" applyNumberFormat="1" applyFont="1" applyFill="1" applyBorder="1" applyAlignment="1">
      <alignment vertical="center"/>
    </xf>
    <xf numFmtId="165" fontId="12" fillId="2" borderId="53" xfId="1" applyNumberFormat="1" applyFont="1" applyFill="1" applyBorder="1" applyAlignment="1">
      <alignment vertical="center"/>
    </xf>
    <xf numFmtId="165" fontId="12" fillId="2" borderId="43" xfId="1" applyNumberFormat="1" applyFont="1" applyFill="1" applyBorder="1" applyAlignment="1">
      <alignment vertical="center"/>
    </xf>
    <xf numFmtId="0" fontId="17" fillId="2" borderId="27" xfId="3" applyFont="1" applyFill="1" applyBorder="1" applyAlignment="1">
      <alignment horizontal="center" vertical="center"/>
    </xf>
    <xf numFmtId="0" fontId="25" fillId="2" borderId="0" xfId="3" applyFont="1" applyFill="1"/>
    <xf numFmtId="9" fontId="17" fillId="2" borderId="33" xfId="3" applyNumberFormat="1" applyFont="1" applyFill="1" applyBorder="1" applyAlignment="1">
      <alignment horizontal="center" vertical="center" wrapText="1"/>
    </xf>
    <xf numFmtId="9" fontId="17" fillId="2" borderId="27" xfId="3" applyNumberFormat="1" applyFont="1" applyFill="1" applyBorder="1" applyAlignment="1">
      <alignment horizontal="center" vertical="center" wrapText="1"/>
    </xf>
    <xf numFmtId="0" fontId="17" fillId="2" borderId="58" xfId="3" applyFont="1" applyFill="1" applyBorder="1" applyAlignment="1">
      <alignment horizontal="left"/>
    </xf>
    <xf numFmtId="0" fontId="20" fillId="2" borderId="64" xfId="3" applyFont="1" applyFill="1" applyBorder="1"/>
    <xf numFmtId="0" fontId="12" fillId="2" borderId="26" xfId="3" applyFont="1" applyFill="1" applyBorder="1"/>
    <xf numFmtId="165" fontId="21" fillId="2" borderId="32" xfId="1" applyNumberFormat="1" applyFont="1" applyFill="1" applyBorder="1"/>
    <xf numFmtId="165" fontId="21" fillId="2" borderId="43" xfId="1" applyNumberFormat="1" applyFont="1" applyFill="1" applyBorder="1"/>
    <xf numFmtId="165" fontId="17" fillId="2" borderId="56" xfId="1" applyNumberFormat="1" applyFont="1" applyFill="1" applyBorder="1"/>
    <xf numFmtId="0" fontId="12" fillId="2" borderId="12" xfId="3" applyFont="1" applyFill="1" applyBorder="1" applyAlignment="1">
      <alignment horizontal="center" vertical="center"/>
    </xf>
    <xf numFmtId="0" fontId="12" fillId="2" borderId="46" xfId="3" applyFont="1" applyFill="1" applyBorder="1" applyAlignment="1">
      <alignment horizontal="left"/>
    </xf>
    <xf numFmtId="165" fontId="17" fillId="2" borderId="51" xfId="1" applyNumberFormat="1" applyFont="1" applyFill="1" applyBorder="1"/>
    <xf numFmtId="165" fontId="20" fillId="2" borderId="51" xfId="1" applyNumberFormat="1" applyFont="1" applyFill="1" applyBorder="1"/>
    <xf numFmtId="0" fontId="19" fillId="2" borderId="7" xfId="3" applyFont="1" applyFill="1" applyBorder="1" applyAlignment="1">
      <alignment horizontal="left" vertical="center"/>
    </xf>
    <xf numFmtId="0" fontId="21" fillId="2" borderId="26" xfId="3" applyFont="1" applyFill="1" applyBorder="1"/>
    <xf numFmtId="0" fontId="17" fillId="2" borderId="26" xfId="3" applyFont="1" applyFill="1" applyBorder="1"/>
    <xf numFmtId="0" fontId="12" fillId="2" borderId="54" xfId="3" applyFont="1" applyFill="1" applyBorder="1" applyAlignment="1">
      <alignment horizontal="center" vertical="center"/>
    </xf>
    <xf numFmtId="165" fontId="12" fillId="2" borderId="59" xfId="1" applyNumberFormat="1" applyFont="1" applyFill="1" applyBorder="1"/>
    <xf numFmtId="0" fontId="17" fillId="2" borderId="30" xfId="3" applyFont="1" applyFill="1" applyBorder="1" applyAlignment="1">
      <alignment horizontal="left" vertical="center"/>
    </xf>
    <xf numFmtId="0" fontId="19" fillId="2" borderId="46" xfId="3" applyFont="1" applyFill="1" applyBorder="1" applyAlignment="1">
      <alignment horizontal="left" vertical="center"/>
    </xf>
    <xf numFmtId="0" fontId="17" fillId="2" borderId="30" xfId="3" applyFont="1" applyFill="1" applyBorder="1" applyAlignment="1">
      <alignment horizontal="center" vertical="center"/>
    </xf>
    <xf numFmtId="0" fontId="17" fillId="2" borderId="31" xfId="3" applyFont="1" applyFill="1" applyBorder="1" applyAlignment="1">
      <alignment horizontal="left" vertical="center"/>
    </xf>
    <xf numFmtId="0" fontId="19" fillId="2" borderId="31" xfId="3" applyFont="1" applyFill="1" applyBorder="1" applyAlignment="1">
      <alignment horizontal="left" vertical="center"/>
    </xf>
    <xf numFmtId="0" fontId="20" fillId="2" borderId="7" xfId="3" applyFont="1" applyFill="1" applyBorder="1" applyAlignment="1">
      <alignment horizontal="left" vertical="center"/>
    </xf>
    <xf numFmtId="0" fontId="17" fillId="2" borderId="7" xfId="3" applyFont="1" applyFill="1" applyBorder="1" applyAlignment="1">
      <alignment horizontal="left" vertical="center"/>
    </xf>
    <xf numFmtId="0" fontId="20" fillId="2" borderId="31" xfId="3" applyFont="1" applyFill="1" applyBorder="1" applyAlignment="1">
      <alignment horizontal="left" vertical="center"/>
    </xf>
    <xf numFmtId="0" fontId="17" fillId="2" borderId="49" xfId="3" applyFont="1" applyFill="1" applyBorder="1" applyAlignment="1">
      <alignment horizontal="center" vertical="center"/>
    </xf>
    <xf numFmtId="0" fontId="17" fillId="2" borderId="18" xfId="3" applyFont="1" applyFill="1" applyBorder="1"/>
    <xf numFmtId="0" fontId="17" fillId="2" borderId="40" xfId="3" applyFont="1" applyFill="1" applyBorder="1" applyAlignment="1">
      <alignment horizontal="center" vertical="center"/>
    </xf>
    <xf numFmtId="0" fontId="17" fillId="2" borderId="50" xfId="3" applyFont="1" applyFill="1" applyBorder="1"/>
    <xf numFmtId="165" fontId="12" fillId="2" borderId="44" xfId="1" applyNumberFormat="1" applyFont="1" applyFill="1" applyBorder="1" applyAlignment="1">
      <alignment horizontal="center" vertical="center" wrapText="1"/>
    </xf>
    <xf numFmtId="165" fontId="12" fillId="2" borderId="25" xfId="1" applyNumberFormat="1" applyFont="1" applyFill="1" applyBorder="1" applyAlignment="1">
      <alignment horizontal="center" vertical="center" wrapText="1"/>
    </xf>
    <xf numFmtId="0" fontId="20" fillId="2" borderId="22" xfId="3" applyFont="1" applyFill="1" applyBorder="1" applyAlignment="1">
      <alignment horizontal="center" vertical="center"/>
    </xf>
    <xf numFmtId="0" fontId="22" fillId="2" borderId="31" xfId="3" applyFont="1" applyFill="1" applyBorder="1" applyAlignment="1">
      <alignment horizontal="left" vertical="center"/>
    </xf>
    <xf numFmtId="0" fontId="20" fillId="2" borderId="44" xfId="3" applyFont="1" applyFill="1" applyBorder="1" applyAlignment="1">
      <alignment horizontal="center" vertical="center"/>
    </xf>
    <xf numFmtId="0" fontId="22" fillId="2" borderId="50" xfId="3" applyFont="1" applyFill="1" applyBorder="1" applyAlignment="1">
      <alignment horizontal="left" vertical="center"/>
    </xf>
    <xf numFmtId="165" fontId="12" fillId="2" borderId="42" xfId="1" applyNumberFormat="1" applyFont="1" applyFill="1" applyBorder="1" applyAlignment="1">
      <alignment horizontal="right" vertical="center" wrapText="1"/>
    </xf>
    <xf numFmtId="165" fontId="12" fillId="2" borderId="41" xfId="1" applyNumberFormat="1" applyFont="1" applyFill="1" applyBorder="1" applyAlignment="1">
      <alignment horizontal="right" vertical="center" wrapText="1"/>
    </xf>
    <xf numFmtId="165" fontId="12" fillId="2" borderId="56" xfId="1" applyNumberFormat="1" applyFont="1" applyFill="1" applyBorder="1" applyAlignment="1">
      <alignment horizontal="right" vertical="center" wrapText="1"/>
    </xf>
    <xf numFmtId="165" fontId="20" fillId="2" borderId="27" xfId="1" applyNumberFormat="1" applyFont="1" applyFill="1" applyBorder="1" applyAlignment="1">
      <alignment horizontal="right" vertical="center" wrapText="1"/>
    </xf>
    <xf numFmtId="165" fontId="20" fillId="2" borderId="48" xfId="1" applyNumberFormat="1" applyFont="1" applyFill="1" applyBorder="1" applyAlignment="1">
      <alignment horizontal="right" vertical="center" wrapText="1"/>
    </xf>
    <xf numFmtId="165" fontId="20" fillId="2" borderId="39" xfId="1" applyNumberFormat="1" applyFont="1" applyFill="1" applyBorder="1" applyAlignment="1">
      <alignment horizontal="right" vertical="center" wrapText="1"/>
    </xf>
    <xf numFmtId="165" fontId="12" fillId="2" borderId="12" xfId="1" applyNumberFormat="1" applyFont="1" applyFill="1" applyBorder="1" applyAlignment="1">
      <alignment horizontal="right" vertical="center" wrapText="1"/>
    </xf>
    <xf numFmtId="165" fontId="12" fillId="2" borderId="30" xfId="1" applyNumberFormat="1" applyFont="1" applyFill="1" applyBorder="1" applyAlignment="1">
      <alignment horizontal="right" vertical="center" wrapText="1"/>
    </xf>
    <xf numFmtId="165" fontId="12" fillId="2" borderId="51" xfId="1" applyNumberFormat="1" applyFont="1" applyFill="1" applyBorder="1" applyAlignment="1">
      <alignment horizontal="right" vertical="center" wrapText="1"/>
    </xf>
    <xf numFmtId="165" fontId="12" fillId="2" borderId="23" xfId="1" applyNumberFormat="1" applyFont="1" applyFill="1" applyBorder="1" applyAlignment="1">
      <alignment vertical="center"/>
    </xf>
    <xf numFmtId="165" fontId="12" fillId="2" borderId="14" xfId="1" applyNumberFormat="1" applyFont="1" applyFill="1" applyBorder="1" applyAlignment="1">
      <alignment vertical="center"/>
    </xf>
    <xf numFmtId="165" fontId="12" fillId="2" borderId="44" xfId="1" applyNumberFormat="1" applyFont="1" applyFill="1" applyBorder="1" applyAlignment="1">
      <alignment vertical="center"/>
    </xf>
    <xf numFmtId="165" fontId="12" fillId="2" borderId="16" xfId="1" applyNumberFormat="1" applyFont="1" applyFill="1" applyBorder="1" applyAlignment="1">
      <alignment vertical="center"/>
    </xf>
    <xf numFmtId="165" fontId="12" fillId="2" borderId="30" xfId="1" applyNumberFormat="1" applyFont="1" applyFill="1" applyBorder="1" applyAlignment="1">
      <alignment vertical="center"/>
    </xf>
    <xf numFmtId="165" fontId="21" fillId="2" borderId="44" xfId="1" applyNumberFormat="1" applyFont="1" applyFill="1" applyBorder="1" applyAlignment="1">
      <alignment vertical="center"/>
    </xf>
    <xf numFmtId="165" fontId="21" fillId="2" borderId="16" xfId="1" applyNumberFormat="1" applyFont="1" applyFill="1" applyBorder="1" applyAlignment="1">
      <alignment vertical="center"/>
    </xf>
    <xf numFmtId="165" fontId="21" fillId="2" borderId="25" xfId="1" applyNumberFormat="1" applyFont="1" applyFill="1" applyBorder="1" applyAlignment="1">
      <alignment vertical="center"/>
    </xf>
    <xf numFmtId="165" fontId="20" fillId="2" borderId="14" xfId="1" quotePrefix="1" applyNumberFormat="1" applyFont="1" applyFill="1" applyBorder="1" applyAlignment="1">
      <alignment vertical="center"/>
    </xf>
    <xf numFmtId="165" fontId="20" fillId="2" borderId="14" xfId="1" applyNumberFormat="1" applyFont="1" applyFill="1" applyBorder="1" applyAlignment="1">
      <alignment vertical="center"/>
    </xf>
    <xf numFmtId="165" fontId="20" fillId="2" borderId="51" xfId="1" applyNumberFormat="1" applyFont="1" applyFill="1" applyBorder="1" applyAlignment="1">
      <alignment vertical="center"/>
    </xf>
    <xf numFmtId="165" fontId="20" fillId="2" borderId="44" xfId="1" applyNumberFormat="1" applyFont="1" applyFill="1" applyBorder="1" applyAlignment="1">
      <alignment vertical="center"/>
    </xf>
    <xf numFmtId="0" fontId="8" fillId="0" borderId="0" xfId="5"/>
    <xf numFmtId="0" fontId="13" fillId="2" borderId="24" xfId="3" applyFont="1" applyFill="1" applyBorder="1" applyAlignment="1">
      <alignment vertical="center" wrapText="1"/>
    </xf>
    <xf numFmtId="0" fontId="13" fillId="2" borderId="0" xfId="8" applyFont="1" applyFill="1"/>
    <xf numFmtId="0" fontId="14" fillId="2" borderId="0" xfId="8" applyFont="1" applyFill="1"/>
    <xf numFmtId="0" fontId="13" fillId="2" borderId="0" xfId="8" applyFont="1" applyFill="1" applyAlignment="1">
      <alignment vertical="top" wrapText="1"/>
    </xf>
    <xf numFmtId="0" fontId="15" fillId="2" borderId="0" xfId="8" applyFont="1" applyFill="1" applyAlignment="1">
      <alignment vertical="top" wrapText="1"/>
    </xf>
    <xf numFmtId="0" fontId="16" fillId="2" borderId="0" xfId="8" applyFont="1" applyFill="1" applyAlignment="1">
      <alignment vertical="top" wrapText="1"/>
    </xf>
    <xf numFmtId="0" fontId="12" fillId="2" borderId="40" xfId="3" applyFont="1" applyFill="1" applyBorder="1" applyAlignment="1">
      <alignment horizontal="center" vertical="center"/>
    </xf>
    <xf numFmtId="0" fontId="12" fillId="2" borderId="36" xfId="3" applyFont="1" applyFill="1" applyBorder="1" applyAlignment="1">
      <alignment horizontal="center" vertical="center"/>
    </xf>
    <xf numFmtId="0" fontId="0" fillId="2" borderId="0" xfId="0" applyFill="1"/>
    <xf numFmtId="0" fontId="12" fillId="2" borderId="44" xfId="0" applyFont="1" applyFill="1" applyBorder="1" applyAlignment="1">
      <alignment horizontal="center" textRotation="90" wrapText="1"/>
    </xf>
    <xf numFmtId="165" fontId="20" fillId="2" borderId="43" xfId="1" quotePrefix="1" applyNumberFormat="1" applyFont="1" applyFill="1" applyBorder="1" applyAlignment="1">
      <alignment vertical="center"/>
    </xf>
    <xf numFmtId="0" fontId="27" fillId="2" borderId="0" xfId="3" applyFont="1" applyFill="1" applyAlignment="1">
      <alignment vertical="top"/>
    </xf>
    <xf numFmtId="165" fontId="12" fillId="2" borderId="61" xfId="1" applyNumberFormat="1" applyFont="1" applyFill="1" applyBorder="1"/>
    <xf numFmtId="0" fontId="12" fillId="2" borderId="3" xfId="3" applyFont="1" applyFill="1" applyBorder="1" applyAlignment="1">
      <alignment vertical="center"/>
    </xf>
    <xf numFmtId="0" fontId="12" fillId="2" borderId="47" xfId="3" applyFont="1" applyFill="1" applyBorder="1" applyAlignment="1">
      <alignment vertical="center"/>
    </xf>
    <xf numFmtId="0" fontId="25" fillId="2" borderId="0" xfId="8" applyFont="1" applyFill="1"/>
    <xf numFmtId="0" fontId="16" fillId="2" borderId="0" xfId="8" applyFont="1" applyFill="1"/>
    <xf numFmtId="0" fontId="28" fillId="2" borderId="0" xfId="8" applyFont="1" applyFill="1"/>
    <xf numFmtId="0" fontId="12" fillId="2" borderId="0" xfId="8" applyFont="1" applyFill="1" applyAlignment="1">
      <alignment vertical="top" wrapText="1"/>
    </xf>
    <xf numFmtId="0" fontId="17" fillId="2" borderId="0" xfId="8" applyFont="1" applyFill="1" applyAlignment="1">
      <alignment vertical="top" wrapText="1"/>
    </xf>
    <xf numFmtId="0" fontId="17" fillId="2" borderId="0" xfId="8" applyFont="1" applyFill="1"/>
    <xf numFmtId="0" fontId="12" fillId="2" borderId="0" xfId="8" applyFont="1" applyFill="1"/>
    <xf numFmtId="0" fontId="12" fillId="2" borderId="0" xfId="8" applyFont="1" applyFill="1" applyAlignment="1">
      <alignment vertical="top"/>
    </xf>
    <xf numFmtId="0" fontId="24" fillId="2" borderId="0" xfId="8" applyFont="1" applyFill="1"/>
    <xf numFmtId="0" fontId="19" fillId="2" borderId="0" xfId="8" applyFont="1" applyFill="1" applyAlignment="1">
      <alignment vertical="top"/>
    </xf>
    <xf numFmtId="0" fontId="10" fillId="2" borderId="0" xfId="8" applyFont="1" applyFill="1" applyAlignment="1">
      <alignment vertical="top"/>
    </xf>
    <xf numFmtId="165" fontId="23" fillId="2" borderId="62" xfId="1" applyNumberFormat="1" applyFont="1" applyFill="1" applyBorder="1"/>
    <xf numFmtId="0" fontId="12" fillId="2" borderId="0" xfId="3" applyFont="1" applyFill="1" applyBorder="1" applyAlignment="1">
      <alignment horizontal="center" vertical="center"/>
    </xf>
    <xf numFmtId="165" fontId="12" fillId="2" borderId="0" xfId="1" applyNumberFormat="1" applyFont="1" applyFill="1" applyBorder="1"/>
    <xf numFmtId="0" fontId="17" fillId="2" borderId="62" xfId="3" applyFont="1" applyFill="1" applyBorder="1" applyAlignment="1">
      <alignment horizontal="left"/>
    </xf>
    <xf numFmtId="0" fontId="5" fillId="0" borderId="1" xfId="0" applyFont="1" applyFill="1" applyBorder="1" applyAlignment="1">
      <alignment horizontal="left" vertical="center"/>
    </xf>
    <xf numFmtId="49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26" fillId="0" borderId="0" xfId="5" applyFont="1" applyAlignment="1">
      <alignment vertical="center"/>
    </xf>
    <xf numFmtId="0" fontId="8" fillId="0" borderId="0" xfId="5" applyAlignment="1">
      <alignment vertical="center"/>
    </xf>
    <xf numFmtId="0" fontId="5" fillId="0" borderId="0" xfId="0" applyFont="1" applyFill="1" applyAlignment="1">
      <alignment horizontal="left" vertical="center"/>
    </xf>
    <xf numFmtId="0" fontId="8" fillId="0" borderId="0" xfId="5" applyAlignment="1">
      <alignment horizontal="center"/>
    </xf>
    <xf numFmtId="0" fontId="14" fillId="2" borderId="0" xfId="3" quotePrefix="1" applyFont="1" applyFill="1"/>
    <xf numFmtId="0" fontId="21" fillId="2" borderId="39" xfId="3" applyFont="1" applyFill="1" applyBorder="1" applyAlignment="1">
      <alignment vertical="center"/>
    </xf>
    <xf numFmtId="165" fontId="20" fillId="2" borderId="32" xfId="1" applyNumberFormat="1" applyFont="1" applyFill="1" applyBorder="1" applyAlignment="1">
      <alignment vertical="center"/>
    </xf>
    <xf numFmtId="165" fontId="21" fillId="2" borderId="39" xfId="1" applyNumberFormat="1" applyFont="1" applyFill="1" applyBorder="1" applyAlignment="1">
      <alignment vertical="center"/>
    </xf>
    <xf numFmtId="165" fontId="20" fillId="2" borderId="37" xfId="1" applyNumberFormat="1" applyFont="1" applyFill="1" applyBorder="1"/>
    <xf numFmtId="165" fontId="20" fillId="2" borderId="25" xfId="1" applyNumberFormat="1" applyFont="1" applyFill="1" applyBorder="1"/>
    <xf numFmtId="14" fontId="12" fillId="2" borderId="43" xfId="1" applyNumberFormat="1" applyFont="1" applyFill="1" applyBorder="1" applyAlignment="1">
      <alignment horizontal="right" vertical="center" wrapText="1"/>
    </xf>
    <xf numFmtId="14" fontId="12" fillId="2" borderId="51" xfId="1" applyNumberFormat="1" applyFont="1" applyFill="1" applyBorder="1" applyAlignment="1">
      <alignment horizontal="right" vertical="center" wrapText="1"/>
    </xf>
    <xf numFmtId="166" fontId="20" fillId="2" borderId="39" xfId="2" applyNumberFormat="1" applyFont="1" applyFill="1" applyBorder="1"/>
    <xf numFmtId="165" fontId="17" fillId="2" borderId="9" xfId="1" applyNumberFormat="1" applyFont="1" applyFill="1" applyBorder="1"/>
    <xf numFmtId="165" fontId="17" fillId="2" borderId="53" xfId="1" applyNumberFormat="1" applyFont="1" applyFill="1" applyBorder="1"/>
    <xf numFmtId="165" fontId="17" fillId="2" borderId="43" xfId="1" applyNumberFormat="1" applyFont="1" applyFill="1" applyBorder="1"/>
    <xf numFmtId="165" fontId="20" fillId="2" borderId="43" xfId="1" applyNumberFormat="1" applyFont="1" applyFill="1" applyBorder="1"/>
    <xf numFmtId="165" fontId="20" fillId="2" borderId="44" xfId="1" applyNumberFormat="1" applyFont="1" applyFill="1" applyBorder="1"/>
    <xf numFmtId="165" fontId="20" fillId="2" borderId="39" xfId="1" applyNumberFormat="1" applyFont="1" applyFill="1" applyBorder="1"/>
    <xf numFmtId="165" fontId="17" fillId="2" borderId="10" xfId="1" applyNumberFormat="1" applyFont="1" applyFill="1" applyBorder="1"/>
    <xf numFmtId="165" fontId="17" fillId="2" borderId="14" xfId="1" applyNumberFormat="1" applyFont="1" applyFill="1" applyBorder="1"/>
    <xf numFmtId="165" fontId="20" fillId="2" borderId="32" xfId="1" applyNumberFormat="1" applyFont="1" applyFill="1" applyBorder="1"/>
    <xf numFmtId="165" fontId="20" fillId="2" borderId="33" xfId="1" applyNumberFormat="1" applyFont="1" applyFill="1" applyBorder="1"/>
    <xf numFmtId="0" fontId="29" fillId="3" borderId="0" xfId="0" applyFont="1" applyFill="1"/>
    <xf numFmtId="0" fontId="30" fillId="3" borderId="0" xfId="0" applyFont="1" applyFill="1"/>
    <xf numFmtId="0" fontId="5" fillId="3" borderId="0" xfId="0" applyFont="1" applyFill="1"/>
    <xf numFmtId="0" fontId="8" fillId="4" borderId="0" xfId="5" applyFill="1"/>
    <xf numFmtId="0" fontId="31" fillId="3" borderId="0" xfId="0" applyFont="1" applyFill="1"/>
    <xf numFmtId="0" fontId="8" fillId="0" borderId="0" xfId="0" applyFont="1" applyAlignment="1"/>
    <xf numFmtId="0" fontId="8" fillId="4" borderId="0" xfId="5" applyFill="1" applyAlignment="1">
      <alignment horizontal="center"/>
    </xf>
    <xf numFmtId="165" fontId="12" fillId="4" borderId="53" xfId="1" applyNumberFormat="1" applyFont="1" applyFill="1" applyBorder="1"/>
    <xf numFmtId="165" fontId="12" fillId="4" borderId="23" xfId="1" applyNumberFormat="1" applyFont="1" applyFill="1" applyBorder="1"/>
    <xf numFmtId="165" fontId="17" fillId="4" borderId="42" xfId="1" applyNumberFormat="1" applyFont="1" applyFill="1" applyBorder="1" applyAlignment="1">
      <alignment horizontal="center"/>
    </xf>
    <xf numFmtId="165" fontId="17" fillId="4" borderId="40" xfId="1" applyNumberFormat="1" applyFont="1" applyFill="1" applyBorder="1" applyAlignment="1">
      <alignment horizontal="center"/>
    </xf>
    <xf numFmtId="165" fontId="17" fillId="4" borderId="57" xfId="1" applyNumberFormat="1" applyFont="1" applyFill="1" applyBorder="1" applyAlignment="1">
      <alignment horizontal="left"/>
    </xf>
    <xf numFmtId="165" fontId="12" fillId="4" borderId="12" xfId="1" applyNumberFormat="1" applyFont="1" applyFill="1" applyBorder="1" applyAlignment="1">
      <alignment horizontal="center"/>
    </xf>
    <xf numFmtId="165" fontId="12" fillId="4" borderId="54" xfId="1" applyNumberFormat="1" applyFont="1" applyFill="1" applyBorder="1" applyAlignment="1">
      <alignment horizontal="center"/>
    </xf>
    <xf numFmtId="165" fontId="21" fillId="4" borderId="12" xfId="1" applyNumberFormat="1" applyFont="1" applyFill="1" applyBorder="1" applyAlignment="1">
      <alignment horizontal="center"/>
    </xf>
    <xf numFmtId="165" fontId="12" fillId="4" borderId="22" xfId="1" applyNumberFormat="1" applyFont="1" applyFill="1" applyBorder="1"/>
    <xf numFmtId="165" fontId="17" fillId="4" borderId="43" xfId="1" applyNumberFormat="1" applyFont="1" applyFill="1" applyBorder="1" applyAlignment="1">
      <alignment vertical="center"/>
    </xf>
    <xf numFmtId="165" fontId="12" fillId="4" borderId="9" xfId="1" applyNumberFormat="1" applyFont="1" applyFill="1" applyBorder="1"/>
    <xf numFmtId="165" fontId="12" fillId="4" borderId="10" xfId="1" applyNumberFormat="1" applyFont="1" applyFill="1" applyBorder="1"/>
    <xf numFmtId="0" fontId="12" fillId="2" borderId="22" xfId="3" applyFont="1" applyFill="1" applyBorder="1" applyAlignment="1">
      <alignment horizontal="center" vertical="center" wrapText="1"/>
    </xf>
    <xf numFmtId="0" fontId="12" fillId="2" borderId="23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/>
    </xf>
    <xf numFmtId="0" fontId="9" fillId="0" borderId="68" xfId="5" applyFont="1" applyBorder="1" applyAlignment="1">
      <alignment horizontal="center" vertical="center"/>
    </xf>
    <xf numFmtId="0" fontId="9" fillId="0" borderId="68" xfId="5" applyFont="1" applyBorder="1" applyAlignment="1">
      <alignment vertical="center"/>
    </xf>
    <xf numFmtId="0" fontId="8" fillId="0" borderId="7" xfId="5" applyBorder="1" applyAlignment="1">
      <alignment horizontal="center"/>
    </xf>
    <xf numFmtId="0" fontId="8" fillId="0" borderId="7" xfId="5" applyBorder="1"/>
    <xf numFmtId="0" fontId="8" fillId="2" borderId="0" xfId="5" applyFill="1"/>
    <xf numFmtId="0" fontId="8" fillId="2" borderId="0" xfId="5" applyFill="1" applyAlignment="1">
      <alignment horizontal="center"/>
    </xf>
    <xf numFmtId="0" fontId="32" fillId="0" borderId="0" xfId="0" applyFont="1" applyFill="1" applyAlignment="1">
      <alignment horizontal="left"/>
    </xf>
    <xf numFmtId="49" fontId="8" fillId="0" borderId="0" xfId="0" applyNumberFormat="1" applyFont="1"/>
    <xf numFmtId="0" fontId="12" fillId="4" borderId="59" xfId="3" applyFont="1" applyFill="1" applyBorder="1" applyAlignment="1">
      <alignment horizontal="left" vertical="center"/>
    </xf>
    <xf numFmtId="0" fontId="12" fillId="4" borderId="58" xfId="3" applyFont="1" applyFill="1" applyBorder="1" applyAlignment="1">
      <alignment horizontal="left" vertical="center"/>
    </xf>
    <xf numFmtId="165" fontId="12" fillId="4" borderId="56" xfId="1" applyNumberFormat="1" applyFont="1" applyFill="1" applyBorder="1"/>
    <xf numFmtId="0" fontId="12" fillId="2" borderId="7" xfId="3" applyFont="1" applyFill="1" applyBorder="1" applyAlignment="1">
      <alignment vertical="center"/>
    </xf>
    <xf numFmtId="0" fontId="21" fillId="2" borderId="24" xfId="3" applyFont="1" applyFill="1" applyBorder="1"/>
    <xf numFmtId="165" fontId="12" fillId="2" borderId="63" xfId="1" applyNumberFormat="1" applyFont="1" applyFill="1" applyBorder="1" applyAlignment="1">
      <alignment horizontal="center" vertical="center" wrapText="1"/>
    </xf>
    <xf numFmtId="165" fontId="13" fillId="2" borderId="0" xfId="3" applyNumberFormat="1" applyFont="1" applyFill="1"/>
    <xf numFmtId="0" fontId="21" fillId="2" borderId="62" xfId="3" applyFont="1" applyFill="1" applyBorder="1" applyAlignment="1">
      <alignment horizontal="left" vertical="center"/>
    </xf>
    <xf numFmtId="0" fontId="23" fillId="2" borderId="59" xfId="3" applyFont="1" applyFill="1" applyBorder="1" applyAlignment="1">
      <alignment horizontal="left" vertical="center"/>
    </xf>
    <xf numFmtId="165" fontId="23" fillId="2" borderId="22" xfId="1" applyNumberFormat="1" applyFont="1" applyFill="1" applyBorder="1"/>
    <xf numFmtId="165" fontId="23" fillId="2" borderId="14" xfId="1" applyNumberFormat="1" applyFont="1" applyFill="1" applyBorder="1"/>
    <xf numFmtId="165" fontId="23" fillId="2" borderId="23" xfId="1" applyNumberFormat="1" applyFont="1" applyFill="1" applyBorder="1"/>
    <xf numFmtId="165" fontId="23" fillId="2" borderId="53" xfId="1" applyNumberFormat="1" applyFont="1" applyFill="1" applyBorder="1"/>
    <xf numFmtId="165" fontId="12" fillId="2" borderId="56" xfId="1" applyNumberFormat="1" applyFont="1" applyFill="1" applyBorder="1" applyAlignment="1">
      <alignment horizontal="left" vertical="center"/>
    </xf>
    <xf numFmtId="165" fontId="12" fillId="2" borderId="51" xfId="1" applyNumberFormat="1" applyFont="1" applyFill="1" applyBorder="1" applyAlignment="1">
      <alignment horizontal="left" vertical="center"/>
    </xf>
    <xf numFmtId="165" fontId="12" fillId="2" borderId="10" xfId="1" applyNumberFormat="1" applyFont="1" applyFill="1" applyBorder="1" applyAlignment="1">
      <alignment horizontal="left" vertical="center"/>
    </xf>
    <xf numFmtId="165" fontId="12" fillId="2" borderId="14" xfId="1" applyNumberFormat="1" applyFont="1" applyFill="1" applyBorder="1" applyAlignment="1">
      <alignment horizontal="left" vertical="center"/>
    </xf>
    <xf numFmtId="0" fontId="23" fillId="2" borderId="30" xfId="3" applyFont="1" applyFill="1" applyBorder="1" applyAlignment="1">
      <alignment vertical="center"/>
    </xf>
    <xf numFmtId="165" fontId="12" fillId="4" borderId="30" xfId="1" applyNumberFormat="1" applyFont="1" applyFill="1" applyBorder="1" applyAlignment="1">
      <alignment vertical="center"/>
    </xf>
    <xf numFmtId="165" fontId="12" fillId="4" borderId="51" xfId="1" applyNumberFormat="1" applyFont="1" applyFill="1" applyBorder="1" applyAlignment="1">
      <alignment vertical="center"/>
    </xf>
    <xf numFmtId="0" fontId="23" fillId="2" borderId="4" xfId="3" applyFont="1" applyFill="1" applyBorder="1" applyAlignment="1">
      <alignment vertical="center"/>
    </xf>
    <xf numFmtId="0" fontId="23" fillId="2" borderId="50" xfId="3" applyFont="1" applyFill="1" applyBorder="1" applyAlignment="1">
      <alignment vertical="center"/>
    </xf>
    <xf numFmtId="0" fontId="23" fillId="2" borderId="3" xfId="3" applyFont="1" applyFill="1" applyBorder="1" applyAlignment="1">
      <alignment vertical="center"/>
    </xf>
    <xf numFmtId="0" fontId="13" fillId="2" borderId="0" xfId="10" applyFont="1" applyFill="1"/>
    <xf numFmtId="165" fontId="13" fillId="2" borderId="0" xfId="1" applyNumberFormat="1" applyFont="1" applyFill="1"/>
    <xf numFmtId="0" fontId="17" fillId="2" borderId="44" xfId="10" applyFont="1" applyFill="1" applyBorder="1" applyAlignment="1">
      <alignment horizontal="center" vertical="center"/>
    </xf>
    <xf numFmtId="0" fontId="17" fillId="2" borderId="50" xfId="10" applyFont="1" applyFill="1" applyBorder="1" applyAlignment="1">
      <alignment horizontal="left" vertical="center"/>
    </xf>
    <xf numFmtId="0" fontId="17" fillId="2" borderId="43" xfId="10" applyFont="1" applyFill="1" applyBorder="1" applyAlignment="1">
      <alignment horizontal="center" vertical="center"/>
    </xf>
    <xf numFmtId="0" fontId="20" fillId="4" borderId="9" xfId="10" applyFont="1" applyFill="1" applyBorder="1" applyAlignment="1">
      <alignment horizontal="center" vertical="center"/>
    </xf>
    <xf numFmtId="0" fontId="17" fillId="2" borderId="39" xfId="10" applyFont="1" applyFill="1" applyBorder="1" applyAlignment="1">
      <alignment horizontal="center" vertical="center" wrapText="1"/>
    </xf>
    <xf numFmtId="0" fontId="17" fillId="2" borderId="16" xfId="10" applyFont="1" applyFill="1" applyBorder="1" applyAlignment="1">
      <alignment horizontal="center" vertical="center" wrapText="1"/>
    </xf>
    <xf numFmtId="0" fontId="17" fillId="2" borderId="48" xfId="10" applyFont="1" applyFill="1" applyBorder="1" applyAlignment="1">
      <alignment horizontal="center" vertical="center" wrapText="1"/>
    </xf>
    <xf numFmtId="0" fontId="17" fillId="2" borderId="32" xfId="10" applyFont="1" applyFill="1" applyBorder="1" applyAlignment="1">
      <alignment horizontal="center" vertical="center" wrapText="1"/>
    </xf>
    <xf numFmtId="0" fontId="17" fillId="2" borderId="24" xfId="10" applyFont="1" applyFill="1" applyBorder="1"/>
    <xf numFmtId="0" fontId="17" fillId="2" borderId="0" xfId="10" applyFont="1" applyFill="1"/>
    <xf numFmtId="0" fontId="17" fillId="2" borderId="51" xfId="10" applyFont="1" applyFill="1" applyBorder="1" applyAlignment="1">
      <alignment horizontal="center" vertical="center" wrapText="1"/>
    </xf>
    <xf numFmtId="0" fontId="17" fillId="2" borderId="23" xfId="10" applyFont="1" applyFill="1" applyBorder="1" applyAlignment="1">
      <alignment horizontal="center" vertical="center" wrapText="1"/>
    </xf>
    <xf numFmtId="0" fontId="17" fillId="2" borderId="30" xfId="10" applyFont="1" applyFill="1" applyBorder="1" applyAlignment="1">
      <alignment horizontal="center" vertical="center" wrapText="1"/>
    </xf>
    <xf numFmtId="0" fontId="17" fillId="2" borderId="54" xfId="10" applyFont="1" applyFill="1" applyBorder="1" applyAlignment="1">
      <alignment horizontal="center" vertical="center" wrapText="1"/>
    </xf>
    <xf numFmtId="0" fontId="10" fillId="2" borderId="0" xfId="10" applyFont="1" applyFill="1" applyAlignment="1">
      <alignment vertical="top"/>
    </xf>
    <xf numFmtId="0" fontId="14" fillId="2" borderId="0" xfId="10" applyFont="1" applyFill="1"/>
    <xf numFmtId="0" fontId="21" fillId="4" borderId="41" xfId="10" applyFont="1" applyFill="1" applyBorder="1" applyAlignment="1">
      <alignment horizontal="left" vertical="center"/>
    </xf>
    <xf numFmtId="0" fontId="21" fillId="4" borderId="34" xfId="10" applyFont="1" applyFill="1" applyBorder="1" applyAlignment="1">
      <alignment horizontal="left" vertical="center"/>
    </xf>
    <xf numFmtId="0" fontId="21" fillId="4" borderId="45" xfId="10" applyFont="1" applyFill="1" applyBorder="1" applyAlignment="1">
      <alignment horizontal="left" vertical="center"/>
    </xf>
    <xf numFmtId="165" fontId="21" fillId="2" borderId="9" xfId="1" applyNumberFormat="1" applyFont="1" applyFill="1" applyBorder="1" applyAlignment="1">
      <alignment vertical="center"/>
    </xf>
    <xf numFmtId="165" fontId="21" fillId="2" borderId="41" xfId="1" applyNumberFormat="1" applyFont="1" applyFill="1" applyBorder="1" applyAlignment="1">
      <alignment vertical="center"/>
    </xf>
    <xf numFmtId="165" fontId="21" fillId="4" borderId="10" xfId="1" applyNumberFormat="1" applyFont="1" applyFill="1" applyBorder="1" applyAlignment="1">
      <alignment vertical="center"/>
    </xf>
    <xf numFmtId="165" fontId="21" fillId="4" borderId="41" xfId="1" applyNumberFormat="1" applyFont="1" applyFill="1" applyBorder="1" applyAlignment="1">
      <alignment vertical="center"/>
    </xf>
    <xf numFmtId="165" fontId="21" fillId="2" borderId="10" xfId="1" applyNumberFormat="1" applyFont="1" applyFill="1" applyBorder="1" applyAlignment="1">
      <alignment vertical="center"/>
    </xf>
    <xf numFmtId="165" fontId="21" fillId="4" borderId="56" xfId="1" applyNumberFormat="1" applyFont="1" applyFill="1" applyBorder="1" applyAlignment="1">
      <alignment vertical="center"/>
    </xf>
    <xf numFmtId="0" fontId="12" fillId="2" borderId="46" xfId="10" applyFont="1" applyFill="1" applyBorder="1" applyAlignment="1">
      <alignment horizontal="left" vertical="center"/>
    </xf>
    <xf numFmtId="165" fontId="12" fillId="4" borderId="14" xfId="1" applyNumberFormat="1" applyFont="1" applyFill="1" applyBorder="1" applyAlignment="1">
      <alignment vertical="center"/>
    </xf>
    <xf numFmtId="165" fontId="12" fillId="2" borderId="47" xfId="1" applyNumberFormat="1" applyFont="1" applyFill="1" applyBorder="1" applyAlignment="1">
      <alignment vertical="center"/>
    </xf>
    <xf numFmtId="165" fontId="12" fillId="4" borderId="16" xfId="1" applyNumberFormat="1" applyFont="1" applyFill="1" applyBorder="1" applyAlignment="1">
      <alignment vertical="center"/>
    </xf>
    <xf numFmtId="165" fontId="12" fillId="4" borderId="47" xfId="1" applyNumberFormat="1" applyFont="1" applyFill="1" applyBorder="1" applyAlignment="1">
      <alignment vertical="center"/>
    </xf>
    <xf numFmtId="165" fontId="12" fillId="4" borderId="25" xfId="1" applyNumberFormat="1" applyFont="1" applyFill="1" applyBorder="1" applyAlignment="1">
      <alignment vertical="center"/>
    </xf>
    <xf numFmtId="166" fontId="21" fillId="2" borderId="16" xfId="2" applyNumberFormat="1" applyFont="1" applyFill="1" applyBorder="1" applyAlignment="1">
      <alignment vertical="center"/>
    </xf>
    <xf numFmtId="166" fontId="21" fillId="2" borderId="25" xfId="2" applyNumberFormat="1" applyFont="1" applyFill="1" applyBorder="1" applyAlignment="1">
      <alignment vertical="center"/>
    </xf>
    <xf numFmtId="166" fontId="12" fillId="2" borderId="23" xfId="2" applyNumberFormat="1" applyFont="1" applyFill="1" applyBorder="1" applyAlignment="1">
      <alignment vertical="center"/>
    </xf>
    <xf numFmtId="166" fontId="12" fillId="2" borderId="53" xfId="2" applyNumberFormat="1" applyFont="1" applyFill="1" applyBorder="1" applyAlignment="1">
      <alignment vertical="center"/>
    </xf>
    <xf numFmtId="166" fontId="12" fillId="2" borderId="62" xfId="2" applyNumberFormat="1" applyFont="1" applyFill="1" applyBorder="1"/>
    <xf numFmtId="0" fontId="12" fillId="2" borderId="64" xfId="3" applyFont="1" applyFill="1" applyBorder="1" applyAlignment="1">
      <alignment horizontal="center" vertical="center" wrapText="1"/>
    </xf>
    <xf numFmtId="0" fontId="12" fillId="2" borderId="54" xfId="3" applyFont="1" applyFill="1" applyBorder="1" applyAlignment="1">
      <alignment horizontal="center"/>
    </xf>
    <xf numFmtId="0" fontId="12" fillId="2" borderId="40" xfId="3" applyFont="1" applyFill="1" applyBorder="1" applyAlignment="1">
      <alignment horizontal="center"/>
    </xf>
    <xf numFmtId="0" fontId="13" fillId="2" borderId="0" xfId="10" applyFont="1" applyFill="1" applyAlignment="1">
      <alignment vertical="center"/>
    </xf>
    <xf numFmtId="165" fontId="20" fillId="2" borderId="25" xfId="1" applyNumberFormat="1" applyFont="1" applyFill="1" applyBorder="1" applyAlignment="1">
      <alignment vertical="center"/>
    </xf>
    <xf numFmtId="0" fontId="20" fillId="2" borderId="47" xfId="7" applyFont="1" applyFill="1" applyBorder="1" applyAlignment="1">
      <alignment vertical="center"/>
    </xf>
    <xf numFmtId="0" fontId="20" fillId="2" borderId="44" xfId="7" applyFont="1" applyFill="1" applyBorder="1" applyAlignment="1">
      <alignment horizontal="center" vertical="center"/>
    </xf>
    <xf numFmtId="165" fontId="20" fillId="2" borderId="43" xfId="1" applyNumberFormat="1" applyFont="1" applyFill="1" applyBorder="1" applyAlignment="1">
      <alignment vertical="center"/>
    </xf>
    <xf numFmtId="0" fontId="20" fillId="2" borderId="30" xfId="7" applyFont="1" applyFill="1" applyBorder="1" applyAlignment="1">
      <alignment vertical="center"/>
    </xf>
    <xf numFmtId="0" fontId="20" fillId="2" borderId="43" xfId="7" applyFont="1" applyFill="1" applyBorder="1" applyAlignment="1">
      <alignment horizontal="center" vertical="center"/>
    </xf>
    <xf numFmtId="0" fontId="12" fillId="2" borderId="30" xfId="7" applyFont="1" applyFill="1" applyBorder="1" applyAlignment="1">
      <alignment vertical="center"/>
    </xf>
    <xf numFmtId="0" fontId="12" fillId="2" borderId="43" xfId="7" applyFont="1" applyFill="1" applyBorder="1" applyAlignment="1">
      <alignment horizontal="center" vertical="center"/>
    </xf>
    <xf numFmtId="0" fontId="12" fillId="2" borderId="6" xfId="7" applyFont="1" applyFill="1" applyBorder="1" applyAlignment="1">
      <alignment vertical="center"/>
    </xf>
    <xf numFmtId="0" fontId="12" fillId="2" borderId="9" xfId="7" applyFont="1" applyFill="1" applyBorder="1" applyAlignment="1">
      <alignment horizontal="center" vertical="center"/>
    </xf>
    <xf numFmtId="0" fontId="17" fillId="2" borderId="25" xfId="10" applyFont="1" applyFill="1" applyBorder="1" applyAlignment="1">
      <alignment horizontal="center" vertical="center"/>
    </xf>
    <xf numFmtId="0" fontId="12" fillId="2" borderId="24" xfId="10" applyFont="1" applyFill="1" applyBorder="1" applyAlignment="1">
      <alignment vertical="center"/>
    </xf>
    <xf numFmtId="0" fontId="17" fillId="2" borderId="24" xfId="10" applyFont="1" applyFill="1" applyBorder="1" applyAlignment="1">
      <alignment vertical="center"/>
    </xf>
    <xf numFmtId="0" fontId="24" fillId="2" borderId="0" xfId="10" applyFont="1" applyFill="1" applyAlignment="1">
      <alignment vertical="center" wrapText="1"/>
    </xf>
    <xf numFmtId="0" fontId="12" fillId="2" borderId="56" xfId="10" applyFont="1" applyFill="1" applyBorder="1" applyAlignment="1">
      <alignment horizontal="center" vertical="center" wrapText="1"/>
    </xf>
    <xf numFmtId="0" fontId="12" fillId="2" borderId="42" xfId="10" applyFont="1" applyFill="1" applyBorder="1" applyAlignment="1">
      <alignment horizontal="center" vertical="center" wrapText="1"/>
    </xf>
    <xf numFmtId="0" fontId="13" fillId="2" borderId="0" xfId="10" applyFont="1" applyFill="1" applyAlignment="1">
      <alignment vertical="top" wrapText="1"/>
    </xf>
    <xf numFmtId="0" fontId="16" fillId="2" borderId="0" xfId="10" applyFont="1" applyFill="1" applyAlignment="1">
      <alignment vertical="top" wrapText="1"/>
    </xf>
    <xf numFmtId="0" fontId="15" fillId="2" borderId="0" xfId="10" applyFont="1" applyFill="1" applyAlignment="1">
      <alignment vertical="top" wrapText="1"/>
    </xf>
    <xf numFmtId="166" fontId="12" fillId="2" borderId="51" xfId="2" applyNumberFormat="1" applyFont="1" applyFill="1" applyBorder="1"/>
    <xf numFmtId="166" fontId="12" fillId="2" borderId="53" xfId="2" applyNumberFormat="1" applyFont="1" applyFill="1" applyBorder="1"/>
    <xf numFmtId="166" fontId="21" fillId="2" borderId="39" xfId="2" applyNumberFormat="1" applyFont="1" applyFill="1" applyBorder="1"/>
    <xf numFmtId="0" fontId="23" fillId="2" borderId="25" xfId="3" applyFont="1" applyFill="1" applyBorder="1"/>
    <xf numFmtId="165" fontId="23" fillId="2" borderId="40" xfId="1" applyNumberFormat="1" applyFont="1" applyFill="1" applyBorder="1"/>
    <xf numFmtId="165" fontId="23" fillId="2" borderId="16" xfId="1" applyNumberFormat="1" applyFont="1" applyFill="1" applyBorder="1"/>
    <xf numFmtId="165" fontId="23" fillId="2" borderId="25" xfId="1" applyNumberFormat="1" applyFont="1" applyFill="1" applyBorder="1"/>
    <xf numFmtId="0" fontId="12" fillId="2" borderId="58" xfId="3" applyFont="1" applyFill="1" applyBorder="1" applyAlignment="1">
      <alignment horizontal="center" vertical="center" wrapText="1"/>
    </xf>
    <xf numFmtId="164" fontId="13" fillId="2" borderId="0" xfId="3" applyNumberFormat="1" applyFont="1" applyFill="1"/>
    <xf numFmtId="0" fontId="13" fillId="2" borderId="14" xfId="3" applyFont="1" applyFill="1" applyBorder="1" applyAlignment="1">
      <alignment vertical="center"/>
    </xf>
    <xf numFmtId="0" fontId="20" fillId="2" borderId="14" xfId="3" applyFont="1" applyFill="1" applyBorder="1" applyAlignment="1">
      <alignment vertical="center"/>
    </xf>
    <xf numFmtId="0" fontId="21" fillId="2" borderId="30" xfId="0" applyFont="1" applyFill="1" applyBorder="1" applyAlignment="1">
      <alignment vertical="center"/>
    </xf>
    <xf numFmtId="0" fontId="8" fillId="2" borderId="21" xfId="3" applyFont="1" applyFill="1" applyBorder="1" applyAlignment="1"/>
    <xf numFmtId="0" fontId="26" fillId="2" borderId="46" xfId="3" applyFont="1" applyFill="1" applyBorder="1" applyAlignment="1"/>
    <xf numFmtId="0" fontId="26" fillId="2" borderId="66" xfId="3" applyFont="1" applyFill="1" applyBorder="1" applyAlignment="1"/>
    <xf numFmtId="0" fontId="26" fillId="2" borderId="55" xfId="3" applyFont="1" applyFill="1" applyBorder="1" applyAlignment="1"/>
    <xf numFmtId="0" fontId="26" fillId="2" borderId="31" xfId="3" applyFont="1" applyFill="1" applyBorder="1" applyAlignment="1">
      <alignment vertical="center"/>
    </xf>
    <xf numFmtId="0" fontId="26" fillId="2" borderId="4" xfId="3" applyFont="1" applyFill="1" applyBorder="1" applyAlignment="1">
      <alignment vertical="center"/>
    </xf>
    <xf numFmtId="0" fontId="8" fillId="2" borderId="6" xfId="3" applyFont="1" applyFill="1" applyBorder="1" applyAlignment="1">
      <alignment vertical="center"/>
    </xf>
    <xf numFmtId="0" fontId="12" fillId="2" borderId="12" xfId="0" applyFont="1" applyFill="1" applyBorder="1" applyAlignment="1">
      <alignment horizontal="center" vertical="center"/>
    </xf>
    <xf numFmtId="165" fontId="17" fillId="2" borderId="28" xfId="1" applyNumberFormat="1" applyFont="1" applyFill="1" applyBorder="1"/>
    <xf numFmtId="167" fontId="12" fillId="0" borderId="58" xfId="1" applyNumberFormat="1" applyFont="1" applyBorder="1"/>
    <xf numFmtId="167" fontId="12" fillId="0" borderId="62" xfId="1" applyNumberFormat="1" applyFont="1" applyBorder="1"/>
    <xf numFmtId="165" fontId="17" fillId="2" borderId="60" xfId="1" applyNumberFormat="1" applyFont="1" applyFill="1" applyBorder="1"/>
    <xf numFmtId="0" fontId="12" fillId="2" borderId="29" xfId="3" applyFont="1" applyFill="1" applyBorder="1" applyAlignment="1">
      <alignment horizontal="center" vertical="center" wrapText="1"/>
    </xf>
    <xf numFmtId="0" fontId="12" fillId="2" borderId="36" xfId="3" applyFont="1" applyFill="1" applyBorder="1" applyAlignment="1">
      <alignment horizontal="center" vertical="center" wrapText="1"/>
    </xf>
    <xf numFmtId="0" fontId="12" fillId="2" borderId="60" xfId="3" applyFont="1" applyFill="1" applyBorder="1" applyAlignment="1">
      <alignment horizontal="center" vertical="center" wrapText="1"/>
    </xf>
    <xf numFmtId="167" fontId="12" fillId="0" borderId="45" xfId="1" applyNumberFormat="1" applyFont="1" applyBorder="1"/>
    <xf numFmtId="167" fontId="12" fillId="0" borderId="46" xfId="1" applyNumberFormat="1" applyFont="1" applyBorder="1"/>
    <xf numFmtId="0" fontId="12" fillId="0" borderId="14" xfId="0" applyFont="1" applyBorder="1"/>
    <xf numFmtId="0" fontId="12" fillId="2" borderId="14" xfId="0" applyFont="1" applyFill="1" applyBorder="1" applyAlignment="1">
      <alignment horizontal="left" vertical="center"/>
    </xf>
    <xf numFmtId="167" fontId="33" fillId="0" borderId="14" xfId="1" applyNumberFormat="1" applyFont="1" applyBorder="1"/>
    <xf numFmtId="167" fontId="12" fillId="0" borderId="30" xfId="1" applyNumberFormat="1" applyFont="1" applyBorder="1"/>
    <xf numFmtId="165" fontId="20" fillId="2" borderId="28" xfId="1" applyNumberFormat="1" applyFont="1" applyFill="1" applyBorder="1" applyAlignment="1">
      <alignment vertical="center"/>
    </xf>
    <xf numFmtId="165" fontId="21" fillId="2" borderId="60" xfId="1" applyNumberFormat="1" applyFont="1" applyFill="1" applyBorder="1" applyAlignment="1">
      <alignment vertical="center"/>
    </xf>
    <xf numFmtId="167" fontId="33" fillId="0" borderId="9" xfId="1" applyNumberFormat="1" applyFont="1" applyBorder="1"/>
    <xf numFmtId="167" fontId="33" fillId="0" borderId="56" xfId="1" applyNumberFormat="1" applyFont="1" applyBorder="1"/>
    <xf numFmtId="167" fontId="33" fillId="0" borderId="43" xfId="1" applyNumberFormat="1" applyFont="1" applyBorder="1"/>
    <xf numFmtId="167" fontId="33" fillId="0" borderId="51" xfId="1" applyNumberFormat="1" applyFont="1" applyBorder="1"/>
    <xf numFmtId="167" fontId="33" fillId="0" borderId="44" xfId="1" applyNumberFormat="1" applyFont="1" applyBorder="1"/>
    <xf numFmtId="167" fontId="33" fillId="0" borderId="25" xfId="1" applyNumberFormat="1" applyFont="1" applyBorder="1"/>
    <xf numFmtId="0" fontId="20" fillId="2" borderId="12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vertical="center"/>
    </xf>
    <xf numFmtId="0" fontId="17" fillId="2" borderId="23" xfId="3" applyFont="1" applyFill="1" applyBorder="1" applyAlignment="1">
      <alignment vertical="center"/>
    </xf>
    <xf numFmtId="0" fontId="33" fillId="0" borderId="58" xfId="0" applyFont="1" applyBorder="1"/>
    <xf numFmtId="0" fontId="33" fillId="0" borderId="62" xfId="0" applyFont="1" applyBorder="1"/>
    <xf numFmtId="0" fontId="33" fillId="0" borderId="61" xfId="0" applyFont="1" applyBorder="1"/>
    <xf numFmtId="0" fontId="33" fillId="0" borderId="42" xfId="0" applyFont="1" applyBorder="1"/>
    <xf numFmtId="0" fontId="33" fillId="0" borderId="12" xfId="0" applyFont="1" applyBorder="1"/>
    <xf numFmtId="0" fontId="33" fillId="0" borderId="40" xfId="0" applyFont="1" applyBorder="1"/>
    <xf numFmtId="167" fontId="17" fillId="2" borderId="14" xfId="3" applyNumberFormat="1" applyFont="1" applyFill="1" applyBorder="1" applyAlignment="1">
      <alignment vertical="center"/>
    </xf>
    <xf numFmtId="0" fontId="12" fillId="2" borderId="3" xfId="0" applyFont="1" applyFill="1" applyBorder="1" applyAlignment="1">
      <alignment vertical="center"/>
    </xf>
    <xf numFmtId="167" fontId="33" fillId="0" borderId="13" xfId="1" applyNumberFormat="1" applyFont="1" applyBorder="1"/>
    <xf numFmtId="0" fontId="33" fillId="0" borderId="0" xfId="0" applyFont="1"/>
    <xf numFmtId="0" fontId="35" fillId="0" borderId="0" xfId="0" applyFont="1"/>
    <xf numFmtId="0" fontId="33" fillId="0" borderId="14" xfId="0" applyFont="1" applyBorder="1"/>
    <xf numFmtId="0" fontId="33" fillId="0" borderId="9" xfId="0" applyFont="1" applyBorder="1"/>
    <xf numFmtId="0" fontId="33" fillId="0" borderId="10" xfId="0" applyFont="1" applyBorder="1"/>
    <xf numFmtId="0" fontId="33" fillId="0" borderId="56" xfId="0" applyFont="1" applyBorder="1"/>
    <xf numFmtId="0" fontId="33" fillId="0" borderId="43" xfId="0" applyFont="1" applyBorder="1"/>
    <xf numFmtId="0" fontId="33" fillId="0" borderId="44" xfId="0" applyFont="1" applyBorder="1"/>
    <xf numFmtId="0" fontId="33" fillId="0" borderId="16" xfId="0" applyFont="1" applyBorder="1"/>
    <xf numFmtId="167" fontId="33" fillId="0" borderId="16" xfId="1" applyNumberFormat="1" applyFont="1" applyBorder="1"/>
    <xf numFmtId="0" fontId="34" fillId="0" borderId="9" xfId="0" applyFont="1" applyBorder="1"/>
    <xf numFmtId="0" fontId="34" fillId="0" borderId="10" xfId="0" applyFont="1" applyBorder="1"/>
    <xf numFmtId="0" fontId="34" fillId="0" borderId="56" xfId="0" applyFont="1" applyBorder="1"/>
    <xf numFmtId="165" fontId="33" fillId="0" borderId="14" xfId="1" applyNumberFormat="1" applyFont="1" applyBorder="1"/>
    <xf numFmtId="165" fontId="33" fillId="0" borderId="51" xfId="1" applyNumberFormat="1" applyFont="1" applyBorder="1"/>
    <xf numFmtId="165" fontId="33" fillId="0" borderId="16" xfId="1" applyNumberFormat="1" applyFont="1" applyBorder="1"/>
    <xf numFmtId="165" fontId="33" fillId="0" borderId="25" xfId="1" applyNumberFormat="1" applyFont="1" applyBorder="1"/>
    <xf numFmtId="165" fontId="0" fillId="0" borderId="0" xfId="1" applyNumberFormat="1" applyFont="1"/>
    <xf numFmtId="0" fontId="33" fillId="0" borderId="22" xfId="0" applyFont="1" applyBorder="1"/>
    <xf numFmtId="165" fontId="33" fillId="0" borderId="23" xfId="1" applyNumberFormat="1" applyFont="1" applyBorder="1"/>
    <xf numFmtId="165" fontId="33" fillId="0" borderId="53" xfId="1" applyNumberFormat="1" applyFont="1" applyBorder="1"/>
    <xf numFmtId="0" fontId="36" fillId="0" borderId="72" xfId="0" applyFont="1" applyBorder="1"/>
    <xf numFmtId="0" fontId="36" fillId="0" borderId="73" xfId="0" applyFont="1" applyBorder="1"/>
    <xf numFmtId="0" fontId="36" fillId="0" borderId="69" xfId="0" applyFont="1" applyBorder="1"/>
    <xf numFmtId="0" fontId="12" fillId="2" borderId="41" xfId="3" applyFont="1" applyFill="1" applyBorder="1"/>
    <xf numFmtId="0" fontId="12" fillId="2" borderId="74" xfId="3" applyFont="1" applyFill="1" applyBorder="1"/>
    <xf numFmtId="165" fontId="21" fillId="2" borderId="54" xfId="1" applyNumberFormat="1" applyFont="1" applyFill="1" applyBorder="1"/>
    <xf numFmtId="167" fontId="33" fillId="0" borderId="10" xfId="1" applyNumberFormat="1" applyFont="1" applyBorder="1"/>
    <xf numFmtId="0" fontId="12" fillId="2" borderId="20" xfId="3" applyFont="1" applyFill="1" applyBorder="1" applyAlignment="1">
      <alignment horizontal="center" vertical="center" wrapText="1"/>
    </xf>
    <xf numFmtId="0" fontId="12" fillId="2" borderId="74" xfId="3" applyFont="1" applyFill="1" applyBorder="1" applyAlignment="1">
      <alignment horizontal="center" vertical="center" wrapText="1"/>
    </xf>
    <xf numFmtId="9" fontId="12" fillId="2" borderId="20" xfId="3" applyNumberFormat="1" applyFont="1" applyFill="1" applyBorder="1" applyAlignment="1">
      <alignment horizontal="center" vertical="center" wrapText="1"/>
    </xf>
    <xf numFmtId="9" fontId="12" fillId="2" borderId="74" xfId="3" applyNumberFormat="1" applyFont="1" applyFill="1" applyBorder="1" applyAlignment="1">
      <alignment horizontal="center" vertical="center" wrapText="1"/>
    </xf>
    <xf numFmtId="9" fontId="12" fillId="2" borderId="17" xfId="3" applyNumberFormat="1" applyFont="1" applyFill="1" applyBorder="1" applyAlignment="1">
      <alignment horizontal="center" vertical="center" wrapText="1"/>
    </xf>
    <xf numFmtId="167" fontId="0" fillId="0" borderId="14" xfId="1" applyNumberFormat="1" applyFont="1" applyBorder="1"/>
    <xf numFmtId="0" fontId="12" fillId="2" borderId="14" xfId="3" applyFont="1" applyFill="1" applyBorder="1"/>
    <xf numFmtId="0" fontId="37" fillId="0" borderId="0" xfId="5" applyFont="1"/>
    <xf numFmtId="0" fontId="37" fillId="4" borderId="0" xfId="5" applyFont="1" applyFill="1"/>
    <xf numFmtId="0" fontId="37" fillId="2" borderId="0" xfId="5" applyFont="1" applyFill="1"/>
    <xf numFmtId="0" fontId="37" fillId="0" borderId="7" xfId="5" applyFont="1" applyBorder="1"/>
    <xf numFmtId="0" fontId="12" fillId="2" borderId="29" xfId="3" applyFont="1" applyFill="1" applyBorder="1" applyAlignment="1">
      <alignment horizontal="center" vertical="center" wrapText="1"/>
    </xf>
    <xf numFmtId="0" fontId="12" fillId="2" borderId="36" xfId="3" applyFont="1" applyFill="1" applyBorder="1" applyAlignment="1">
      <alignment horizontal="center" vertical="center" wrapText="1"/>
    </xf>
    <xf numFmtId="0" fontId="12" fillId="2" borderId="23" xfId="3" applyFont="1" applyFill="1" applyBorder="1" applyAlignment="1">
      <alignment horizontal="center" vertical="center" wrapText="1"/>
    </xf>
    <xf numFmtId="0" fontId="12" fillId="2" borderId="60" xfId="3" applyFont="1" applyFill="1" applyBorder="1" applyAlignment="1">
      <alignment horizontal="center" vertical="center" wrapText="1"/>
    </xf>
    <xf numFmtId="0" fontId="38" fillId="2" borderId="0" xfId="0" applyFont="1" applyFill="1" applyBorder="1"/>
    <xf numFmtId="0" fontId="0" fillId="2" borderId="0" xfId="0" applyFill="1" applyAlignment="1">
      <alignment horizontal="center"/>
    </xf>
    <xf numFmtId="0" fontId="0" fillId="2" borderId="0" xfId="0" applyFont="1" applyFill="1"/>
    <xf numFmtId="0" fontId="0" fillId="2" borderId="0" xfId="0" applyFont="1" applyFill="1" applyBorder="1" applyAlignment="1"/>
    <xf numFmtId="0" fontId="39" fillId="2" borderId="75" xfId="0" applyFont="1" applyFill="1" applyBorder="1" applyAlignment="1">
      <alignment horizontal="left" vertical="top"/>
    </xf>
    <xf numFmtId="0" fontId="40" fillId="2" borderId="75" xfId="0" applyFont="1" applyFill="1" applyBorder="1" applyAlignment="1">
      <alignment vertical="center"/>
    </xf>
    <xf numFmtId="0" fontId="39" fillId="2" borderId="0" xfId="0" applyFont="1" applyFill="1" applyAlignment="1">
      <alignment horizontal="left" vertical="top"/>
    </xf>
    <xf numFmtId="0" fontId="41" fillId="2" borderId="0" xfId="0" applyFont="1" applyFill="1" applyBorder="1" applyAlignment="1">
      <alignment vertical="center"/>
    </xf>
    <xf numFmtId="0" fontId="39" fillId="2" borderId="0" xfId="0" applyFont="1" applyFill="1" applyAlignment="1">
      <alignment horizontal="center"/>
    </xf>
    <xf numFmtId="0" fontId="40" fillId="2" borderId="75" xfId="0" applyFont="1" applyFill="1" applyBorder="1" applyAlignment="1"/>
    <xf numFmtId="0" fontId="39" fillId="2" borderId="24" xfId="0" applyFont="1" applyFill="1" applyBorder="1" applyAlignment="1">
      <alignment horizontal="center"/>
    </xf>
    <xf numFmtId="0" fontId="39" fillId="2" borderId="0" xfId="0" applyFont="1" applyFill="1" applyBorder="1"/>
    <xf numFmtId="3" fontId="39" fillId="2" borderId="0" xfId="0" applyNumberFormat="1" applyFont="1" applyFill="1" applyAlignment="1">
      <alignment horizontal="center"/>
    </xf>
    <xf numFmtId="14" fontId="39" fillId="2" borderId="0" xfId="0" applyNumberFormat="1" applyFont="1" applyFill="1" applyAlignment="1">
      <alignment horizontal="center"/>
    </xf>
    <xf numFmtId="14" fontId="39" fillId="2" borderId="0" xfId="0" applyNumberFormat="1" applyFont="1" applyFill="1" applyAlignment="1">
      <alignment horizontal="center" wrapText="1"/>
    </xf>
    <xf numFmtId="0" fontId="39" fillId="2" borderId="0" xfId="0" applyFont="1" applyFill="1" applyAlignment="1">
      <alignment horizontal="center" wrapText="1"/>
    </xf>
    <xf numFmtId="0" fontId="40" fillId="2" borderId="24" xfId="0" applyFont="1" applyFill="1" applyBorder="1" applyAlignment="1">
      <alignment vertical="center"/>
    </xf>
    <xf numFmtId="0" fontId="39" fillId="2" borderId="0" xfId="0" applyFont="1" applyFill="1" applyAlignment="1">
      <alignment horizontal="left"/>
    </xf>
    <xf numFmtId="10" fontId="39" fillId="2" borderId="0" xfId="0" applyNumberFormat="1" applyFont="1" applyFill="1" applyAlignment="1">
      <alignment horizontal="center"/>
    </xf>
    <xf numFmtId="0" fontId="39" fillId="2" borderId="0" xfId="0" applyFont="1" applyFill="1" applyBorder="1" applyAlignment="1">
      <alignment horizontal="center"/>
    </xf>
    <xf numFmtId="49" fontId="12" fillId="2" borderId="0" xfId="1" applyNumberFormat="1" applyFont="1" applyFill="1" applyBorder="1" applyAlignment="1">
      <alignment horizontal="left" vertical="center" wrapText="1"/>
    </xf>
    <xf numFmtId="165" fontId="12" fillId="2" borderId="0" xfId="1" applyNumberFormat="1" applyFont="1" applyFill="1" applyBorder="1" applyAlignment="1">
      <alignment vertical="center"/>
    </xf>
    <xf numFmtId="165" fontId="12" fillId="2" borderId="0" xfId="1" applyNumberFormat="1" applyFont="1" applyFill="1" applyBorder="1" applyAlignment="1">
      <alignment vertical="center" wrapText="1"/>
    </xf>
    <xf numFmtId="14" fontId="12" fillId="2" borderId="0" xfId="1" applyNumberFormat="1" applyFont="1" applyFill="1" applyBorder="1" applyAlignment="1">
      <alignment vertical="center"/>
    </xf>
    <xf numFmtId="49" fontId="12" fillId="2" borderId="0" xfId="1" applyNumberFormat="1" applyFont="1" applyFill="1" applyBorder="1" applyAlignment="1">
      <alignment horizontal="left" vertical="center"/>
    </xf>
    <xf numFmtId="49" fontId="23" fillId="2" borderId="0" xfId="1" applyNumberFormat="1" applyFont="1" applyFill="1" applyBorder="1" applyAlignment="1">
      <alignment horizontal="left" vertical="center" wrapText="1"/>
    </xf>
    <xf numFmtId="165" fontId="23" fillId="2" borderId="0" xfId="1" applyNumberFormat="1" applyFont="1" applyFill="1" applyBorder="1" applyAlignment="1">
      <alignment vertical="center"/>
    </xf>
    <xf numFmtId="0" fontId="13" fillId="2" borderId="0" xfId="3" applyFont="1" applyFill="1" applyBorder="1"/>
    <xf numFmtId="0" fontId="17" fillId="2" borderId="0" xfId="3" applyFont="1" applyFill="1" applyBorder="1" applyAlignment="1">
      <alignment horizontal="center" vertical="center" wrapText="1"/>
    </xf>
    <xf numFmtId="165" fontId="12" fillId="2" borderId="0" xfId="1" applyNumberFormat="1" applyFont="1" applyFill="1" applyBorder="1" applyAlignment="1">
      <alignment horizontal="left" vertical="center"/>
    </xf>
    <xf numFmtId="165" fontId="12" fillId="2" borderId="0" xfId="4" applyNumberFormat="1" applyFont="1" applyFill="1" applyBorder="1" applyAlignment="1">
      <alignment vertical="center"/>
    </xf>
    <xf numFmtId="165" fontId="12" fillId="2" borderId="0" xfId="4" applyNumberFormat="1" applyFont="1" applyFill="1" applyBorder="1" applyAlignment="1">
      <alignment horizontal="left" vertical="center"/>
    </xf>
    <xf numFmtId="0" fontId="21" fillId="2" borderId="0" xfId="3" applyFont="1" applyFill="1" applyBorder="1" applyAlignment="1">
      <alignment horizontal="center" vertical="center"/>
    </xf>
    <xf numFmtId="0" fontId="21" fillId="2" borderId="0" xfId="3" applyFont="1" applyFill="1" applyBorder="1" applyAlignment="1">
      <alignment vertical="center"/>
    </xf>
    <xf numFmtId="0" fontId="21" fillId="2" borderId="0" xfId="3" applyFont="1" applyFill="1" applyBorder="1" applyAlignment="1">
      <alignment horizontal="left" vertical="center"/>
    </xf>
    <xf numFmtId="0" fontId="42" fillId="2" borderId="0" xfId="8" applyFont="1" applyFill="1" applyAlignment="1">
      <alignment vertical="top" wrapText="1"/>
    </xf>
    <xf numFmtId="0" fontId="43" fillId="2" borderId="0" xfId="8" applyFont="1" applyFill="1" applyAlignment="1">
      <alignment vertical="top" wrapText="1"/>
    </xf>
    <xf numFmtId="0" fontId="44" fillId="4" borderId="42" xfId="3" applyFont="1" applyFill="1" applyBorder="1" applyAlignment="1">
      <alignment vertical="center"/>
    </xf>
    <xf numFmtId="0" fontId="44" fillId="4" borderId="34" xfId="3" applyFont="1" applyFill="1" applyBorder="1" applyAlignment="1">
      <alignment vertical="center"/>
    </xf>
    <xf numFmtId="0" fontId="44" fillId="4" borderId="45" xfId="3" applyFont="1" applyFill="1" applyBorder="1" applyAlignment="1">
      <alignment horizontal="center" vertical="center"/>
    </xf>
    <xf numFmtId="0" fontId="42" fillId="2" borderId="12" xfId="3" applyFont="1" applyFill="1" applyBorder="1" applyAlignment="1">
      <alignment horizontal="center" vertical="center"/>
    </xf>
    <xf numFmtId="0" fontId="42" fillId="2" borderId="30" xfId="3" applyFont="1" applyFill="1" applyBorder="1" applyAlignment="1">
      <alignment vertical="center"/>
    </xf>
    <xf numFmtId="0" fontId="42" fillId="2" borderId="31" xfId="3" applyFont="1" applyFill="1" applyBorder="1" applyAlignment="1">
      <alignment vertical="center"/>
    </xf>
    <xf numFmtId="165" fontId="42" fillId="2" borderId="62" xfId="1" applyNumberFormat="1" applyFont="1" applyFill="1" applyBorder="1" applyAlignment="1">
      <alignment vertical="center"/>
    </xf>
    <xf numFmtId="0" fontId="42" fillId="2" borderId="43" xfId="3" applyFont="1" applyFill="1" applyBorder="1" applyAlignment="1">
      <alignment horizontal="center" vertical="center"/>
    </xf>
    <xf numFmtId="0" fontId="45" fillId="2" borderId="31" xfId="3" applyFont="1" applyFill="1" applyBorder="1" applyAlignment="1">
      <alignment vertical="center"/>
    </xf>
    <xf numFmtId="0" fontId="43" fillId="2" borderId="46" xfId="8" applyFont="1" applyFill="1" applyBorder="1"/>
    <xf numFmtId="165" fontId="45" fillId="2" borderId="62" xfId="1" applyNumberFormat="1" applyFont="1" applyFill="1" applyBorder="1" applyAlignment="1">
      <alignment vertical="center"/>
    </xf>
    <xf numFmtId="0" fontId="43" fillId="2" borderId="0" xfId="8" applyFont="1" applyFill="1"/>
    <xf numFmtId="0" fontId="44" fillId="2" borderId="12" xfId="3" applyFont="1" applyFill="1" applyBorder="1" applyAlignment="1">
      <alignment horizontal="center" vertical="center"/>
    </xf>
    <xf numFmtId="0" fontId="44" fillId="2" borderId="30" xfId="3" applyFont="1" applyFill="1" applyBorder="1" applyAlignment="1">
      <alignment vertical="center"/>
    </xf>
    <xf numFmtId="0" fontId="44" fillId="2" borderId="31" xfId="3" applyFont="1" applyFill="1" applyBorder="1" applyAlignment="1">
      <alignment vertical="center"/>
    </xf>
    <xf numFmtId="165" fontId="44" fillId="2" borderId="62" xfId="1" applyNumberFormat="1" applyFont="1" applyFill="1" applyBorder="1" applyAlignment="1">
      <alignment vertical="center"/>
    </xf>
    <xf numFmtId="0" fontId="44" fillId="4" borderId="54" xfId="3" applyFont="1" applyFill="1" applyBorder="1" applyAlignment="1">
      <alignment vertical="center"/>
    </xf>
    <xf numFmtId="0" fontId="44" fillId="4" borderId="7" xfId="3" applyFont="1" applyFill="1" applyBorder="1" applyAlignment="1">
      <alignment vertical="center"/>
    </xf>
    <xf numFmtId="0" fontId="44" fillId="4" borderId="21" xfId="3" applyFont="1" applyFill="1" applyBorder="1" applyAlignment="1">
      <alignment vertical="center"/>
    </xf>
    <xf numFmtId="166" fontId="42" fillId="2" borderId="62" xfId="2" applyNumberFormat="1" applyFont="1" applyFill="1" applyBorder="1" applyAlignment="1">
      <alignment vertical="center"/>
    </xf>
    <xf numFmtId="0" fontId="42" fillId="2" borderId="40" xfId="3" applyFont="1" applyFill="1" applyBorder="1" applyAlignment="1">
      <alignment horizontal="center" vertical="center"/>
    </xf>
    <xf numFmtId="0" fontId="42" fillId="2" borderId="47" xfId="3" applyFont="1" applyFill="1" applyBorder="1" applyAlignment="1">
      <alignment vertical="center"/>
    </xf>
    <xf numFmtId="0" fontId="42" fillId="2" borderId="50" xfId="3" applyFont="1" applyFill="1" applyBorder="1" applyAlignment="1">
      <alignment vertical="center"/>
    </xf>
    <xf numFmtId="165" fontId="42" fillId="2" borderId="61" xfId="1" applyNumberFormat="1" applyFont="1" applyFill="1" applyBorder="1" applyAlignment="1">
      <alignment vertical="center"/>
    </xf>
    <xf numFmtId="0" fontId="10" fillId="4" borderId="29" xfId="3" applyFont="1" applyFill="1" applyBorder="1" applyAlignment="1">
      <alignment vertical="top"/>
    </xf>
    <xf numFmtId="0" fontId="16" fillId="4" borderId="29" xfId="8" applyFont="1" applyFill="1" applyBorder="1" applyAlignment="1">
      <alignment vertical="top" wrapText="1"/>
    </xf>
    <xf numFmtId="0" fontId="16" fillId="4" borderId="14" xfId="8" applyFont="1" applyFill="1" applyBorder="1" applyAlignment="1">
      <alignment vertical="top" wrapText="1"/>
    </xf>
    <xf numFmtId="0" fontId="13" fillId="4" borderId="14" xfId="8" applyFont="1" applyFill="1" applyBorder="1" applyAlignment="1">
      <alignment vertical="top" wrapText="1"/>
    </xf>
    <xf numFmtId="0" fontId="10" fillId="2" borderId="30" xfId="3" applyFont="1" applyFill="1" applyBorder="1" applyAlignment="1">
      <alignment vertical="top"/>
    </xf>
    <xf numFmtId="0" fontId="16" fillId="2" borderId="13" xfId="8" applyFont="1" applyFill="1" applyBorder="1" applyAlignment="1">
      <alignment vertical="top" wrapText="1"/>
    </xf>
    <xf numFmtId="0" fontId="42" fillId="2" borderId="13" xfId="8" applyFont="1" applyFill="1" applyBorder="1" applyAlignment="1">
      <alignment vertical="top" wrapText="1"/>
    </xf>
    <xf numFmtId="165" fontId="43" fillId="2" borderId="14" xfId="1" applyNumberFormat="1" applyFont="1" applyFill="1" applyBorder="1" applyAlignment="1">
      <alignment vertical="top" wrapText="1"/>
    </xf>
    <xf numFmtId="10" fontId="43" fillId="2" borderId="14" xfId="2" applyNumberFormat="1" applyFont="1" applyFill="1" applyBorder="1" applyAlignment="1">
      <alignment vertical="top" wrapText="1"/>
    </xf>
    <xf numFmtId="0" fontId="10" fillId="2" borderId="6" xfId="3" applyFont="1" applyFill="1" applyBorder="1" applyAlignment="1">
      <alignment vertical="top"/>
    </xf>
    <xf numFmtId="0" fontId="16" fillId="2" borderId="8" xfId="8" applyFont="1" applyFill="1" applyBorder="1" applyAlignment="1">
      <alignment vertical="top" wrapText="1"/>
    </xf>
    <xf numFmtId="0" fontId="15" fillId="2" borderId="0" xfId="3" applyFont="1" applyFill="1" applyBorder="1" applyAlignment="1">
      <alignment vertical="top" wrapText="1"/>
    </xf>
    <xf numFmtId="0" fontId="13" fillId="2" borderId="0" xfId="3" applyFont="1" applyFill="1" applyBorder="1" applyAlignment="1">
      <alignment vertical="top" wrapText="1"/>
    </xf>
    <xf numFmtId="0" fontId="20" fillId="2" borderId="0" xfId="3" applyFont="1" applyFill="1" applyBorder="1" applyAlignment="1">
      <alignment horizontal="center" vertical="center"/>
    </xf>
    <xf numFmtId="165" fontId="21" fillId="2" borderId="0" xfId="1" applyNumberFormat="1" applyFont="1" applyFill="1" applyBorder="1"/>
    <xf numFmtId="0" fontId="20" fillId="2" borderId="0" xfId="3" applyFont="1" applyFill="1" applyBorder="1" applyAlignment="1">
      <alignment vertical="center"/>
    </xf>
    <xf numFmtId="0" fontId="43" fillId="2" borderId="0" xfId="3" applyFont="1" applyFill="1"/>
    <xf numFmtId="0" fontId="43" fillId="2" borderId="9" xfId="3" applyFont="1" applyFill="1" applyBorder="1" applyAlignment="1">
      <alignment horizontal="center" vertical="center" wrapText="1"/>
    </xf>
    <xf numFmtId="0" fontId="43" fillId="2" borderId="10" xfId="3" applyFont="1" applyFill="1" applyBorder="1" applyAlignment="1">
      <alignment horizontal="center" vertical="center" wrapText="1"/>
    </xf>
    <xf numFmtId="0" fontId="43" fillId="2" borderId="56" xfId="3" applyFont="1" applyFill="1" applyBorder="1" applyAlignment="1">
      <alignment horizontal="center" vertical="center" wrapText="1"/>
    </xf>
    <xf numFmtId="0" fontId="43" fillId="2" borderId="0" xfId="3" applyFont="1" applyFill="1" applyBorder="1"/>
    <xf numFmtId="0" fontId="43" fillId="2" borderId="11" xfId="3" applyFont="1" applyFill="1" applyBorder="1"/>
    <xf numFmtId="0" fontId="42" fillId="2" borderId="51" xfId="3" applyFont="1" applyFill="1" applyBorder="1" applyAlignment="1">
      <alignment horizontal="center" vertical="center" wrapText="1"/>
    </xf>
    <xf numFmtId="14" fontId="42" fillId="2" borderId="15" xfId="3" applyNumberFormat="1" applyFont="1" applyFill="1" applyBorder="1" applyAlignment="1">
      <alignment horizontal="center" vertical="center" wrapText="1"/>
    </xf>
    <xf numFmtId="14" fontId="42" fillId="2" borderId="29" xfId="3" applyNumberFormat="1" applyFont="1" applyFill="1" applyBorder="1" applyAlignment="1">
      <alignment horizontal="center" vertical="center" wrapText="1"/>
    </xf>
    <xf numFmtId="14" fontId="42" fillId="2" borderId="38" xfId="3" applyNumberFormat="1" applyFont="1" applyFill="1" applyBorder="1" applyAlignment="1">
      <alignment horizontal="center" vertical="center" wrapText="1"/>
    </xf>
    <xf numFmtId="0" fontId="43" fillId="2" borderId="9" xfId="3" applyFont="1" applyFill="1" applyBorder="1" applyAlignment="1">
      <alignment horizontal="center" vertical="center"/>
    </xf>
    <xf numFmtId="0" fontId="42" fillId="2" borderId="10" xfId="3" applyFont="1" applyFill="1" applyBorder="1" applyAlignment="1">
      <alignment horizontal="left" vertical="center"/>
    </xf>
    <xf numFmtId="0" fontId="42" fillId="2" borderId="10" xfId="3" applyFont="1" applyFill="1" applyBorder="1" applyAlignment="1">
      <alignment vertical="center"/>
    </xf>
    <xf numFmtId="165" fontId="42" fillId="2" borderId="10" xfId="1" applyNumberFormat="1" applyFont="1" applyFill="1" applyBorder="1"/>
    <xf numFmtId="165" fontId="42" fillId="2" borderId="56" xfId="1" applyNumberFormat="1" applyFont="1" applyFill="1" applyBorder="1"/>
    <xf numFmtId="0" fontId="43" fillId="2" borderId="22" xfId="3" applyFont="1" applyFill="1" applyBorder="1" applyAlignment="1">
      <alignment horizontal="center" vertical="center"/>
    </xf>
    <xf numFmtId="0" fontId="42" fillId="2" borderId="13" xfId="3" applyFont="1" applyFill="1" applyBorder="1" applyAlignment="1">
      <alignment vertical="center"/>
    </xf>
    <xf numFmtId="0" fontId="43" fillId="2" borderId="14" xfId="3" applyFont="1" applyFill="1" applyBorder="1"/>
    <xf numFmtId="165" fontId="42" fillId="2" borderId="8" xfId="1" applyNumberFormat="1" applyFont="1" applyFill="1" applyBorder="1"/>
    <xf numFmtId="165" fontId="42" fillId="2" borderId="23" xfId="1" applyNumberFormat="1" applyFont="1" applyFill="1" applyBorder="1"/>
    <xf numFmtId="165" fontId="42" fillId="2" borderId="51" xfId="1" applyNumberFormat="1" applyFont="1" applyFill="1" applyBorder="1"/>
    <xf numFmtId="0" fontId="43" fillId="2" borderId="43" xfId="3" applyFont="1" applyFill="1" applyBorder="1" applyAlignment="1">
      <alignment horizontal="center" vertical="center"/>
    </xf>
    <xf numFmtId="0" fontId="42" fillId="2" borderId="14" xfId="3" applyFont="1" applyFill="1" applyBorder="1" applyAlignment="1">
      <alignment horizontal="left" vertical="center"/>
    </xf>
    <xf numFmtId="0" fontId="42" fillId="2" borderId="23" xfId="3" applyFont="1" applyFill="1" applyBorder="1" applyAlignment="1">
      <alignment vertical="center"/>
    </xf>
    <xf numFmtId="165" fontId="42" fillId="2" borderId="14" xfId="1" applyNumberFormat="1" applyFont="1" applyFill="1" applyBorder="1"/>
    <xf numFmtId="0" fontId="42" fillId="2" borderId="14" xfId="3" applyFont="1" applyFill="1" applyBorder="1" applyAlignment="1">
      <alignment vertical="center"/>
    </xf>
    <xf numFmtId="0" fontId="43" fillId="2" borderId="28" xfId="3" applyFont="1" applyFill="1" applyBorder="1" applyAlignment="1">
      <alignment horizontal="center" vertical="center"/>
    </xf>
    <xf numFmtId="0" fontId="42" fillId="2" borderId="29" xfId="3" applyFont="1" applyFill="1" applyBorder="1" applyAlignment="1">
      <alignment horizontal="left" vertical="center"/>
    </xf>
    <xf numFmtId="0" fontId="42" fillId="2" borderId="29" xfId="3" applyFont="1" applyFill="1" applyBorder="1" applyAlignment="1">
      <alignment vertical="center"/>
    </xf>
    <xf numFmtId="165" fontId="42" fillId="2" borderId="29" xfId="1" applyNumberFormat="1" applyFont="1" applyFill="1" applyBorder="1"/>
    <xf numFmtId="0" fontId="43" fillId="2" borderId="44" xfId="3" applyFont="1" applyFill="1" applyBorder="1" applyAlignment="1">
      <alignment horizontal="center" vertical="center"/>
    </xf>
    <xf numFmtId="0" fontId="42" fillId="2" borderId="16" xfId="3" applyFont="1" applyFill="1" applyBorder="1" applyAlignment="1">
      <alignment horizontal="left" vertical="center"/>
    </xf>
    <xf numFmtId="0" fontId="42" fillId="2" borderId="16" xfId="3" applyFont="1" applyFill="1" applyBorder="1" applyAlignment="1">
      <alignment vertical="center"/>
    </xf>
    <xf numFmtId="165" fontId="42" fillId="2" borderId="16" xfId="1" applyNumberFormat="1" applyFont="1" applyFill="1" applyBorder="1"/>
    <xf numFmtId="165" fontId="42" fillId="2" borderId="25" xfId="1" applyNumberFormat="1" applyFont="1" applyFill="1" applyBorder="1"/>
    <xf numFmtId="0" fontId="10" fillId="2" borderId="0" xfId="3" applyFont="1" applyFill="1" applyBorder="1" applyAlignment="1">
      <alignment vertical="top"/>
    </xf>
    <xf numFmtId="0" fontId="44" fillId="4" borderId="30" xfId="3" applyFont="1" applyFill="1" applyBorder="1" applyAlignment="1">
      <alignment vertical="top"/>
    </xf>
    <xf numFmtId="0" fontId="42" fillId="4" borderId="31" xfId="0" applyFont="1" applyFill="1" applyBorder="1"/>
    <xf numFmtId="14" fontId="42" fillId="4" borderId="14" xfId="0" applyNumberFormat="1" applyFont="1" applyFill="1" applyBorder="1" applyAlignment="1">
      <alignment horizontal="right"/>
    </xf>
    <xf numFmtId="14" fontId="42" fillId="4" borderId="13" xfId="0" applyNumberFormat="1" applyFont="1" applyFill="1" applyBorder="1" applyAlignment="1">
      <alignment horizontal="right"/>
    </xf>
    <xf numFmtId="0" fontId="42" fillId="2" borderId="74" xfId="0" applyFont="1" applyFill="1" applyBorder="1"/>
    <xf numFmtId="0" fontId="42" fillId="2" borderId="0" xfId="0" applyFont="1" applyFill="1" applyBorder="1"/>
    <xf numFmtId="3" fontId="42" fillId="2" borderId="29" xfId="0" applyNumberFormat="1" applyFont="1" applyFill="1" applyBorder="1"/>
    <xf numFmtId="3" fontId="42" fillId="2" borderId="5" xfId="0" applyNumberFormat="1" applyFont="1" applyFill="1" applyBorder="1"/>
    <xf numFmtId="3" fontId="42" fillId="2" borderId="17" xfId="0" applyNumberFormat="1" applyFont="1" applyFill="1" applyBorder="1"/>
    <xf numFmtId="0" fontId="46" fillId="4" borderId="30" xfId="0" applyFont="1" applyFill="1" applyBorder="1"/>
    <xf numFmtId="3" fontId="46" fillId="4" borderId="14" xfId="0" applyNumberFormat="1" applyFont="1" applyFill="1" applyBorder="1" applyAlignment="1">
      <alignment horizontal="right" wrapText="1"/>
    </xf>
    <xf numFmtId="3" fontId="46" fillId="4" borderId="13" xfId="0" applyNumberFormat="1" applyFont="1" applyFill="1" applyBorder="1" applyAlignment="1">
      <alignment horizontal="right" wrapText="1"/>
    </xf>
    <xf numFmtId="10" fontId="44" fillId="2" borderId="17" xfId="0" applyNumberFormat="1" applyFont="1" applyFill="1" applyBorder="1"/>
    <xf numFmtId="0" fontId="42" fillId="2" borderId="6" xfId="0" applyFont="1" applyFill="1" applyBorder="1"/>
    <xf numFmtId="0" fontId="42" fillId="2" borderId="7" xfId="0" applyFont="1" applyFill="1" applyBorder="1"/>
    <xf numFmtId="10" fontId="44" fillId="2" borderId="23" xfId="0" applyNumberFormat="1" applyFont="1" applyFill="1" applyBorder="1"/>
    <xf numFmtId="10" fontId="47" fillId="2" borderId="0" xfId="0" applyNumberFormat="1" applyFont="1" applyFill="1" applyBorder="1"/>
    <xf numFmtId="10" fontId="39" fillId="2" borderId="0" xfId="0" applyNumberFormat="1" applyFont="1" applyFill="1" applyBorder="1"/>
    <xf numFmtId="0" fontId="46" fillId="4" borderId="3" xfId="0" applyFont="1" applyFill="1" applyBorder="1"/>
    <xf numFmtId="0" fontId="42" fillId="4" borderId="4" xfId="0" applyFont="1" applyFill="1" applyBorder="1"/>
    <xf numFmtId="0" fontId="42" fillId="0" borderId="3" xfId="0" applyFont="1" applyFill="1" applyBorder="1"/>
    <xf numFmtId="0" fontId="42" fillId="0" borderId="76" xfId="0" applyFont="1" applyFill="1" applyBorder="1"/>
    <xf numFmtId="3" fontId="43" fillId="0" borderId="29" xfId="0" applyNumberFormat="1" applyFont="1" applyFill="1" applyBorder="1" applyAlignment="1">
      <alignment horizontal="right" wrapText="1"/>
    </xf>
    <xf numFmtId="0" fontId="42" fillId="2" borderId="5" xfId="0" applyFont="1" applyFill="1" applyBorder="1"/>
    <xf numFmtId="0" fontId="42" fillId="2" borderId="8" xfId="0" applyFont="1" applyFill="1" applyBorder="1"/>
    <xf numFmtId="10" fontId="42" fillId="2" borderId="23" xfId="0" applyNumberFormat="1" applyFont="1" applyFill="1" applyBorder="1"/>
    <xf numFmtId="0" fontId="12" fillId="2" borderId="58" xfId="3" applyFont="1" applyFill="1" applyBorder="1" applyAlignment="1">
      <alignment horizontal="left" vertical="center"/>
    </xf>
    <xf numFmtId="0" fontId="21" fillId="2" borderId="61" xfId="3" applyFont="1" applyFill="1" applyBorder="1" applyAlignment="1">
      <alignment vertical="center"/>
    </xf>
    <xf numFmtId="0" fontId="48" fillId="2" borderId="0" xfId="7" applyFont="1" applyFill="1" applyAlignment="1">
      <alignment horizontal="left" vertical="center"/>
    </xf>
    <xf numFmtId="165" fontId="21" fillId="0" borderId="51" xfId="1" applyNumberFormat="1" applyFont="1" applyFill="1" applyBorder="1"/>
    <xf numFmtId="165" fontId="12" fillId="0" borderId="43" xfId="1" applyNumberFormat="1" applyFont="1" applyFill="1" applyBorder="1"/>
    <xf numFmtId="165" fontId="12" fillId="0" borderId="51" xfId="1" applyNumberFormat="1" applyFont="1" applyFill="1" applyBorder="1"/>
    <xf numFmtId="165" fontId="12" fillId="0" borderId="12" xfId="1" applyNumberFormat="1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 vertical="center"/>
    </xf>
    <xf numFmtId="0" fontId="18" fillId="2" borderId="24" xfId="0" applyFont="1" applyFill="1" applyBorder="1" applyAlignment="1">
      <alignment horizontal="center"/>
    </xf>
    <xf numFmtId="167" fontId="12" fillId="0" borderId="26" xfId="1" applyNumberFormat="1" applyFont="1" applyBorder="1"/>
    <xf numFmtId="167" fontId="12" fillId="0" borderId="64" xfId="1" applyNumberFormat="1" applyFont="1" applyBorder="1"/>
    <xf numFmtId="167" fontId="12" fillId="0" borderId="51" xfId="1" applyNumberFormat="1" applyFont="1" applyBorder="1"/>
    <xf numFmtId="0" fontId="11" fillId="0" borderId="1" xfId="0" applyFont="1" applyBorder="1"/>
    <xf numFmtId="0" fontId="11" fillId="0" borderId="0" xfId="0" applyFont="1"/>
    <xf numFmtId="0" fontId="11" fillId="0" borderId="0" xfId="0" applyFont="1" applyAlignment="1">
      <alignment vertical="center"/>
    </xf>
    <xf numFmtId="0" fontId="33" fillId="0" borderId="67" xfId="0" applyFont="1" applyBorder="1"/>
    <xf numFmtId="165" fontId="0" fillId="0" borderId="0" xfId="0" applyNumberFormat="1"/>
    <xf numFmtId="167" fontId="33" fillId="0" borderId="28" xfId="1" applyNumberFormat="1" applyFont="1" applyBorder="1"/>
    <xf numFmtId="167" fontId="33" fillId="0" borderId="29" xfId="1" applyNumberFormat="1" applyFont="1" applyBorder="1"/>
    <xf numFmtId="43" fontId="33" fillId="0" borderId="56" xfId="1" applyNumberFormat="1" applyFont="1" applyBorder="1"/>
    <xf numFmtId="43" fontId="33" fillId="0" borderId="51" xfId="1" applyNumberFormat="1" applyFont="1" applyBorder="1"/>
    <xf numFmtId="43" fontId="33" fillId="0" borderId="60" xfId="1" applyNumberFormat="1" applyFont="1" applyBorder="1"/>
    <xf numFmtId="43" fontId="33" fillId="0" borderId="25" xfId="1" applyNumberFormat="1" applyFont="1" applyBorder="1"/>
    <xf numFmtId="0" fontId="8" fillId="4" borderId="0" xfId="5" applyFont="1" applyFill="1"/>
    <xf numFmtId="10" fontId="44" fillId="2" borderId="5" xfId="0" applyNumberFormat="1" applyFont="1" applyFill="1" applyBorder="1"/>
    <xf numFmtId="10" fontId="44" fillId="2" borderId="8" xfId="0" applyNumberFormat="1" applyFont="1" applyFill="1" applyBorder="1"/>
    <xf numFmtId="3" fontId="42" fillId="0" borderId="29" xfId="0" applyNumberFormat="1" applyFont="1" applyFill="1" applyBorder="1"/>
    <xf numFmtId="165" fontId="12" fillId="2" borderId="67" xfId="1" applyNumberFormat="1" applyFont="1" applyFill="1" applyBorder="1"/>
    <xf numFmtId="165" fontId="21" fillId="2" borderId="43" xfId="1" applyNumberFormat="1" applyFont="1" applyFill="1" applyBorder="1" applyAlignment="1">
      <alignment vertical="center"/>
    </xf>
    <xf numFmtId="0" fontId="12" fillId="2" borderId="46" xfId="3" applyFont="1" applyFill="1" applyBorder="1" applyAlignment="1">
      <alignment horizontal="left" vertical="center"/>
    </xf>
    <xf numFmtId="0" fontId="20" fillId="2" borderId="50" xfId="3" applyFont="1" applyFill="1" applyBorder="1" applyAlignment="1">
      <alignment horizontal="left" vertical="center"/>
    </xf>
    <xf numFmtId="0" fontId="12" fillId="2" borderId="24" xfId="3" applyFont="1" applyFill="1" applyBorder="1" applyAlignment="1">
      <alignment horizontal="left"/>
    </xf>
    <xf numFmtId="0" fontId="12" fillId="2" borderId="45" xfId="3" applyFont="1" applyFill="1" applyBorder="1" applyAlignment="1">
      <alignment horizontal="left"/>
    </xf>
    <xf numFmtId="0" fontId="8" fillId="0" borderId="0" xfId="5" applyFont="1" applyFill="1"/>
    <xf numFmtId="0" fontId="8" fillId="0" borderId="7" xfId="5" applyFont="1" applyFill="1" applyBorder="1"/>
    <xf numFmtId="0" fontId="8" fillId="0" borderId="0" xfId="11" applyFont="1" applyFill="1"/>
    <xf numFmtId="0" fontId="50" fillId="0" borderId="0" xfId="11" applyFont="1" applyFill="1"/>
    <xf numFmtId="0" fontId="50" fillId="4" borderId="0" xfId="11" applyFont="1" applyFill="1"/>
    <xf numFmtId="0" fontId="12" fillId="2" borderId="28" xfId="3" applyFont="1" applyFill="1" applyBorder="1" applyAlignment="1">
      <alignment horizontal="center" vertical="center" wrapText="1"/>
    </xf>
    <xf numFmtId="0" fontId="12" fillId="2" borderId="32" xfId="3" applyFont="1" applyFill="1" applyBorder="1" applyAlignment="1">
      <alignment horizontal="center" vertical="center" wrapText="1"/>
    </xf>
    <xf numFmtId="0" fontId="12" fillId="2" borderId="29" xfId="3" applyFont="1" applyFill="1" applyBorder="1" applyAlignment="1">
      <alignment horizontal="center" vertical="center" wrapText="1"/>
    </xf>
    <xf numFmtId="0" fontId="12" fillId="2" borderId="33" xfId="3" applyFont="1" applyFill="1" applyBorder="1" applyAlignment="1">
      <alignment horizontal="center" vertical="center" wrapText="1"/>
    </xf>
    <xf numFmtId="0" fontId="12" fillId="2" borderId="30" xfId="3" applyFont="1" applyFill="1" applyBorder="1" applyAlignment="1">
      <alignment horizontal="center" vertical="center" wrapText="1"/>
    </xf>
    <xf numFmtId="0" fontId="12" fillId="2" borderId="31" xfId="3" applyFont="1" applyFill="1" applyBorder="1" applyAlignment="1">
      <alignment horizontal="center" vertical="center" wrapText="1"/>
    </xf>
    <xf numFmtId="0" fontId="12" fillId="2" borderId="46" xfId="3" applyFont="1" applyFill="1" applyBorder="1" applyAlignment="1">
      <alignment horizontal="center" vertical="center" wrapText="1"/>
    </xf>
    <xf numFmtId="0" fontId="44" fillId="4" borderId="54" xfId="3" applyFont="1" applyFill="1" applyBorder="1" applyAlignment="1">
      <alignment horizontal="left" vertical="center"/>
    </xf>
    <xf numFmtId="0" fontId="44" fillId="4" borderId="7" xfId="3" applyFont="1" applyFill="1" applyBorder="1" applyAlignment="1">
      <alignment horizontal="left" vertical="center"/>
    </xf>
    <xf numFmtId="0" fontId="44" fillId="4" borderId="21" xfId="3" applyFont="1" applyFill="1" applyBorder="1" applyAlignment="1">
      <alignment horizontal="left" vertical="center"/>
    </xf>
    <xf numFmtId="0" fontId="42" fillId="2" borderId="30" xfId="3" applyFont="1" applyFill="1" applyBorder="1" applyAlignment="1">
      <alignment horizontal="left" vertical="center" wrapText="1"/>
    </xf>
    <xf numFmtId="0" fontId="42" fillId="2" borderId="46" xfId="3" applyFont="1" applyFill="1" applyBorder="1" applyAlignment="1">
      <alignment horizontal="left" vertical="center" wrapText="1"/>
    </xf>
    <xf numFmtId="0" fontId="42" fillId="2" borderId="12" xfId="3" applyFont="1" applyFill="1" applyBorder="1" applyAlignment="1">
      <alignment horizontal="center" vertical="center" wrapText="1"/>
    </xf>
    <xf numFmtId="0" fontId="42" fillId="2" borderId="13" xfId="3" applyFont="1" applyFill="1" applyBorder="1" applyAlignment="1">
      <alignment horizontal="center" vertical="center" wrapText="1"/>
    </xf>
    <xf numFmtId="0" fontId="12" fillId="2" borderId="12" xfId="7" applyFont="1" applyFill="1" applyBorder="1" applyAlignment="1">
      <alignment horizontal="center" vertical="center"/>
    </xf>
    <xf numFmtId="0" fontId="12" fillId="2" borderId="46" xfId="7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12" fillId="2" borderId="46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60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 wrapText="1"/>
    </xf>
    <xf numFmtId="0" fontId="12" fillId="2" borderId="12" xfId="3" applyFont="1" applyFill="1" applyBorder="1" applyAlignment="1">
      <alignment horizontal="center" vertical="center" wrapText="1"/>
    </xf>
    <xf numFmtId="0" fontId="12" fillId="2" borderId="13" xfId="3" applyFont="1" applyFill="1" applyBorder="1" applyAlignment="1">
      <alignment horizontal="center" vertical="center" wrapText="1"/>
    </xf>
    <xf numFmtId="0" fontId="12" fillId="2" borderId="19" xfId="3" applyFont="1" applyFill="1" applyBorder="1" applyAlignment="1">
      <alignment horizontal="center" vertical="center"/>
    </xf>
    <xf numFmtId="0" fontId="12" fillId="2" borderId="11" xfId="3" applyFont="1" applyFill="1" applyBorder="1" applyAlignment="1">
      <alignment horizontal="center" vertical="center"/>
    </xf>
    <xf numFmtId="0" fontId="12" fillId="2" borderId="42" xfId="3" applyFont="1" applyFill="1" applyBorder="1" applyAlignment="1">
      <alignment horizontal="center" vertical="center" wrapText="1"/>
    </xf>
    <xf numFmtId="0" fontId="12" fillId="2" borderId="34" xfId="3" applyFont="1" applyFill="1" applyBorder="1" applyAlignment="1">
      <alignment horizontal="center" vertical="center" wrapText="1"/>
    </xf>
    <xf numFmtId="0" fontId="12" fillId="2" borderId="45" xfId="3" applyFont="1" applyFill="1" applyBorder="1" applyAlignment="1">
      <alignment horizontal="center" vertical="center" wrapText="1"/>
    </xf>
    <xf numFmtId="9" fontId="17" fillId="2" borderId="54" xfId="3" applyNumberFormat="1" applyFont="1" applyFill="1" applyBorder="1" applyAlignment="1">
      <alignment horizontal="center" vertical="center" wrapText="1"/>
    </xf>
    <xf numFmtId="9" fontId="17" fillId="2" borderId="7" xfId="3" applyNumberFormat="1" applyFont="1" applyFill="1" applyBorder="1" applyAlignment="1">
      <alignment horizontal="center" vertical="center" wrapText="1"/>
    </xf>
    <xf numFmtId="9" fontId="17" fillId="2" borderId="8" xfId="3" applyNumberFormat="1" applyFont="1" applyFill="1" applyBorder="1" applyAlignment="1">
      <alignment horizontal="center" vertical="center" wrapText="1"/>
    </xf>
    <xf numFmtId="9" fontId="17" fillId="2" borderId="6" xfId="3" applyNumberFormat="1" applyFont="1" applyFill="1" applyBorder="1" applyAlignment="1">
      <alignment horizontal="center" vertical="center" wrapText="1"/>
    </xf>
    <xf numFmtId="9" fontId="17" fillId="2" borderId="21" xfId="3" applyNumberFormat="1" applyFont="1" applyFill="1" applyBorder="1" applyAlignment="1">
      <alignment horizontal="center" vertical="center" wrapText="1"/>
    </xf>
    <xf numFmtId="9" fontId="17" fillId="2" borderId="12" xfId="3" applyNumberFormat="1" applyFont="1" applyFill="1" applyBorder="1" applyAlignment="1">
      <alignment horizontal="center" vertical="center" wrapText="1"/>
    </xf>
    <xf numFmtId="9" fontId="17" fillId="2" borderId="31" xfId="3" applyNumberFormat="1" applyFont="1" applyFill="1" applyBorder="1" applyAlignment="1">
      <alignment horizontal="center" vertical="center" wrapText="1"/>
    </xf>
    <xf numFmtId="9" fontId="17" fillId="2" borderId="30" xfId="3" applyNumberFormat="1" applyFont="1" applyFill="1" applyBorder="1" applyAlignment="1">
      <alignment horizontal="center" vertical="center" wrapText="1"/>
    </xf>
    <xf numFmtId="9" fontId="17" fillId="2" borderId="13" xfId="3" applyNumberFormat="1" applyFont="1" applyFill="1" applyBorder="1" applyAlignment="1">
      <alignment horizontal="center" vertical="center" wrapText="1"/>
    </xf>
    <xf numFmtId="9" fontId="17" fillId="2" borderId="3" xfId="3" applyNumberFormat="1" applyFont="1" applyFill="1" applyBorder="1" applyAlignment="1">
      <alignment horizontal="center" vertical="center" wrapText="1"/>
    </xf>
    <xf numFmtId="9" fontId="17" fillId="2" borderId="48" xfId="3" applyNumberFormat="1" applyFont="1" applyFill="1" applyBorder="1" applyAlignment="1">
      <alignment horizontal="center" vertical="center" wrapText="1"/>
    </xf>
    <xf numFmtId="9" fontId="17" fillId="2" borderId="60" xfId="3" applyNumberFormat="1" applyFont="1" applyFill="1" applyBorder="1" applyAlignment="1">
      <alignment horizontal="center" vertical="center" wrapText="1"/>
    </xf>
    <xf numFmtId="9" fontId="17" fillId="2" borderId="39" xfId="3" applyNumberFormat="1" applyFont="1" applyFill="1" applyBorder="1" applyAlignment="1">
      <alignment horizontal="center" vertical="center" wrapText="1"/>
    </xf>
    <xf numFmtId="0" fontId="21" fillId="2" borderId="12" xfId="3" applyFont="1" applyFill="1" applyBorder="1" applyAlignment="1">
      <alignment horizontal="left"/>
    </xf>
    <xf numFmtId="0" fontId="21" fillId="2" borderId="31" xfId="3" applyFont="1" applyFill="1" applyBorder="1" applyAlignment="1">
      <alignment horizontal="left"/>
    </xf>
    <xf numFmtId="0" fontId="21" fillId="2" borderId="42" xfId="3" applyFont="1" applyFill="1" applyBorder="1" applyAlignment="1">
      <alignment horizontal="left"/>
    </xf>
    <xf numFmtId="0" fontId="21" fillId="2" borderId="34" xfId="3" applyFont="1" applyFill="1" applyBorder="1" applyAlignment="1">
      <alignment horizontal="left"/>
    </xf>
    <xf numFmtId="0" fontId="20" fillId="2" borderId="9" xfId="3" applyFont="1" applyFill="1" applyBorder="1" applyAlignment="1">
      <alignment horizontal="center" vertical="center" wrapText="1"/>
    </xf>
    <xf numFmtId="0" fontId="20" fillId="2" borderId="43" xfId="3" applyFont="1" applyFill="1" applyBorder="1" applyAlignment="1">
      <alignment horizontal="center" vertical="center" wrapText="1"/>
    </xf>
    <xf numFmtId="0" fontId="20" fillId="2" borderId="56" xfId="3" applyFont="1" applyFill="1" applyBorder="1" applyAlignment="1">
      <alignment horizontal="center" vertical="center" wrapText="1"/>
    </xf>
    <xf numFmtId="0" fontId="20" fillId="2" borderId="51" xfId="3" applyFont="1" applyFill="1" applyBorder="1" applyAlignment="1">
      <alignment horizontal="center" vertical="center" wrapText="1"/>
    </xf>
    <xf numFmtId="0" fontId="21" fillId="2" borderId="40" xfId="3" applyFont="1" applyFill="1" applyBorder="1" applyAlignment="1">
      <alignment horizontal="left"/>
    </xf>
    <xf numFmtId="0" fontId="21" fillId="2" borderId="50" xfId="3" applyFont="1" applyFill="1" applyBorder="1" applyAlignment="1">
      <alignment horizontal="left"/>
    </xf>
    <xf numFmtId="0" fontId="21" fillId="4" borderId="42" xfId="3" applyFont="1" applyFill="1" applyBorder="1" applyAlignment="1">
      <alignment horizontal="left"/>
    </xf>
    <xf numFmtId="0" fontId="21" fillId="4" borderId="34" xfId="3" applyFont="1" applyFill="1" applyBorder="1" applyAlignment="1">
      <alignment horizontal="left"/>
    </xf>
    <xf numFmtId="0" fontId="21" fillId="4" borderId="7" xfId="3" applyFont="1" applyFill="1" applyBorder="1" applyAlignment="1">
      <alignment horizontal="left"/>
    </xf>
    <xf numFmtId="0" fontId="21" fillId="4" borderId="21" xfId="3" applyFont="1" applyFill="1" applyBorder="1" applyAlignment="1">
      <alignment horizontal="left"/>
    </xf>
    <xf numFmtId="0" fontId="21" fillId="4" borderId="12" xfId="3" applyFont="1" applyFill="1" applyBorder="1" applyAlignment="1">
      <alignment horizontal="left"/>
    </xf>
    <xf numFmtId="0" fontId="21" fillId="4" borderId="31" xfId="3" applyFont="1" applyFill="1" applyBorder="1" applyAlignment="1">
      <alignment horizontal="left"/>
    </xf>
    <xf numFmtId="0" fontId="21" fillId="4" borderId="46" xfId="3" applyFont="1" applyFill="1" applyBorder="1" applyAlignment="1">
      <alignment horizontal="left"/>
    </xf>
    <xf numFmtId="0" fontId="17" fillId="2" borderId="30" xfId="3" applyFont="1" applyFill="1" applyBorder="1" applyAlignment="1">
      <alignment horizontal="left" vertical="center" wrapText="1"/>
    </xf>
    <xf numFmtId="0" fontId="17" fillId="2" borderId="46" xfId="3" applyFont="1" applyFill="1" applyBorder="1" applyAlignment="1">
      <alignment horizontal="left" vertical="center" wrapText="1"/>
    </xf>
    <xf numFmtId="0" fontId="17" fillId="2" borderId="49" xfId="10" applyFont="1" applyFill="1" applyBorder="1" applyAlignment="1">
      <alignment horizontal="center" vertical="center" wrapText="1"/>
    </xf>
    <xf numFmtId="0" fontId="17" fillId="2" borderId="18" xfId="10" applyFont="1" applyFill="1" applyBorder="1" applyAlignment="1">
      <alignment horizontal="center" vertical="center" wrapText="1"/>
    </xf>
    <xf numFmtId="0" fontId="17" fillId="2" borderId="70" xfId="10" applyFont="1" applyFill="1" applyBorder="1" applyAlignment="1">
      <alignment horizontal="center" vertical="center" wrapText="1"/>
    </xf>
    <xf numFmtId="0" fontId="17" fillId="2" borderId="71" xfId="10" applyFont="1" applyFill="1" applyBorder="1" applyAlignment="1">
      <alignment horizontal="center" vertical="center" wrapText="1"/>
    </xf>
    <xf numFmtId="0" fontId="17" fillId="2" borderId="19" xfId="10" applyFont="1" applyFill="1" applyBorder="1" applyAlignment="1">
      <alignment horizontal="center" vertical="center" wrapText="1"/>
    </xf>
    <xf numFmtId="0" fontId="12" fillId="2" borderId="38" xfId="3" applyFont="1" applyFill="1" applyBorder="1" applyAlignment="1">
      <alignment horizontal="center" vertical="center" wrapText="1"/>
    </xf>
    <xf numFmtId="0" fontId="12" fillId="2" borderId="53" xfId="3" applyFont="1" applyFill="1" applyBorder="1" applyAlignment="1">
      <alignment horizontal="center" vertical="center" wrapText="1"/>
    </xf>
    <xf numFmtId="0" fontId="12" fillId="2" borderId="15" xfId="3" applyFont="1" applyFill="1" applyBorder="1" applyAlignment="1">
      <alignment horizontal="center" vertical="center" wrapText="1"/>
    </xf>
    <xf numFmtId="0" fontId="12" fillId="2" borderId="0" xfId="3" applyFont="1" applyFill="1" applyBorder="1" applyAlignment="1">
      <alignment horizontal="center" vertical="center" wrapText="1"/>
    </xf>
    <xf numFmtId="0" fontId="12" fillId="2" borderId="74" xfId="3" applyFont="1" applyFill="1" applyBorder="1" applyAlignment="1">
      <alignment horizontal="center" vertical="center" wrapText="1"/>
    </xf>
    <xf numFmtId="0" fontId="12" fillId="2" borderId="5" xfId="3" applyFont="1" applyFill="1" applyBorder="1" applyAlignment="1">
      <alignment horizontal="center" vertical="center" wrapText="1"/>
    </xf>
    <xf numFmtId="0" fontId="12" fillId="2" borderId="23" xfId="3" applyFont="1" applyFill="1" applyBorder="1" applyAlignment="1">
      <alignment horizontal="center" vertical="center" wrapText="1"/>
    </xf>
  </cellXfs>
  <cellStyles count="12">
    <cellStyle name="Comma 2" xfId="9" xr:uid="{00000000-0005-0000-0000-000000000000}"/>
    <cellStyle name="Hyperkobling" xfId="11" builtinId="8"/>
    <cellStyle name="Komma" xfId="1" builtinId="3"/>
    <cellStyle name="Komma 55" xfId="4" xr:uid="{00000000-0005-0000-0000-000002000000}"/>
    <cellStyle name="Normal" xfId="0" builtinId="0"/>
    <cellStyle name="Normal 2" xfId="7" xr:uid="{00000000-0005-0000-0000-000004000000}"/>
    <cellStyle name="Normal 35" xfId="3" xr:uid="{00000000-0005-0000-0000-000005000000}"/>
    <cellStyle name="Normal 35 2" xfId="8" xr:uid="{00000000-0005-0000-0000-000006000000}"/>
    <cellStyle name="Normal 35 3" xfId="10" xr:uid="{00000000-0005-0000-0000-000007000000}"/>
    <cellStyle name="Overskrift" xfId="6" xr:uid="{00000000-0005-0000-0000-000008000000}"/>
    <cellStyle name="Prosent" xfId="2" builtinId="5"/>
    <cellStyle name="Vanlig" xfId="5" xr:uid="{00000000-0005-0000-0000-00000A000000}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11206</xdr:colOff>
      <xdr:row>0</xdr:row>
      <xdr:rowOff>11205</xdr:rowOff>
    </xdr:from>
    <xdr:to>
      <xdr:col>10</xdr:col>
      <xdr:colOff>358588</xdr:colOff>
      <xdr:row>11</xdr:row>
      <xdr:rowOff>132303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6" y="11205"/>
          <a:ext cx="7967382" cy="2093333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13</xdr:row>
      <xdr:rowOff>113114</xdr:rowOff>
    </xdr:from>
    <xdr:to>
      <xdr:col>8</xdr:col>
      <xdr:colOff>67235</xdr:colOff>
      <xdr:row>18</xdr:row>
      <xdr:rowOff>11206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80975" y="2443938"/>
          <a:ext cx="5982260" cy="7945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nb-NO" sz="16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Additional</a:t>
          </a:r>
          <a:r>
            <a:rPr lang="nb-NO" sz="1600" b="1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pillar III disclosures</a:t>
          </a:r>
          <a:endParaRPr lang="nb-NO" sz="1600" b="1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201707</xdr:colOff>
      <xdr:row>15</xdr:row>
      <xdr:rowOff>168623</xdr:rowOff>
    </xdr:from>
    <xdr:to>
      <xdr:col>5</xdr:col>
      <xdr:colOff>168447</xdr:colOff>
      <xdr:row>17</xdr:row>
      <xdr:rowOff>80656</xdr:rowOff>
    </xdr:to>
    <xdr:sp macro="" textlink="">
      <xdr:nvSpPr>
        <xdr:cNvPr id="8" name="TekstSylinder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01707" y="2858035"/>
          <a:ext cx="3776740" cy="2706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nb-NO" sz="1000" b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All amounts are in NOK 1000 unless otherwise stated.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2913528</xdr:colOff>
      <xdr:row>25</xdr:row>
      <xdr:rowOff>56030</xdr:rowOff>
    </xdr:from>
    <xdr:to>
      <xdr:col>4</xdr:col>
      <xdr:colOff>941293</xdr:colOff>
      <xdr:row>26</xdr:row>
      <xdr:rowOff>89647</xdr:rowOff>
    </xdr:to>
    <xdr:sp macro="" textlink="">
      <xdr:nvSpPr>
        <xdr:cNvPr id="2" name="Avrundet rektangel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3496234" y="6084795"/>
          <a:ext cx="1994647" cy="212911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  <xdr:twoCellAnchor>
    <xdr:from>
      <xdr:col>0</xdr:col>
      <xdr:colOff>272507</xdr:colOff>
      <xdr:row>28</xdr:row>
      <xdr:rowOff>34636</xdr:rowOff>
    </xdr:from>
    <xdr:to>
      <xdr:col>4</xdr:col>
      <xdr:colOff>731948</xdr:colOff>
      <xdr:row>54</xdr:row>
      <xdr:rowOff>68255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272507" y="5256068"/>
          <a:ext cx="5005464" cy="4761482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>
              <a:solidFill>
                <a:sysClr val="windowText" lastClr="000000"/>
              </a:solidFill>
            </a:rPr>
            <a:t>Beløp oppgitt i 1000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279524</xdr:colOff>
      <xdr:row>26</xdr:row>
      <xdr:rowOff>92946</xdr:rowOff>
    </xdr:from>
    <xdr:to>
      <xdr:col>6</xdr:col>
      <xdr:colOff>245906</xdr:colOff>
      <xdr:row>33</xdr:row>
      <xdr:rowOff>76200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279524" y="5912721"/>
          <a:ext cx="5671857" cy="125007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 b="0">
              <a:solidFill>
                <a:sysClr val="windowText" lastClr="000000"/>
              </a:solidFill>
            </a:rPr>
            <a:t>Beløp oppgitt i 1000.</a:t>
          </a:r>
        </a:p>
        <a:p>
          <a:r>
            <a:rPr lang="en-GB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Kategoriene</a:t>
          </a:r>
          <a:r>
            <a:rPr lang="en-GB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i template over slik de er spesifisert av EBA er ikke sammenlignbare med den fullstendige kategoriseringen av totalporteføljen. Det vil derfor være avvik i forhold til tallene i andre templater. </a:t>
          </a:r>
          <a:endParaRPr lang="en-GB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18</xdr:col>
      <xdr:colOff>321608</xdr:colOff>
      <xdr:row>23</xdr:row>
      <xdr:rowOff>119342</xdr:rowOff>
    </xdr:from>
    <xdr:to>
      <xdr:col>22</xdr:col>
      <xdr:colOff>21850</xdr:colOff>
      <xdr:row>24</xdr:row>
      <xdr:rowOff>168646</xdr:rowOff>
    </xdr:to>
    <xdr:sp macro="" textlink="">
      <xdr:nvSpPr>
        <xdr:cNvPr id="5" name="Avrundet rektangel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>
        <a:xfrm>
          <a:off x="12970808" y="7901267"/>
          <a:ext cx="2014817" cy="230279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119344</xdr:colOff>
      <xdr:row>35</xdr:row>
      <xdr:rowOff>24652</xdr:rowOff>
    </xdr:from>
    <xdr:to>
      <xdr:col>4</xdr:col>
      <xdr:colOff>578785</xdr:colOff>
      <xdr:row>61</xdr:row>
      <xdr:rowOff>59951</xdr:rowOff>
    </xdr:to>
    <xdr:sp macro="" textlink="">
      <xdr:nvSpPr>
        <xdr:cNvPr id="5" name="Rektangel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/>
      </xdr:nvSpPr>
      <xdr:spPr>
        <a:xfrm>
          <a:off x="119344" y="6473077"/>
          <a:ext cx="5002866" cy="474064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Beløp oppgitt i 1000.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Som spesifisert av EBA er tallene over kun netto eksponering på balansen. Derfor vil de avvike fra tallene i tabell 11.  </a:t>
          </a:r>
        </a:p>
      </xdr:txBody>
    </xdr:sp>
    <xdr:clientData/>
  </xdr:twoCellAnchor>
  <xdr:twoCellAnchor>
    <xdr:from>
      <xdr:col>6</xdr:col>
      <xdr:colOff>905435</xdr:colOff>
      <xdr:row>36</xdr:row>
      <xdr:rowOff>46505</xdr:rowOff>
    </xdr:from>
    <xdr:to>
      <xdr:col>9</xdr:col>
      <xdr:colOff>67795</xdr:colOff>
      <xdr:row>37</xdr:row>
      <xdr:rowOff>95808</xdr:rowOff>
    </xdr:to>
    <xdr:sp macro="" textlink="">
      <xdr:nvSpPr>
        <xdr:cNvPr id="9" name="Avrundet rektangel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/>
      </xdr:nvSpPr>
      <xdr:spPr>
        <a:xfrm>
          <a:off x="7353860" y="6675905"/>
          <a:ext cx="2019860" cy="23027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3</xdr:col>
      <xdr:colOff>888066</xdr:colOff>
      <xdr:row>43</xdr:row>
      <xdr:rowOff>44824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762000" y="2152650"/>
          <a:ext cx="5002866" cy="474064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 b="0">
              <a:solidFill>
                <a:sysClr val="windowText" lastClr="000000"/>
              </a:solidFill>
            </a:rPr>
            <a:t>Beløp oppgitt i 1000.</a:t>
          </a:r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5</xdr:col>
      <xdr:colOff>524435</xdr:colOff>
      <xdr:row>14</xdr:row>
      <xdr:rowOff>68353</xdr:rowOff>
    </xdr:to>
    <xdr:sp macro="" textlink="">
      <xdr:nvSpPr>
        <xdr:cNvPr id="3" name="Avrundet rektangel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6534150" y="1990725"/>
          <a:ext cx="2019860" cy="23027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714375</xdr:colOff>
      <xdr:row>27</xdr:row>
      <xdr:rowOff>0</xdr:rowOff>
    </xdr:from>
    <xdr:to>
      <xdr:col>4</xdr:col>
      <xdr:colOff>497541</xdr:colOff>
      <xdr:row>56</xdr:row>
      <xdr:rowOff>44824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714375" y="4419600"/>
          <a:ext cx="5002866" cy="474064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 b="0">
              <a:solidFill>
                <a:sysClr val="windowText" lastClr="000000"/>
              </a:solidFill>
            </a:rPr>
            <a:t>Beløp oppgitt i 1000.</a:t>
          </a:r>
        </a:p>
      </xdr:txBody>
    </xdr:sp>
    <xdr:clientData/>
  </xdr:twoCellAnchor>
  <xdr:twoCellAnchor>
    <xdr:from>
      <xdr:col>6</xdr:col>
      <xdr:colOff>0</xdr:colOff>
      <xdr:row>25</xdr:row>
      <xdr:rowOff>0</xdr:rowOff>
    </xdr:from>
    <xdr:to>
      <xdr:col>7</xdr:col>
      <xdr:colOff>514910</xdr:colOff>
      <xdr:row>26</xdr:row>
      <xdr:rowOff>68353</xdr:rowOff>
    </xdr:to>
    <xdr:sp macro="" textlink="">
      <xdr:nvSpPr>
        <xdr:cNvPr id="3" name="Avrundet rektangel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8810625" y="4095750"/>
          <a:ext cx="2019860" cy="23027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24</xdr:row>
      <xdr:rowOff>152400</xdr:rowOff>
    </xdr:from>
    <xdr:to>
      <xdr:col>4</xdr:col>
      <xdr:colOff>1430991</xdr:colOff>
      <xdr:row>54</xdr:row>
      <xdr:rowOff>35299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762000" y="5657850"/>
          <a:ext cx="5002866" cy="474064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 b="0">
              <a:solidFill>
                <a:sysClr val="windowText" lastClr="000000"/>
              </a:solidFill>
            </a:rPr>
            <a:t>Beløp oppgitt i 1000.</a:t>
          </a:r>
        </a:p>
      </xdr:txBody>
    </xdr:sp>
    <xdr:clientData/>
  </xdr:twoCellAnchor>
  <xdr:twoCellAnchor>
    <xdr:from>
      <xdr:col>5</xdr:col>
      <xdr:colOff>0</xdr:colOff>
      <xdr:row>25</xdr:row>
      <xdr:rowOff>0</xdr:rowOff>
    </xdr:from>
    <xdr:to>
      <xdr:col>6</xdr:col>
      <xdr:colOff>514910</xdr:colOff>
      <xdr:row>26</xdr:row>
      <xdr:rowOff>68353</xdr:rowOff>
    </xdr:to>
    <xdr:sp macro="" textlink="">
      <xdr:nvSpPr>
        <xdr:cNvPr id="3" name="Avrundet rektangel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6410325" y="5724525"/>
          <a:ext cx="2019860" cy="23027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6</xdr:col>
      <xdr:colOff>192741</xdr:colOff>
      <xdr:row>39</xdr:row>
      <xdr:rowOff>44824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2286000" y="1647825"/>
          <a:ext cx="5002866" cy="474064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 b="0">
              <a:solidFill>
                <a:sysClr val="windowText" lastClr="000000"/>
              </a:solidFill>
            </a:rPr>
            <a:t>Beløp oppgitt i 1000.</a:t>
          </a:r>
        </a:p>
      </xdr:txBody>
    </xdr:sp>
    <xdr:clientData/>
  </xdr:twoCellAnchor>
  <xdr:twoCellAnchor>
    <xdr:from>
      <xdr:col>8</xdr:col>
      <xdr:colOff>0</xdr:colOff>
      <xdr:row>6</xdr:row>
      <xdr:rowOff>0</xdr:rowOff>
    </xdr:from>
    <xdr:to>
      <xdr:col>9</xdr:col>
      <xdr:colOff>181535</xdr:colOff>
      <xdr:row>7</xdr:row>
      <xdr:rowOff>68353</xdr:rowOff>
    </xdr:to>
    <xdr:sp macro="" textlink="">
      <xdr:nvSpPr>
        <xdr:cNvPr id="3" name="Avrundet rektangel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11182350" y="1019175"/>
          <a:ext cx="2019860" cy="23027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231322</xdr:colOff>
      <xdr:row>13</xdr:row>
      <xdr:rowOff>95250</xdr:rowOff>
    </xdr:from>
    <xdr:to>
      <xdr:col>6</xdr:col>
      <xdr:colOff>940494</xdr:colOff>
      <xdr:row>40</xdr:row>
      <xdr:rowOff>14408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/>
      </xdr:nvSpPr>
      <xdr:spPr>
        <a:xfrm>
          <a:off x="231322" y="3224893"/>
          <a:ext cx="5009029" cy="469526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  <a:endParaRPr lang="nb-NO" sz="1100">
            <a:solidFill>
              <a:sysClr val="windowText" lastClr="000000"/>
            </a:solidFill>
          </a:endParaRPr>
        </a:p>
        <a:p>
          <a:pPr eaLnBrk="1" fontAlgn="auto" latinLnBrk="0" hangingPunct="1"/>
          <a:r>
            <a:rPr lang="nb-NO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Beløp oppgitt i 1000.</a:t>
          </a:r>
        </a:p>
      </xdr:txBody>
    </xdr:sp>
    <xdr:clientData/>
  </xdr:twoCellAnchor>
  <xdr:twoCellAnchor>
    <xdr:from>
      <xdr:col>5</xdr:col>
      <xdr:colOff>840440</xdr:colOff>
      <xdr:row>11</xdr:row>
      <xdr:rowOff>44823</xdr:rowOff>
    </xdr:from>
    <xdr:to>
      <xdr:col>7</xdr:col>
      <xdr:colOff>952499</xdr:colOff>
      <xdr:row>12</xdr:row>
      <xdr:rowOff>94127</xdr:rowOff>
    </xdr:to>
    <xdr:sp macro="" textlink="">
      <xdr:nvSpPr>
        <xdr:cNvPr id="6" name="Avrundet rektangel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SpPr/>
      </xdr:nvSpPr>
      <xdr:spPr>
        <a:xfrm>
          <a:off x="4190999" y="2521323"/>
          <a:ext cx="2017059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89646</xdr:rowOff>
    </xdr:from>
    <xdr:to>
      <xdr:col>5</xdr:col>
      <xdr:colOff>156882</xdr:colOff>
      <xdr:row>52</xdr:row>
      <xdr:rowOff>123264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/>
      </xdr:nvSpPr>
      <xdr:spPr>
        <a:xfrm>
          <a:off x="291353" y="5356411"/>
          <a:ext cx="5009029" cy="469526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>
              <a:solidFill>
                <a:sysClr val="windowText" lastClr="000000"/>
              </a:solidFill>
            </a:rPr>
            <a:t>Beløp oppgitt i 1000.</a:t>
          </a:r>
        </a:p>
      </xdr:txBody>
    </xdr:sp>
    <xdr:clientData/>
  </xdr:twoCellAnchor>
  <xdr:twoCellAnchor>
    <xdr:from>
      <xdr:col>6</xdr:col>
      <xdr:colOff>840441</xdr:colOff>
      <xdr:row>25</xdr:row>
      <xdr:rowOff>44824</xdr:rowOff>
    </xdr:from>
    <xdr:to>
      <xdr:col>9</xdr:col>
      <xdr:colOff>0</xdr:colOff>
      <xdr:row>26</xdr:row>
      <xdr:rowOff>94128</xdr:rowOff>
    </xdr:to>
    <xdr:sp macro="" textlink="">
      <xdr:nvSpPr>
        <xdr:cNvPr id="6" name="Avrundet rektangel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SpPr/>
      </xdr:nvSpPr>
      <xdr:spPr>
        <a:xfrm>
          <a:off x="6936441" y="4896971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280147</xdr:colOff>
      <xdr:row>25</xdr:row>
      <xdr:rowOff>156882</xdr:rowOff>
    </xdr:from>
    <xdr:to>
      <xdr:col>5</xdr:col>
      <xdr:colOff>112058</xdr:colOff>
      <xdr:row>52</xdr:row>
      <xdr:rowOff>11206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/>
      </xdr:nvSpPr>
      <xdr:spPr>
        <a:xfrm>
          <a:off x="280147" y="5244353"/>
          <a:ext cx="5009029" cy="469526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ysClr val="windowText" lastClr="000000"/>
              </a:solidFill>
            </a:rPr>
            <a:t>Beløp oppgitt i 1000.</a:t>
          </a:r>
        </a:p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18</xdr:col>
      <xdr:colOff>784412</xdr:colOff>
      <xdr:row>24</xdr:row>
      <xdr:rowOff>78440</xdr:rowOff>
    </xdr:from>
    <xdr:to>
      <xdr:col>20</xdr:col>
      <xdr:colOff>899272</xdr:colOff>
      <xdr:row>25</xdr:row>
      <xdr:rowOff>127744</xdr:rowOff>
    </xdr:to>
    <xdr:sp macro="" textlink="">
      <xdr:nvSpPr>
        <xdr:cNvPr id="6" name="Avrundet rektangel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/>
      </xdr:nvSpPr>
      <xdr:spPr>
        <a:xfrm>
          <a:off x="17716500" y="4695264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268942</xdr:colOff>
      <xdr:row>51</xdr:row>
      <xdr:rowOff>44823</xdr:rowOff>
    </xdr:from>
    <xdr:to>
      <xdr:col>4</xdr:col>
      <xdr:colOff>392206</xdr:colOff>
      <xdr:row>77</xdr:row>
      <xdr:rowOff>78441</xdr:rowOff>
    </xdr:to>
    <xdr:sp macro="" textlink="">
      <xdr:nvSpPr>
        <xdr:cNvPr id="5" name="Rektangel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268942" y="7295029"/>
          <a:ext cx="5009029" cy="469526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r>
            <a:rPr lang="nb-NO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Beløp oppgitt i 1000.</a:t>
          </a:r>
        </a:p>
        <a:p>
          <a:r>
            <a:rPr lang="nb-NO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SpareBank 1 Modum</a:t>
          </a:r>
          <a:r>
            <a:rPr lang="nb-NO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har datterselskap som tilsammen rapporterer eiendeler inklusive poster utenom balanse som er under den regulatoriske grensen på  10 millioner euro for konsolidering. </a:t>
          </a:r>
          <a:endParaRPr lang="nb-NO">
            <a:solidFill>
              <a:sysClr val="windowText" lastClr="000000"/>
            </a:solidFill>
            <a:effectLst/>
          </a:endParaRPr>
        </a:p>
        <a:p>
          <a:r>
            <a:rPr lang="nb-NO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Konsolidert kapitaldekning er derfor utarbeidet som deltaker i samarbeidende gruppe. Morbankens balanse og kapitaldekning er utgangspunktet for rapportert kapitaldekning etter konsolidering av samarbeidende gruppe.</a:t>
          </a:r>
          <a:endParaRPr lang="nb-NO">
            <a:solidFill>
              <a:sysClr val="windowText" lastClr="000000"/>
            </a:solidFill>
            <a:effectLst/>
          </a:endParaRPr>
        </a:p>
        <a:p>
          <a:r>
            <a:rPr lang="nb-NO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Balansetallene i tabellen ovenfor er konserntall hvor eierposter i samarbeidende gruppe er inkludert i aksjeposter eller konsolidert etter EK-metoden.</a:t>
          </a:r>
          <a:endParaRPr lang="nb-NO">
            <a:solidFill>
              <a:sysClr val="windowText" lastClr="000000"/>
            </a:solidFill>
            <a:effectLst/>
          </a:endParaRPr>
        </a:p>
        <a:p>
          <a:pPr algn="l"/>
          <a:endParaRPr lang="nb-NO" sz="1100" b="1">
            <a:solidFill>
              <a:sysClr val="windowText" lastClr="000000"/>
            </a:solidFill>
          </a:endParaRPr>
        </a:p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840441</xdr:colOff>
      <xdr:row>49</xdr:row>
      <xdr:rowOff>56029</xdr:rowOff>
    </xdr:from>
    <xdr:to>
      <xdr:col>9</xdr:col>
      <xdr:colOff>2801</xdr:colOff>
      <xdr:row>50</xdr:row>
      <xdr:rowOff>105333</xdr:rowOff>
    </xdr:to>
    <xdr:sp macro="" textlink="">
      <xdr:nvSpPr>
        <xdr:cNvPr id="4" name="Avrundet rektangel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7631206" y="6477000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257735</xdr:colOff>
      <xdr:row>15</xdr:row>
      <xdr:rowOff>22412</xdr:rowOff>
    </xdr:from>
    <xdr:to>
      <xdr:col>5</xdr:col>
      <xdr:colOff>773205</xdr:colOff>
      <xdr:row>41</xdr:row>
      <xdr:rowOff>56030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SpPr/>
      </xdr:nvSpPr>
      <xdr:spPr>
        <a:xfrm>
          <a:off x="257735" y="2835088"/>
          <a:ext cx="5199529" cy="4695266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>
              <a:solidFill>
                <a:sysClr val="windowText" lastClr="000000"/>
              </a:solidFill>
            </a:rPr>
            <a:t>Beløp oppgitt</a:t>
          </a:r>
          <a:r>
            <a:rPr lang="nb-NO" sz="1100" baseline="0">
              <a:solidFill>
                <a:sysClr val="windowText" lastClr="000000"/>
              </a:solidFill>
            </a:rPr>
            <a:t> i 1000.</a:t>
          </a:r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2095500</xdr:colOff>
      <xdr:row>13</xdr:row>
      <xdr:rowOff>67235</xdr:rowOff>
    </xdr:from>
    <xdr:to>
      <xdr:col>5</xdr:col>
      <xdr:colOff>14007</xdr:colOff>
      <xdr:row>14</xdr:row>
      <xdr:rowOff>116539</xdr:rowOff>
    </xdr:to>
    <xdr:sp macro="" textlink="">
      <xdr:nvSpPr>
        <xdr:cNvPr id="6" name="Avrundet rektangel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SpPr/>
      </xdr:nvSpPr>
      <xdr:spPr>
        <a:xfrm>
          <a:off x="2678206" y="2521323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255188</xdr:colOff>
      <xdr:row>14</xdr:row>
      <xdr:rowOff>22412</xdr:rowOff>
    </xdr:from>
    <xdr:to>
      <xdr:col>6</xdr:col>
      <xdr:colOff>109511</xdr:colOff>
      <xdr:row>40</xdr:row>
      <xdr:rowOff>56030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SpPr/>
      </xdr:nvSpPr>
      <xdr:spPr>
        <a:xfrm>
          <a:off x="255188" y="2698071"/>
          <a:ext cx="5006482" cy="4761482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 b="0">
              <a:solidFill>
                <a:sysClr val="windowText" lastClr="000000"/>
              </a:solidFill>
            </a:rPr>
            <a:t>Beløp oppgitt i 1000.</a:t>
          </a:r>
        </a:p>
      </xdr:txBody>
    </xdr:sp>
    <xdr:clientData/>
  </xdr:twoCellAnchor>
  <xdr:twoCellAnchor>
    <xdr:from>
      <xdr:col>5</xdr:col>
      <xdr:colOff>851647</xdr:colOff>
      <xdr:row>12</xdr:row>
      <xdr:rowOff>56029</xdr:rowOff>
    </xdr:from>
    <xdr:to>
      <xdr:col>8</xdr:col>
      <xdr:colOff>14007</xdr:colOff>
      <xdr:row>13</xdr:row>
      <xdr:rowOff>105333</xdr:rowOff>
    </xdr:to>
    <xdr:sp macro="" textlink="">
      <xdr:nvSpPr>
        <xdr:cNvPr id="6" name="Avrundet rektangel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SpPr/>
      </xdr:nvSpPr>
      <xdr:spPr>
        <a:xfrm>
          <a:off x="5053853" y="2319617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280146</xdr:colOff>
      <xdr:row>43</xdr:row>
      <xdr:rowOff>26893</xdr:rowOff>
    </xdr:from>
    <xdr:to>
      <xdr:col>5</xdr:col>
      <xdr:colOff>0</xdr:colOff>
      <xdr:row>69</xdr:row>
      <xdr:rowOff>60511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SpPr/>
      </xdr:nvSpPr>
      <xdr:spPr>
        <a:xfrm>
          <a:off x="280146" y="8453717"/>
          <a:ext cx="5009029" cy="469526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 b="0">
              <a:solidFill>
                <a:sysClr val="windowText" lastClr="000000"/>
              </a:solidFill>
            </a:rPr>
            <a:t>Beløp oppgitt i 1000.</a:t>
          </a:r>
        </a:p>
      </xdr:txBody>
    </xdr:sp>
    <xdr:clientData/>
  </xdr:twoCellAnchor>
  <xdr:twoCellAnchor>
    <xdr:from>
      <xdr:col>4</xdr:col>
      <xdr:colOff>874059</xdr:colOff>
      <xdr:row>41</xdr:row>
      <xdr:rowOff>56030</xdr:rowOff>
    </xdr:from>
    <xdr:to>
      <xdr:col>6</xdr:col>
      <xdr:colOff>2801</xdr:colOff>
      <xdr:row>42</xdr:row>
      <xdr:rowOff>105333</xdr:rowOff>
    </xdr:to>
    <xdr:sp macro="" textlink="">
      <xdr:nvSpPr>
        <xdr:cNvPr id="7" name="Avrundet rektangel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SpPr/>
      </xdr:nvSpPr>
      <xdr:spPr>
        <a:xfrm>
          <a:off x="5311588" y="7922559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833717</xdr:colOff>
      <xdr:row>12</xdr:row>
      <xdr:rowOff>72840</xdr:rowOff>
    </xdr:from>
    <xdr:to>
      <xdr:col>12</xdr:col>
      <xdr:colOff>948577</xdr:colOff>
      <xdr:row>13</xdr:row>
      <xdr:rowOff>122145</xdr:rowOff>
    </xdr:to>
    <xdr:sp macro="" textlink="">
      <xdr:nvSpPr>
        <xdr:cNvPr id="2" name="Avrundet rektangel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/>
      </xdr:nvSpPr>
      <xdr:spPr>
        <a:xfrm>
          <a:off x="10549217" y="3606615"/>
          <a:ext cx="2019860" cy="230280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  <xdr:twoCellAnchor>
    <xdr:from>
      <xdr:col>0</xdr:col>
      <xdr:colOff>280147</xdr:colOff>
      <xdr:row>13</xdr:row>
      <xdr:rowOff>156883</xdr:rowOff>
    </xdr:from>
    <xdr:to>
      <xdr:col>5</xdr:col>
      <xdr:colOff>347382</xdr:colOff>
      <xdr:row>40</xdr:row>
      <xdr:rowOff>11207</xdr:rowOff>
    </xdr:to>
    <xdr:sp macro="" textlink="">
      <xdr:nvSpPr>
        <xdr:cNvPr id="3" name="Rektangel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/>
      </xdr:nvSpPr>
      <xdr:spPr>
        <a:xfrm>
          <a:off x="280147" y="3871633"/>
          <a:ext cx="5010710" cy="474064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 b="0">
              <a:solidFill>
                <a:sysClr val="windowText" lastClr="000000"/>
              </a:solidFill>
            </a:rPr>
            <a:t>Beløp oppgitt i 1000.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224117</xdr:colOff>
      <xdr:row>12</xdr:row>
      <xdr:rowOff>134468</xdr:rowOff>
    </xdr:from>
    <xdr:to>
      <xdr:col>7</xdr:col>
      <xdr:colOff>336176</xdr:colOff>
      <xdr:row>38</xdr:row>
      <xdr:rowOff>168087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/>
      </xdr:nvSpPr>
      <xdr:spPr>
        <a:xfrm>
          <a:off x="224117" y="2790262"/>
          <a:ext cx="5009030" cy="4695266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Beløp oppgitt</a:t>
          </a:r>
          <a:r>
            <a:rPr lang="nb-NO" sz="1100" b="0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i 1000.</a:t>
          </a:r>
          <a:endParaRPr lang="nb-NO" sz="1100" b="0" i="0" u="none" strike="noStrik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nb-NO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Beregning</a:t>
          </a:r>
          <a:r>
            <a:rPr lang="nb-NO" sz="1100" b="0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på morbanknivå</a:t>
          </a:r>
          <a:r>
            <a:rPr lang="nb-NO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n generelle kreditteksponering mot utlandet utgjør under 2 % av den totale eksponeringen. I henhold til kommisjonsforordning 115/2014 tilordnes disse utenlandske engasjementene t</a:t>
          </a:r>
          <a:endParaRPr lang="nb-NO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352985</xdr:colOff>
      <xdr:row>13</xdr:row>
      <xdr:rowOff>58577</xdr:rowOff>
    </xdr:from>
    <xdr:to>
      <xdr:col>15</xdr:col>
      <xdr:colOff>86845</xdr:colOff>
      <xdr:row>14</xdr:row>
      <xdr:rowOff>107881</xdr:rowOff>
    </xdr:to>
    <xdr:sp macro="" textlink="">
      <xdr:nvSpPr>
        <xdr:cNvPr id="3" name="Avrundet rektangel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/>
      </xdr:nvSpPr>
      <xdr:spPr>
        <a:xfrm>
          <a:off x="9626871" y="2855463"/>
          <a:ext cx="2019860" cy="231145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268942</xdr:colOff>
      <xdr:row>12</xdr:row>
      <xdr:rowOff>56029</xdr:rowOff>
    </xdr:from>
    <xdr:to>
      <xdr:col>5</xdr:col>
      <xdr:colOff>100853</xdr:colOff>
      <xdr:row>38</xdr:row>
      <xdr:rowOff>89646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/>
      </xdr:nvSpPr>
      <xdr:spPr>
        <a:xfrm>
          <a:off x="268942" y="2678205"/>
          <a:ext cx="5009029" cy="469526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nb-NO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Comments:</a:t>
          </a:r>
        </a:p>
        <a:p>
          <a:r>
            <a:rPr lang="nb-NO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Beløp oppgitt i 1000.</a:t>
          </a:r>
        </a:p>
        <a:p>
          <a:r>
            <a:rPr lang="nb-NO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Beregnet for morbank</a:t>
          </a:r>
          <a:endParaRPr lang="nb-NO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2</xdr:col>
      <xdr:colOff>1636059</xdr:colOff>
      <xdr:row>10</xdr:row>
      <xdr:rowOff>56029</xdr:rowOff>
    </xdr:from>
    <xdr:to>
      <xdr:col>4</xdr:col>
      <xdr:colOff>14007</xdr:colOff>
      <xdr:row>11</xdr:row>
      <xdr:rowOff>105333</xdr:rowOff>
    </xdr:to>
    <xdr:sp macro="" textlink="">
      <xdr:nvSpPr>
        <xdr:cNvPr id="3" name="Avrundet rektangel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SpPr/>
      </xdr:nvSpPr>
      <xdr:spPr>
        <a:xfrm>
          <a:off x="1927412" y="8987117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</xdr:colOff>
      <xdr:row>20</xdr:row>
      <xdr:rowOff>145677</xdr:rowOff>
    </xdr:from>
    <xdr:to>
      <xdr:col>3</xdr:col>
      <xdr:colOff>1384301</xdr:colOff>
      <xdr:row>34</xdr:row>
      <xdr:rowOff>152400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285753" y="4685927"/>
          <a:ext cx="4908548" cy="2584823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680943</xdr:colOff>
      <xdr:row>13</xdr:row>
      <xdr:rowOff>86286</xdr:rowOff>
    </xdr:from>
    <xdr:to>
      <xdr:col>4</xdr:col>
      <xdr:colOff>2701924</xdr:colOff>
      <xdr:row>14</xdr:row>
      <xdr:rowOff>135590</xdr:rowOff>
    </xdr:to>
    <xdr:sp macro="" textlink="">
      <xdr:nvSpPr>
        <xdr:cNvPr id="5" name="Avrundet rektangel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5976843" y="3705786"/>
          <a:ext cx="2020981" cy="233454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238685</xdr:colOff>
      <xdr:row>102</xdr:row>
      <xdr:rowOff>18490</xdr:rowOff>
    </xdr:from>
    <xdr:to>
      <xdr:col>3</xdr:col>
      <xdr:colOff>4519332</xdr:colOff>
      <xdr:row>128</xdr:row>
      <xdr:rowOff>21852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238685" y="18763690"/>
          <a:ext cx="4995022" cy="4708712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r>
            <a:rPr lang="nb-NO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Beløp oppgitt i 1000.</a:t>
          </a:r>
        </a:p>
        <a:p>
          <a:r>
            <a:rPr lang="nb-NO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SpareBank 1 Modum</a:t>
          </a:r>
          <a:r>
            <a:rPr lang="nb-NO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har datterselskap som tilsammen rapporterer eiendeler inklusive poster utenom balanse som er under den regulatoriske grensen på  10 millioner euro for konsolidering. </a:t>
          </a:r>
          <a:endParaRPr lang="nb-NO">
            <a:solidFill>
              <a:sysClr val="windowText" lastClr="000000"/>
            </a:solidFill>
            <a:effectLst/>
          </a:endParaRPr>
        </a:p>
        <a:p>
          <a:r>
            <a:rPr lang="nb-NO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Konsolidert kapitaldekning er derfor utarbeidet som deltaker i samarbeidende gruppe. Morbankens balanse og kapitaldekning er utgangspunktet for rapportert kapitaldekning etter konsolidering av samarbeidende gruppe</a:t>
          </a:r>
          <a:endParaRPr lang="nb-NO" sz="1100" b="1">
            <a:solidFill>
              <a:sysClr val="windowText" lastClr="000000"/>
            </a:solidFill>
          </a:endParaRPr>
        </a:p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9168093</xdr:colOff>
      <xdr:row>101</xdr:row>
      <xdr:rowOff>143436</xdr:rowOff>
    </xdr:from>
    <xdr:to>
      <xdr:col>5</xdr:col>
      <xdr:colOff>26894</xdr:colOff>
      <xdr:row>103</xdr:row>
      <xdr:rowOff>10083</xdr:rowOff>
    </xdr:to>
    <xdr:sp macro="" textlink="">
      <xdr:nvSpPr>
        <xdr:cNvPr id="5" name="Avrundet rektangel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9882468" y="18707661"/>
          <a:ext cx="2022101" cy="228597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276784</xdr:colOff>
      <xdr:row>52</xdr:row>
      <xdr:rowOff>10646</xdr:rowOff>
    </xdr:from>
    <xdr:to>
      <xdr:col>3</xdr:col>
      <xdr:colOff>2124075</xdr:colOff>
      <xdr:row>64</xdr:row>
      <xdr:rowOff>19050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76784" y="9745196"/>
          <a:ext cx="7467041" cy="2294404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3404</xdr:colOff>
      <xdr:row>50</xdr:row>
      <xdr:rowOff>119558</xdr:rowOff>
    </xdr:from>
    <xdr:to>
      <xdr:col>2</xdr:col>
      <xdr:colOff>1737514</xdr:colOff>
      <xdr:row>51</xdr:row>
      <xdr:rowOff>157656</xdr:rowOff>
    </xdr:to>
    <xdr:sp macro="" textlink="">
      <xdr:nvSpPr>
        <xdr:cNvPr id="6" name="Avrundet rektangel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289154" y="19528577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268941</xdr:colOff>
      <xdr:row>21</xdr:row>
      <xdr:rowOff>56029</xdr:rowOff>
    </xdr:from>
    <xdr:to>
      <xdr:col>5</xdr:col>
      <xdr:colOff>201705</xdr:colOff>
      <xdr:row>47</xdr:row>
      <xdr:rowOff>89647</xdr:rowOff>
    </xdr:to>
    <xdr:sp macro="" textlink="">
      <xdr:nvSpPr>
        <xdr:cNvPr id="5" name="Rektangel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268941" y="7653617"/>
          <a:ext cx="5009029" cy="469526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  <a:endParaRPr lang="nb-NO" sz="1100" b="0">
            <a:solidFill>
              <a:schemeClr val="lt1"/>
            </a:solidFill>
            <a:effectLst/>
          </a:endParaRPr>
        </a:p>
        <a:p>
          <a:pPr algn="l"/>
          <a:r>
            <a:rPr lang="nb-NO" sz="1100" b="0">
              <a:solidFill>
                <a:sysClr val="windowText" lastClr="000000"/>
              </a:solidFill>
            </a:rPr>
            <a:t>Beløp oppgitt i 1000.</a:t>
          </a:r>
        </a:p>
      </xdr:txBody>
    </xdr:sp>
    <xdr:clientData/>
  </xdr:twoCellAnchor>
  <xdr:twoCellAnchor>
    <xdr:from>
      <xdr:col>4</xdr:col>
      <xdr:colOff>840441</xdr:colOff>
      <xdr:row>19</xdr:row>
      <xdr:rowOff>44824</xdr:rowOff>
    </xdr:from>
    <xdr:to>
      <xdr:col>7</xdr:col>
      <xdr:colOff>2801</xdr:colOff>
      <xdr:row>20</xdr:row>
      <xdr:rowOff>94128</xdr:rowOff>
    </xdr:to>
    <xdr:sp macro="" textlink="">
      <xdr:nvSpPr>
        <xdr:cNvPr id="4" name="Avrundet rektangel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4964206" y="6992471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253303</xdr:colOff>
      <xdr:row>49</xdr:row>
      <xdr:rowOff>88372</xdr:rowOff>
    </xdr:from>
    <xdr:to>
      <xdr:col>2</xdr:col>
      <xdr:colOff>5101528</xdr:colOff>
      <xdr:row>65</xdr:row>
      <xdr:rowOff>69273</xdr:rowOff>
    </xdr:to>
    <xdr:sp macro="" textlink="">
      <xdr:nvSpPr>
        <xdr:cNvPr id="6" name="Rektangel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253303" y="9119804"/>
          <a:ext cx="5437043" cy="289035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 b="0">
              <a:solidFill>
                <a:sysClr val="windowText" lastClr="000000"/>
              </a:solidFill>
            </a:rPr>
            <a:t>Beløp</a:t>
          </a:r>
          <a:r>
            <a:rPr lang="nb-NO" sz="1100" b="0" baseline="0">
              <a:solidFill>
                <a:sysClr val="windowText" lastClr="000000"/>
              </a:solidFill>
            </a:rPr>
            <a:t> oppgitt i 1000.</a:t>
          </a:r>
          <a:endParaRPr lang="nb-NO" sz="1100" b="0">
            <a:solidFill>
              <a:sysClr val="windowText" lastClr="000000"/>
            </a:solidFill>
          </a:endParaRPr>
        </a:p>
        <a:p>
          <a:pPr algn="l"/>
          <a:endParaRPr lang="nb-NO" sz="1100" b="0">
            <a:solidFill>
              <a:sysClr val="windowText" lastClr="000000"/>
            </a:solidFill>
          </a:endParaRPr>
        </a:p>
        <a:p>
          <a:pPr algn="l"/>
          <a:endParaRPr lang="nb-NO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6230470</xdr:colOff>
      <xdr:row>49</xdr:row>
      <xdr:rowOff>6622</xdr:rowOff>
    </xdr:from>
    <xdr:to>
      <xdr:col>5</xdr:col>
      <xdr:colOff>25213</xdr:colOff>
      <xdr:row>50</xdr:row>
      <xdr:rowOff>55925</xdr:rowOff>
    </xdr:to>
    <xdr:sp macro="" textlink="">
      <xdr:nvSpPr>
        <xdr:cNvPr id="4" name="Avrundet rektangel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6819288" y="9038054"/>
          <a:ext cx="2012220" cy="231144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237003</xdr:colOff>
      <xdr:row>20</xdr:row>
      <xdr:rowOff>36419</xdr:rowOff>
    </xdr:from>
    <xdr:to>
      <xdr:col>5</xdr:col>
      <xdr:colOff>479611</xdr:colOff>
      <xdr:row>46</xdr:row>
      <xdr:rowOff>70037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237003" y="3801595"/>
          <a:ext cx="5442137" cy="4695266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 b="0">
              <a:solidFill>
                <a:sysClr val="windowText" lastClr="000000"/>
              </a:solidFill>
            </a:rPr>
            <a:t>Beløp oppgitt i 1000.</a:t>
          </a:r>
        </a:p>
        <a:p>
          <a:pPr algn="l"/>
          <a:r>
            <a:rPr lang="nb-NO" sz="1100" b="0">
              <a:solidFill>
                <a:sysClr val="windowText" lastClr="000000"/>
              </a:solidFill>
            </a:rPr>
            <a:t>Opptjente renter/verdiendringer</a:t>
          </a:r>
          <a:r>
            <a:rPr lang="nb-NO" sz="1100" b="0" baseline="0">
              <a:solidFill>
                <a:sysClr val="windowText" lastClr="000000"/>
              </a:solidFill>
            </a:rPr>
            <a:t> er inkludert</a:t>
          </a:r>
          <a:endParaRPr lang="nb-NO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3194538</xdr:colOff>
      <xdr:row>18</xdr:row>
      <xdr:rowOff>37497</xdr:rowOff>
    </xdr:from>
    <xdr:to>
      <xdr:col>6</xdr:col>
      <xdr:colOff>6680</xdr:colOff>
      <xdr:row>19</xdr:row>
      <xdr:rowOff>86801</xdr:rowOff>
    </xdr:to>
    <xdr:sp macro="" textlink="">
      <xdr:nvSpPr>
        <xdr:cNvPr id="5" name="Avrundet rektangel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/>
      </xdr:nvSpPr>
      <xdr:spPr>
        <a:xfrm>
          <a:off x="4095750" y="3510459"/>
          <a:ext cx="2014257" cy="232477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186299</xdr:colOff>
      <xdr:row>22</xdr:row>
      <xdr:rowOff>134471</xdr:rowOff>
    </xdr:from>
    <xdr:to>
      <xdr:col>7</xdr:col>
      <xdr:colOff>214313</xdr:colOff>
      <xdr:row>48</xdr:row>
      <xdr:rowOff>168089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472049" y="4190534"/>
          <a:ext cx="4973077" cy="4780243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>
              <a:solidFill>
                <a:sysClr val="windowText" lastClr="000000"/>
              </a:solidFill>
            </a:rPr>
            <a:t>Beløp oppgitt i</a:t>
          </a:r>
          <a:r>
            <a:rPr lang="nb-NO" sz="1100" baseline="0">
              <a:solidFill>
                <a:sysClr val="windowText" lastClr="000000"/>
              </a:solidFill>
            </a:rPr>
            <a:t> 1000. </a:t>
          </a:r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2353235</xdr:colOff>
      <xdr:row>20</xdr:row>
      <xdr:rowOff>56029</xdr:rowOff>
    </xdr:from>
    <xdr:to>
      <xdr:col>6</xdr:col>
      <xdr:colOff>0</xdr:colOff>
      <xdr:row>21</xdr:row>
      <xdr:rowOff>105333</xdr:rowOff>
    </xdr:to>
    <xdr:sp macro="" textlink="">
      <xdr:nvSpPr>
        <xdr:cNvPr id="5" name="Avrundet rektangel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3227294" y="8045823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SREGNSKAPSRAPPORTER/Dagsbalansen/DB01-08-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Bal%20Sheet,%20P&amp;L%20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D37997/FINANPAK/DAGSBAI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gr12mdr."/>
      <sheetName val="Kommentar"/>
      <sheetName val="DiagrUtlån"/>
      <sheetName val="DiagrInnskudd"/>
      <sheetName val="Tabell"/>
      <sheetName val="Grunnlag"/>
      <sheetName val="Verdiberegning før skatt"/>
      <sheetName val="DiagrUtl?n"/>
      <sheetName val="Verdiberegning f?r skatt"/>
      <sheetName val="Utvikling nettonedskrivninger"/>
      <sheetName val="beh_1010"/>
      <sheetName val="beh_1110"/>
      <sheetName val="beh_1210"/>
      <sheetName val="beh_211"/>
      <sheetName val="31.07.2010"/>
      <sheetName val="beh_511"/>
      <sheetName val="beh_611"/>
      <sheetName val="beh_0710"/>
      <sheetName val="beh_0810"/>
      <sheetName val="beh_910"/>
      <sheetName val="31.08.gml"/>
      <sheetName val="Gjeld_311210"/>
      <sheetName val="Gjeld_280211"/>
      <sheetName val="beh_0811"/>
      <sheetName val="beh_311"/>
      <sheetName val="beh_411"/>
      <sheetName val="beh_711"/>
      <sheetName val="Gjeld_3103.2011"/>
      <sheetName val="Gjeld_2904.2011"/>
      <sheetName val="Gjeld_31.05.2011"/>
      <sheetName val="beh_0911"/>
      <sheetName val="beh_1011"/>
      <sheetName val="beh_1111"/>
      <sheetName val="beh_1211"/>
      <sheetName val="310_beh_1011"/>
      <sheetName val="310_beh_1211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rket Cap"/>
      <sheetName val="Market_Cap"/>
      <sheetName val="Tabell"/>
    </sheetNames>
    <sheetDataSet>
      <sheetData sheetId="0" refreshError="1">
        <row r="22">
          <cell r="A22">
            <v>36431</v>
          </cell>
          <cell r="B22" t="str">
            <v>EUR</v>
          </cell>
        </row>
        <row r="23">
          <cell r="A23" t="str">
            <v>USD</v>
          </cell>
          <cell r="B23">
            <v>0.95248073607711292</v>
          </cell>
        </row>
        <row r="24">
          <cell r="A24" t="str">
            <v>Spot rate</v>
          </cell>
        </row>
        <row r="25">
          <cell r="A25">
            <v>36341</v>
          </cell>
          <cell r="B25" t="str">
            <v>EUR</v>
          </cell>
        </row>
        <row r="26">
          <cell r="A26" t="str">
            <v>USD</v>
          </cell>
          <cell r="B26">
            <v>0.969678163817429</v>
          </cell>
        </row>
        <row r="28">
          <cell r="A28">
            <v>36250</v>
          </cell>
          <cell r="B28" t="str">
            <v>EUR</v>
          </cell>
        </row>
        <row r="29">
          <cell r="A29" t="str">
            <v>USD</v>
          </cell>
          <cell r="B29">
            <v>0.92635479388605835</v>
          </cell>
        </row>
        <row r="31">
          <cell r="A31">
            <v>36161</v>
          </cell>
          <cell r="B31" t="str">
            <v>EUR</v>
          </cell>
        </row>
        <row r="32">
          <cell r="A32" t="str">
            <v>USD</v>
          </cell>
          <cell r="B32">
            <v>0.85164367228751492</v>
          </cell>
        </row>
        <row r="34">
          <cell r="A34">
            <v>36068</v>
          </cell>
          <cell r="B34" t="str">
            <v>XEU</v>
          </cell>
        </row>
        <row r="35">
          <cell r="A35" t="str">
            <v>USD</v>
          </cell>
          <cell r="B35">
            <v>0.84925690021231426</v>
          </cell>
        </row>
        <row r="37">
          <cell r="A37">
            <v>35976</v>
          </cell>
          <cell r="B37" t="str">
            <v>XEU</v>
          </cell>
        </row>
        <row r="38">
          <cell r="A38" t="str">
            <v>USD</v>
          </cell>
          <cell r="B38">
            <v>0.91082976591675024</v>
          </cell>
        </row>
        <row r="40">
          <cell r="A40">
            <v>35885</v>
          </cell>
          <cell r="B40" t="str">
            <v>XEU</v>
          </cell>
        </row>
        <row r="41">
          <cell r="A41" t="str">
            <v>USD</v>
          </cell>
          <cell r="B41">
            <v>0.93005952380952384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ktoplan"/>
      <sheetName val="In01"/>
      <sheetName val="In00"/>
      <sheetName val="In99"/>
      <sheetName val="Val.kurs"/>
      <sheetName val="Avst01"/>
      <sheetName val="Avst98"/>
      <sheetName val="Sammenlign"/>
      <sheetName val="DiaSam"/>
      <sheetName val="INPUT 5-10"/>
      <sheetName val="G.N.S Resultat 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305"/>
  <sheetViews>
    <sheetView zoomScale="85" zoomScaleNormal="85" workbookViewId="0">
      <selection activeCell="C23" sqref="C23"/>
    </sheetView>
  </sheetViews>
  <sheetFormatPr baseColWidth="10" defaultRowHeight="12.75" x14ac:dyDescent="0.2"/>
  <cols>
    <col min="1" max="16384" width="11.42578125" style="230"/>
  </cols>
  <sheetData>
    <row r="1" spans="2:2" ht="14.25" customHeight="1" x14ac:dyDescent="0.2"/>
    <row r="2" spans="2:2" ht="14.25" customHeight="1" x14ac:dyDescent="0.2"/>
    <row r="3" spans="2:2" ht="14.25" customHeight="1" x14ac:dyDescent="0.25">
      <c r="B3" s="229"/>
    </row>
    <row r="4" spans="2:2" ht="14.25" customHeight="1" x14ac:dyDescent="0.2"/>
    <row r="5" spans="2:2" ht="14.25" customHeight="1" x14ac:dyDescent="0.2">
      <c r="B5" s="232"/>
    </row>
    <row r="6" spans="2:2" ht="14.25" customHeight="1" x14ac:dyDescent="0.2"/>
    <row r="7" spans="2:2" ht="14.25" customHeight="1" x14ac:dyDescent="0.2">
      <c r="B7" s="228"/>
    </row>
    <row r="8" spans="2:2" ht="14.25" customHeight="1" x14ac:dyDescent="0.2"/>
    <row r="9" spans="2:2" ht="14.25" customHeight="1" x14ac:dyDescent="0.2"/>
    <row r="10" spans="2:2" ht="14.25" customHeight="1" x14ac:dyDescent="0.2"/>
    <row r="11" spans="2:2" ht="14.25" customHeight="1" x14ac:dyDescent="0.2"/>
    <row r="12" spans="2:2" ht="14.25" customHeight="1" x14ac:dyDescent="0.2"/>
    <row r="13" spans="2:2" ht="14.25" customHeight="1" x14ac:dyDescent="0.2"/>
    <row r="14" spans="2:2" ht="14.25" customHeight="1" x14ac:dyDescent="0.2"/>
    <row r="15" spans="2:2" ht="14.25" customHeight="1" x14ac:dyDescent="0.2"/>
    <row r="16" spans="2:2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</sheetData>
  <pageMargins left="0.7" right="0.7" top="0.75" bottom="0.75" header="0.3" footer="0.3"/>
  <pageSetup paperSize="9" orientation="portrait" horizontalDpi="144" verticalDpi="144" r:id="rId1"/>
  <headerFooter>
    <oddHeader>&amp;R&amp;"Calibri"&amp;12&amp;K008000 INTERN - SB1 Sørøst&amp;1#_x000D_</oddHeader>
    <oddFooter>&amp;L&amp;1#&amp;"Calibri"&amp;12&amp;K008A00I N T E R N - A L L I A N S E 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9">
    <tabColor rgb="FFFFFF00"/>
  </sheetPr>
  <dimension ref="A1:G44"/>
  <sheetViews>
    <sheetView zoomScale="120" zoomScaleNormal="120" workbookViewId="0">
      <selection activeCell="I25" sqref="I25"/>
    </sheetView>
  </sheetViews>
  <sheetFormatPr baseColWidth="10" defaultRowHeight="14.25" x14ac:dyDescent="0.2"/>
  <cols>
    <col min="1" max="2" width="4.28515625" style="21" customWidth="1"/>
    <col min="3" max="4" width="2.140625" style="21" customWidth="1"/>
    <col min="5" max="5" width="37" style="21" customWidth="1"/>
    <col min="6" max="7" width="14.28515625" style="21" customWidth="1"/>
    <col min="8" max="16384" width="11.42578125" style="21"/>
  </cols>
  <sheetData>
    <row r="1" spans="1:7" ht="18.75" customHeight="1" x14ac:dyDescent="0.2"/>
    <row r="2" spans="1:7" ht="18.75" customHeight="1" x14ac:dyDescent="0.2">
      <c r="A2" s="22" t="s">
        <v>3</v>
      </c>
      <c r="B2" s="23"/>
      <c r="C2" s="23"/>
      <c r="D2" s="24"/>
      <c r="E2" s="24"/>
      <c r="F2" s="24"/>
    </row>
    <row r="3" spans="1:7" ht="14.25" customHeight="1" x14ac:dyDescent="0.2">
      <c r="A3" s="22"/>
      <c r="B3" s="23"/>
      <c r="C3" s="23"/>
      <c r="D3" s="24"/>
      <c r="E3" s="24"/>
      <c r="F3" s="24"/>
    </row>
    <row r="4" spans="1:7" ht="14.25" customHeight="1" x14ac:dyDescent="0.2">
      <c r="A4" s="22"/>
      <c r="B4" s="25" t="s">
        <v>449</v>
      </c>
      <c r="C4" s="26"/>
      <c r="D4" s="24"/>
      <c r="E4" s="24"/>
      <c r="F4" s="24"/>
    </row>
    <row r="5" spans="1:7" ht="14.25" customHeight="1" thickBot="1" x14ac:dyDescent="0.25">
      <c r="A5" s="22"/>
      <c r="B5" s="25"/>
      <c r="C5" s="26"/>
      <c r="D5" s="24"/>
      <c r="E5" s="24"/>
      <c r="F5" s="24"/>
    </row>
    <row r="6" spans="1:7" ht="14.25" customHeight="1" x14ac:dyDescent="0.2">
      <c r="B6" s="27"/>
      <c r="C6" s="28"/>
      <c r="F6" s="29" t="s">
        <v>43</v>
      </c>
      <c r="G6" s="62" t="s">
        <v>44</v>
      </c>
    </row>
    <row r="7" spans="1:7" ht="23.25" customHeight="1" thickBot="1" x14ac:dyDescent="0.25">
      <c r="B7" s="31"/>
      <c r="C7" s="32"/>
      <c r="D7" s="32"/>
      <c r="E7" s="33"/>
      <c r="F7" s="34" t="s">
        <v>329</v>
      </c>
      <c r="G7" s="63" t="s">
        <v>331</v>
      </c>
    </row>
    <row r="8" spans="1:7" ht="14.25" customHeight="1" x14ac:dyDescent="0.2">
      <c r="B8" s="64">
        <v>1</v>
      </c>
      <c r="C8" s="11" t="s">
        <v>54</v>
      </c>
      <c r="D8" s="12"/>
      <c r="E8" s="12"/>
      <c r="F8" s="218">
        <v>0</v>
      </c>
      <c r="G8" s="219">
        <v>0</v>
      </c>
    </row>
    <row r="9" spans="1:7" ht="14.25" customHeight="1" x14ac:dyDescent="0.2">
      <c r="B9" s="65">
        <v>2</v>
      </c>
      <c r="C9" s="15" t="s">
        <v>59</v>
      </c>
      <c r="D9" s="16"/>
      <c r="E9" s="16"/>
      <c r="F9" s="221">
        <f>SUM(F8)</f>
        <v>0</v>
      </c>
      <c r="G9" s="124">
        <f>SUM(G8)</f>
        <v>0</v>
      </c>
    </row>
    <row r="10" spans="1:7" ht="14.25" customHeight="1" thickBot="1" x14ac:dyDescent="0.25">
      <c r="B10" s="65">
        <v>3</v>
      </c>
      <c r="C10" s="14"/>
      <c r="D10" s="14"/>
      <c r="E10" s="14"/>
      <c r="F10" s="363"/>
      <c r="G10" s="366"/>
    </row>
    <row r="11" spans="1:7" ht="14.25" customHeight="1" x14ac:dyDescent="0.2">
      <c r="B11" s="65">
        <v>4</v>
      </c>
      <c r="C11" s="372" t="s">
        <v>268</v>
      </c>
      <c r="D11" s="373"/>
      <c r="E11" s="373"/>
      <c r="F11" s="370">
        <v>7658935.7000000002</v>
      </c>
      <c r="G11" s="364">
        <v>7377255</v>
      </c>
    </row>
    <row r="12" spans="1:7" ht="14.25" customHeight="1" x14ac:dyDescent="0.2">
      <c r="B12" s="65">
        <v>5</v>
      </c>
      <c r="C12" s="372" t="s">
        <v>272</v>
      </c>
      <c r="D12" s="373"/>
      <c r="E12" s="373"/>
      <c r="F12" s="371">
        <v>0</v>
      </c>
      <c r="G12" s="365">
        <v>1</v>
      </c>
    </row>
    <row r="13" spans="1:7" ht="14.25" customHeight="1" x14ac:dyDescent="0.2">
      <c r="B13" s="65">
        <v>6</v>
      </c>
      <c r="C13" s="372" t="s">
        <v>267</v>
      </c>
      <c r="D13" s="373"/>
      <c r="E13" s="373"/>
      <c r="F13" s="371">
        <v>66153.3</v>
      </c>
      <c r="G13" s="365">
        <v>53588.5</v>
      </c>
    </row>
    <row r="14" spans="1:7" ht="14.25" customHeight="1" x14ac:dyDescent="0.2">
      <c r="B14" s="65">
        <v>7</v>
      </c>
      <c r="C14" s="372" t="s">
        <v>271</v>
      </c>
      <c r="D14" s="373"/>
      <c r="E14" s="373"/>
      <c r="F14" s="371">
        <v>4803.3</v>
      </c>
      <c r="G14" s="365">
        <v>5185.8999999999996</v>
      </c>
    </row>
    <row r="15" spans="1:7" ht="14.25" customHeight="1" x14ac:dyDescent="0.2">
      <c r="B15" s="65">
        <v>8</v>
      </c>
      <c r="C15" s="372" t="s">
        <v>269</v>
      </c>
      <c r="D15" s="373"/>
      <c r="E15" s="373"/>
      <c r="F15" s="371">
        <v>1831778.7999999998</v>
      </c>
      <c r="G15" s="365">
        <v>1848459.2</v>
      </c>
    </row>
    <row r="16" spans="1:7" ht="14.25" customHeight="1" x14ac:dyDescent="0.2">
      <c r="B16" s="65">
        <v>9</v>
      </c>
      <c r="C16" s="372" t="s">
        <v>270</v>
      </c>
      <c r="D16" s="373"/>
      <c r="E16" s="373"/>
      <c r="F16" s="589">
        <v>1155436.5</v>
      </c>
      <c r="G16" s="365">
        <v>1039993.6000000001</v>
      </c>
    </row>
    <row r="17" spans="2:7" ht="14.25" customHeight="1" thickBot="1" x14ac:dyDescent="0.25">
      <c r="B17" s="65">
        <v>10</v>
      </c>
      <c r="C17" s="372" t="s">
        <v>645</v>
      </c>
      <c r="D17" s="373"/>
      <c r="E17" s="373"/>
      <c r="F17" s="587">
        <v>55059.199999999997</v>
      </c>
      <c r="G17" s="588">
        <v>92997.700000000012</v>
      </c>
    </row>
    <row r="18" spans="2:7" ht="14.25" customHeight="1" x14ac:dyDescent="0.2">
      <c r="B18" s="65">
        <v>11</v>
      </c>
      <c r="C18" s="13"/>
      <c r="D18" s="14"/>
      <c r="E18" s="14"/>
      <c r="F18" s="220"/>
      <c r="G18" s="123"/>
    </row>
    <row r="19" spans="2:7" ht="14.25" customHeight="1" x14ac:dyDescent="0.2">
      <c r="B19" s="65">
        <v>12</v>
      </c>
      <c r="C19" s="15" t="s">
        <v>330</v>
      </c>
      <c r="D19" s="16"/>
      <c r="E19" s="16"/>
      <c r="F19" s="221">
        <f>SUM(F11:F18)</f>
        <v>10772166.799999999</v>
      </c>
      <c r="G19" s="124">
        <f>SUM(G11:G18)</f>
        <v>10417480.899999999</v>
      </c>
    </row>
    <row r="20" spans="2:7" ht="14.25" customHeight="1" thickBot="1" x14ac:dyDescent="0.25">
      <c r="B20" s="65">
        <v>13</v>
      </c>
      <c r="C20" s="68" t="s">
        <v>47</v>
      </c>
      <c r="D20" s="69"/>
      <c r="E20" s="69"/>
      <c r="F20" s="222">
        <f>F19</f>
        <v>10772166.799999999</v>
      </c>
      <c r="G20" s="214">
        <f>G19</f>
        <v>10417480.899999999</v>
      </c>
    </row>
    <row r="21" spans="2:7" ht="14.25" customHeight="1" x14ac:dyDescent="0.2"/>
    <row r="22" spans="2:7" ht="14.25" customHeight="1" x14ac:dyDescent="0.2"/>
    <row r="23" spans="2:7" ht="14.25" customHeight="1" x14ac:dyDescent="0.2"/>
    <row r="24" spans="2:7" ht="14.25" customHeight="1" x14ac:dyDescent="0.2"/>
    <row r="25" spans="2:7" ht="14.25" customHeight="1" x14ac:dyDescent="0.2"/>
    <row r="26" spans="2:7" ht="14.25" customHeight="1" x14ac:dyDescent="0.2"/>
    <row r="27" spans="2:7" ht="14.25" customHeight="1" x14ac:dyDescent="0.2"/>
    <row r="28" spans="2:7" ht="14.25" customHeight="1" x14ac:dyDescent="0.2"/>
    <row r="29" spans="2:7" ht="14.25" customHeight="1" x14ac:dyDescent="0.2"/>
    <row r="30" spans="2:7" ht="14.25" customHeight="1" x14ac:dyDescent="0.2"/>
    <row r="31" spans="2:7" ht="14.25" customHeight="1" x14ac:dyDescent="0.2"/>
    <row r="32" spans="2:7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</sheetData>
  <pageMargins left="0.7" right="0.7" top="0.75" bottom="0.75" header="0.3" footer="0.3"/>
  <pageSetup paperSize="9" orientation="portrait" verticalDpi="144" r:id="rId1"/>
  <headerFooter>
    <oddHeader>&amp;R&amp;"Calibri"&amp;12&amp;K008000 INTERN - SB1 Sørøst&amp;1#_x000D_</oddHeader>
    <oddFooter>&amp;L&amp;1#&amp;"Calibri"&amp;12&amp;K008A00I N T E R N - A L L I A N S E 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N37"/>
  <sheetViews>
    <sheetView zoomScale="110" zoomScaleNormal="110" workbookViewId="0">
      <selection activeCell="G32" sqref="G32"/>
    </sheetView>
  </sheetViews>
  <sheetFormatPr baseColWidth="10" defaultRowHeight="14.25" x14ac:dyDescent="0.2"/>
  <cols>
    <col min="1" max="2" width="4.28515625" style="282" customWidth="1"/>
    <col min="3" max="3" width="45.28515625" style="282" customWidth="1"/>
    <col min="4" max="14" width="14.28515625" style="282" customWidth="1"/>
    <col min="15" max="16384" width="11.42578125" style="282"/>
  </cols>
  <sheetData>
    <row r="1" spans="1:14" ht="18.75" customHeight="1" x14ac:dyDescent="0.2"/>
    <row r="2" spans="1:14" ht="18.75" customHeight="1" x14ac:dyDescent="0.2">
      <c r="A2" s="299" t="s">
        <v>4</v>
      </c>
      <c r="B2" s="342"/>
      <c r="C2" s="342"/>
      <c r="D2" s="340"/>
      <c r="E2" s="340"/>
    </row>
    <row r="3" spans="1:14" ht="14.25" customHeight="1" x14ac:dyDescent="0.2">
      <c r="A3" s="299"/>
      <c r="B3" s="342"/>
      <c r="C3" s="342"/>
      <c r="D3" s="340"/>
      <c r="E3" s="340"/>
    </row>
    <row r="4" spans="1:14" ht="14.25" customHeight="1" x14ac:dyDescent="0.2">
      <c r="A4" s="299"/>
      <c r="B4" s="298" t="s">
        <v>449</v>
      </c>
      <c r="C4" s="341"/>
      <c r="D4" s="340"/>
      <c r="E4" s="340"/>
    </row>
    <row r="5" spans="1:14" ht="14.25" customHeight="1" thickBot="1" x14ac:dyDescent="0.25">
      <c r="A5" s="299"/>
      <c r="B5" s="323"/>
      <c r="C5" s="323"/>
      <c r="D5" s="323"/>
      <c r="E5" s="323"/>
      <c r="F5" s="323"/>
      <c r="G5" s="323"/>
      <c r="H5" s="323"/>
      <c r="I5" s="323"/>
      <c r="J5" s="323"/>
      <c r="K5" s="323"/>
      <c r="L5" s="323"/>
      <c r="M5" s="323"/>
      <c r="N5" s="323"/>
    </row>
    <row r="6" spans="1:14" ht="14.25" customHeight="1" x14ac:dyDescent="0.2">
      <c r="B6" s="323"/>
      <c r="C6" s="323"/>
      <c r="D6" s="339" t="s">
        <v>43</v>
      </c>
      <c r="E6" s="338" t="s">
        <v>67</v>
      </c>
    </row>
    <row r="7" spans="1:14" ht="14.25" customHeight="1" x14ac:dyDescent="0.2">
      <c r="B7" s="337"/>
      <c r="C7" s="337"/>
      <c r="D7" s="630" t="s">
        <v>257</v>
      </c>
      <c r="E7" s="631"/>
    </row>
    <row r="8" spans="1:14" ht="15" thickBot="1" x14ac:dyDescent="0.25">
      <c r="B8" s="336"/>
      <c r="C8" s="335"/>
      <c r="D8" s="284" t="s">
        <v>256</v>
      </c>
      <c r="E8" s="334" t="s">
        <v>40</v>
      </c>
    </row>
    <row r="9" spans="1:14" ht="14.25" customHeight="1" x14ac:dyDescent="0.2">
      <c r="B9" s="333">
        <v>1</v>
      </c>
      <c r="C9" s="332" t="s">
        <v>54</v>
      </c>
      <c r="D9" s="108">
        <v>0</v>
      </c>
      <c r="E9" s="109">
        <v>0</v>
      </c>
    </row>
    <row r="10" spans="1:14" ht="14.25" customHeight="1" x14ac:dyDescent="0.2">
      <c r="B10" s="331">
        <v>2</v>
      </c>
      <c r="C10" s="330" t="s">
        <v>55</v>
      </c>
      <c r="D10" s="110">
        <v>0</v>
      </c>
      <c r="E10" s="106">
        <v>0</v>
      </c>
    </row>
    <row r="11" spans="1:14" ht="14.25" customHeight="1" x14ac:dyDescent="0.2">
      <c r="B11" s="331">
        <v>3</v>
      </c>
      <c r="C11" s="330" t="s">
        <v>56</v>
      </c>
      <c r="D11" s="110">
        <v>0</v>
      </c>
      <c r="E11" s="106">
        <v>0</v>
      </c>
    </row>
    <row r="12" spans="1:14" ht="14.25" customHeight="1" x14ac:dyDescent="0.2">
      <c r="B12" s="331">
        <v>4</v>
      </c>
      <c r="C12" s="330" t="s">
        <v>57</v>
      </c>
      <c r="D12" s="110">
        <v>0</v>
      </c>
      <c r="E12" s="106">
        <v>0</v>
      </c>
    </row>
    <row r="13" spans="1:14" ht="14.25" customHeight="1" x14ac:dyDescent="0.2">
      <c r="B13" s="331">
        <v>5</v>
      </c>
      <c r="C13" s="330" t="s">
        <v>58</v>
      </c>
      <c r="D13" s="110">
        <v>0</v>
      </c>
      <c r="E13" s="167">
        <v>0</v>
      </c>
    </row>
    <row r="14" spans="1:14" ht="14.25" customHeight="1" thickBot="1" x14ac:dyDescent="0.25">
      <c r="B14" s="329">
        <v>6</v>
      </c>
      <c r="C14" s="328" t="s">
        <v>59</v>
      </c>
      <c r="D14" s="376">
        <v>0</v>
      </c>
      <c r="E14" s="377">
        <v>0</v>
      </c>
    </row>
    <row r="15" spans="1:14" ht="14.25" customHeight="1" x14ac:dyDescent="0.2">
      <c r="B15" s="331">
        <v>7</v>
      </c>
      <c r="C15" s="375" t="s">
        <v>270</v>
      </c>
      <c r="D15" s="378">
        <v>1155436.45643</v>
      </c>
      <c r="E15" s="379">
        <v>0</v>
      </c>
    </row>
    <row r="16" spans="1:14" ht="14.25" customHeight="1" x14ac:dyDescent="0.2">
      <c r="B16" s="331">
        <v>8</v>
      </c>
      <c r="C16" s="375" t="s">
        <v>269</v>
      </c>
      <c r="D16" s="380">
        <v>1828511.7832299999</v>
      </c>
      <c r="E16" s="381">
        <v>3266.9833099998068</v>
      </c>
    </row>
    <row r="17" spans="2:5" ht="14.25" customHeight="1" x14ac:dyDescent="0.2">
      <c r="B17" s="331">
        <v>9</v>
      </c>
      <c r="C17" s="375" t="s">
        <v>645</v>
      </c>
      <c r="D17" s="380">
        <v>55059.158199999998</v>
      </c>
      <c r="E17" s="381">
        <v>0</v>
      </c>
    </row>
    <row r="18" spans="2:5" ht="14.25" customHeight="1" x14ac:dyDescent="0.2">
      <c r="B18" s="331">
        <v>10</v>
      </c>
      <c r="C18" s="375" t="s">
        <v>267</v>
      </c>
      <c r="D18" s="380">
        <v>66145.540559999994</v>
      </c>
      <c r="E18" s="381">
        <v>7.8075099999987287</v>
      </c>
    </row>
    <row r="19" spans="2:5" ht="14.25" customHeight="1" x14ac:dyDescent="0.2">
      <c r="B19" s="331">
        <v>11</v>
      </c>
      <c r="C19" s="375" t="s">
        <v>271</v>
      </c>
      <c r="D19" s="380">
        <v>4803.3351000000002</v>
      </c>
      <c r="E19" s="381">
        <v>0</v>
      </c>
    </row>
    <row r="20" spans="2:5" ht="14.25" customHeight="1" x14ac:dyDescent="0.2">
      <c r="B20" s="331">
        <v>12</v>
      </c>
      <c r="C20" s="375" t="s">
        <v>272</v>
      </c>
      <c r="D20" s="380"/>
      <c r="E20" s="381"/>
    </row>
    <row r="21" spans="2:5" ht="14.25" customHeight="1" thickBot="1" x14ac:dyDescent="0.25">
      <c r="B21" s="331">
        <v>13</v>
      </c>
      <c r="C21" s="375" t="s">
        <v>268</v>
      </c>
      <c r="D21" s="382">
        <v>7648056.6131699998</v>
      </c>
      <c r="E21" s="383">
        <v>10879.092000000179</v>
      </c>
    </row>
    <row r="22" spans="2:5" ht="14.25" customHeight="1" x14ac:dyDescent="0.2">
      <c r="B22" s="331">
        <v>14</v>
      </c>
      <c r="C22" s="330"/>
      <c r="D22" s="108"/>
      <c r="E22" s="109"/>
    </row>
    <row r="23" spans="2:5" ht="14.25" customHeight="1" x14ac:dyDescent="0.2">
      <c r="B23" s="331">
        <v>22</v>
      </c>
      <c r="C23" s="330"/>
      <c r="D23" s="110"/>
      <c r="E23" s="167"/>
    </row>
    <row r="24" spans="2:5" ht="14.25" customHeight="1" x14ac:dyDescent="0.2">
      <c r="B24" s="329">
        <v>23</v>
      </c>
      <c r="C24" s="328" t="s">
        <v>62</v>
      </c>
      <c r="D24" s="327">
        <f>SUM(D15:D21)</f>
        <v>10758012.88669</v>
      </c>
      <c r="E24" s="167">
        <f>SUM(E15:E21)</f>
        <v>14153.882819999984</v>
      </c>
    </row>
    <row r="25" spans="2:5" ht="14.25" customHeight="1" thickBot="1" x14ac:dyDescent="0.25">
      <c r="B25" s="326">
        <v>24</v>
      </c>
      <c r="C25" s="325" t="s">
        <v>47</v>
      </c>
      <c r="D25" s="168">
        <f>D24</f>
        <v>10758012.88669</v>
      </c>
      <c r="E25" s="324">
        <f>E24</f>
        <v>14153.882819999984</v>
      </c>
    </row>
    <row r="26" spans="2:5" ht="14.25" customHeight="1" x14ac:dyDescent="0.2">
      <c r="B26" s="323"/>
      <c r="C26" s="323"/>
      <c r="D26" s="323"/>
      <c r="E26" s="323"/>
    </row>
    <row r="27" spans="2:5" ht="14.25" customHeight="1" x14ac:dyDescent="0.2">
      <c r="B27" s="323"/>
      <c r="C27" s="323"/>
      <c r="D27" s="323"/>
      <c r="E27" s="323"/>
    </row>
    <row r="28" spans="2:5" ht="14.25" customHeight="1" x14ac:dyDescent="0.2">
      <c r="B28" s="323"/>
      <c r="C28" s="323"/>
      <c r="D28" s="323"/>
      <c r="E28" s="323"/>
    </row>
    <row r="29" spans="2:5" ht="14.25" customHeight="1" x14ac:dyDescent="0.2">
      <c r="B29" s="323"/>
      <c r="C29" s="323"/>
      <c r="D29" s="323"/>
      <c r="E29" s="323"/>
    </row>
    <row r="30" spans="2:5" ht="14.25" customHeight="1" x14ac:dyDescent="0.2"/>
    <row r="31" spans="2:5" ht="14.25" customHeight="1" x14ac:dyDescent="0.2"/>
    <row r="32" spans="2:5" ht="14.25" customHeight="1" x14ac:dyDescent="0.2"/>
    <row r="33" spans="6:14" ht="14.25" customHeight="1" x14ac:dyDescent="0.2"/>
    <row r="34" spans="6:14" x14ac:dyDescent="0.2">
      <c r="F34" s="323"/>
      <c r="G34" s="323"/>
      <c r="H34" s="323"/>
      <c r="I34" s="323"/>
      <c r="J34" s="323"/>
      <c r="K34" s="323"/>
      <c r="L34" s="323"/>
      <c r="M34" s="323"/>
      <c r="N34" s="323"/>
    </row>
    <row r="35" spans="6:14" x14ac:dyDescent="0.2">
      <c r="F35" s="323"/>
      <c r="G35" s="323"/>
      <c r="H35" s="323"/>
      <c r="I35" s="323"/>
      <c r="J35" s="323"/>
      <c r="K35" s="323"/>
      <c r="L35" s="323"/>
      <c r="M35" s="323"/>
      <c r="N35" s="323"/>
    </row>
    <row r="36" spans="6:14" x14ac:dyDescent="0.2">
      <c r="F36" s="323"/>
      <c r="G36" s="323"/>
      <c r="H36" s="323"/>
      <c r="I36" s="323"/>
      <c r="J36" s="323"/>
      <c r="K36" s="323"/>
      <c r="L36" s="323"/>
      <c r="M36" s="323"/>
      <c r="N36" s="323"/>
    </row>
    <row r="37" spans="6:14" x14ac:dyDescent="0.2">
      <c r="F37" s="323"/>
      <c r="G37" s="323"/>
      <c r="H37" s="323"/>
      <c r="I37" s="323"/>
      <c r="J37" s="323"/>
      <c r="K37" s="323"/>
      <c r="L37" s="323"/>
      <c r="M37" s="323"/>
      <c r="N37" s="323"/>
    </row>
  </sheetData>
  <mergeCells count="1">
    <mergeCell ref="D7:E7"/>
  </mergeCells>
  <pageMargins left="0.7" right="0.7" top="0.75" bottom="0.75" header="0.3" footer="0.3"/>
  <pageSetup paperSize="9" orientation="portrait" verticalDpi="144" r:id="rId1"/>
  <headerFooter>
    <oddHeader>&amp;R&amp;"Calibri"&amp;12&amp;K008000 INTERN - SB1 Sørøst&amp;1#_x000D_</oddHeader>
    <oddFooter>&amp;L&amp;1#&amp;"Calibri"&amp;12&amp;K008A00I N T E R N - A L L I A N S E N</oddFooter>
  </headerFooter>
  <ignoredErrors>
    <ignoredError sqref="D24:E24" formulaRange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13">
    <tabColor rgb="FFFFFF00"/>
  </sheetPr>
  <dimension ref="A1:Y32"/>
  <sheetViews>
    <sheetView zoomScaleNormal="100" workbookViewId="0">
      <selection activeCell="I25" sqref="I25"/>
    </sheetView>
  </sheetViews>
  <sheetFormatPr baseColWidth="10" defaultRowHeight="14.25" x14ac:dyDescent="0.2"/>
  <cols>
    <col min="1" max="2" width="4.28515625" style="21" customWidth="1"/>
    <col min="3" max="3" width="45.28515625" style="21" bestFit="1" customWidth="1"/>
    <col min="4" max="4" width="11.28515625" style="21" bestFit="1" customWidth="1"/>
    <col min="5" max="5" width="9.5703125" style="21" bestFit="1" customWidth="1"/>
    <col min="6" max="6" width="10.85546875" style="21" bestFit="1" customWidth="1"/>
    <col min="7" max="7" width="9.7109375" style="21" bestFit="1" customWidth="1"/>
    <col min="8" max="8" width="7.7109375" style="21" bestFit="1" customWidth="1"/>
    <col min="9" max="9" width="9.5703125" style="21" bestFit="1" customWidth="1"/>
    <col min="10" max="10" width="9" style="21" bestFit="1" customWidth="1"/>
    <col min="11" max="11" width="8.5703125" style="21" bestFit="1" customWidth="1"/>
    <col min="12" max="12" width="8.42578125" style="21" bestFit="1" customWidth="1"/>
    <col min="13" max="13" width="7.7109375" style="21" bestFit="1" customWidth="1"/>
    <col min="14" max="14" width="11.85546875" style="21" bestFit="1" customWidth="1"/>
    <col min="15" max="15" width="10.28515625" style="21" bestFit="1" customWidth="1"/>
    <col min="16" max="16" width="8.140625" style="21" bestFit="1" customWidth="1"/>
    <col min="17" max="17" width="8.7109375" style="21" bestFit="1" customWidth="1"/>
    <col min="18" max="18" width="8.5703125" style="21" bestFit="1" customWidth="1"/>
    <col min="19" max="19" width="8.140625" style="21" bestFit="1" customWidth="1"/>
    <col min="20" max="20" width="7.5703125" style="21" bestFit="1" customWidth="1"/>
    <col min="21" max="21" width="7.7109375" style="21" bestFit="1" customWidth="1"/>
    <col min="22" max="22" width="11.85546875" style="21" bestFit="1" customWidth="1"/>
    <col min="23" max="24" width="11.42578125" style="21"/>
    <col min="25" max="25" width="14.7109375" style="21" bestFit="1" customWidth="1"/>
    <col min="26" max="16384" width="11.42578125" style="21"/>
  </cols>
  <sheetData>
    <row r="1" spans="1:25" ht="18.75" customHeight="1" x14ac:dyDescent="0.2"/>
    <row r="2" spans="1:25" ht="18.75" customHeight="1" x14ac:dyDescent="0.2">
      <c r="A2" s="22" t="s">
        <v>5</v>
      </c>
      <c r="B2" s="23"/>
      <c r="C2" s="23"/>
      <c r="D2" s="24"/>
      <c r="E2" s="24"/>
      <c r="F2" s="24"/>
      <c r="G2" s="24"/>
      <c r="H2" s="24"/>
      <c r="L2" s="23"/>
    </row>
    <row r="3" spans="1:25" ht="15" customHeight="1" x14ac:dyDescent="0.2">
      <c r="A3" s="22"/>
      <c r="B3" s="23"/>
      <c r="C3" s="23"/>
      <c r="D3" s="24"/>
      <c r="E3" s="24"/>
      <c r="F3" s="24"/>
      <c r="G3" s="24"/>
      <c r="H3" s="24"/>
      <c r="L3" s="23"/>
    </row>
    <row r="4" spans="1:25" ht="14.25" customHeight="1" x14ac:dyDescent="0.2">
      <c r="A4" s="22"/>
      <c r="B4" s="25" t="s">
        <v>449</v>
      </c>
      <c r="C4" s="26"/>
      <c r="D4" s="24"/>
      <c r="E4" s="24"/>
      <c r="F4" s="24"/>
      <c r="G4" s="24"/>
      <c r="H4" s="24"/>
      <c r="L4" s="26"/>
    </row>
    <row r="5" spans="1:25" ht="14.25" customHeight="1" thickBot="1" x14ac:dyDescent="0.25">
      <c r="A5" s="22"/>
      <c r="B5" s="24"/>
      <c r="C5" s="24"/>
      <c r="D5" s="24"/>
      <c r="E5" s="24"/>
      <c r="F5" s="24"/>
      <c r="G5" s="24"/>
      <c r="H5" s="24"/>
    </row>
    <row r="6" spans="1:25" ht="14.25" customHeight="1" x14ac:dyDescent="0.2">
      <c r="B6" s="24"/>
      <c r="C6" s="24"/>
      <c r="D6" s="64" t="s">
        <v>43</v>
      </c>
      <c r="E6" s="71" t="s">
        <v>44</v>
      </c>
      <c r="F6" s="71" t="s">
        <v>45</v>
      </c>
      <c r="G6" s="71" t="s">
        <v>48</v>
      </c>
      <c r="H6" s="71" t="s">
        <v>49</v>
      </c>
      <c r="I6" s="71" t="s">
        <v>50</v>
      </c>
      <c r="J6" s="71" t="s">
        <v>51</v>
      </c>
      <c r="K6" s="71" t="s">
        <v>63</v>
      </c>
      <c r="L6" s="71" t="s">
        <v>64</v>
      </c>
      <c r="M6" s="71" t="s">
        <v>65</v>
      </c>
      <c r="N6" s="71" t="s">
        <v>66</v>
      </c>
      <c r="O6" s="71" t="s">
        <v>67</v>
      </c>
      <c r="P6" s="71" t="s">
        <v>74</v>
      </c>
      <c r="Q6" s="71"/>
      <c r="R6" s="71" t="s">
        <v>75</v>
      </c>
      <c r="S6" s="71" t="s">
        <v>76</v>
      </c>
      <c r="T6" s="71" t="s">
        <v>77</v>
      </c>
      <c r="U6" s="71" t="s">
        <v>53</v>
      </c>
      <c r="V6" s="71"/>
      <c r="W6" s="71"/>
      <c r="X6" s="71" t="s">
        <v>78</v>
      </c>
      <c r="Y6" s="91" t="s">
        <v>79</v>
      </c>
    </row>
    <row r="7" spans="1:25" s="72" customFormat="1" ht="90" thickBot="1" x14ac:dyDescent="0.25">
      <c r="B7" s="170"/>
      <c r="C7" s="170"/>
      <c r="D7" s="179" t="s">
        <v>332</v>
      </c>
      <c r="E7" s="20" t="s">
        <v>333</v>
      </c>
      <c r="F7" s="20" t="s">
        <v>334</v>
      </c>
      <c r="G7" s="20" t="s">
        <v>335</v>
      </c>
      <c r="H7" s="20" t="s">
        <v>336</v>
      </c>
      <c r="I7" s="20" t="s">
        <v>337</v>
      </c>
      <c r="J7" s="20" t="s">
        <v>338</v>
      </c>
      <c r="K7" s="20" t="s">
        <v>339</v>
      </c>
      <c r="L7" s="20" t="s">
        <v>340</v>
      </c>
      <c r="M7" s="20" t="s">
        <v>341</v>
      </c>
      <c r="N7" s="20" t="s">
        <v>342</v>
      </c>
      <c r="O7" s="20" t="s">
        <v>343</v>
      </c>
      <c r="P7" s="20" t="s">
        <v>344</v>
      </c>
      <c r="Q7" s="20" t="s">
        <v>351</v>
      </c>
      <c r="R7" s="20" t="s">
        <v>345</v>
      </c>
      <c r="S7" s="20" t="s">
        <v>290</v>
      </c>
      <c r="T7" s="20" t="s">
        <v>346</v>
      </c>
      <c r="U7" s="20" t="s">
        <v>347</v>
      </c>
      <c r="V7" s="20" t="s">
        <v>348</v>
      </c>
      <c r="W7" s="20" t="s">
        <v>349</v>
      </c>
      <c r="X7" s="20" t="s">
        <v>350</v>
      </c>
      <c r="Y7" s="90" t="s">
        <v>139</v>
      </c>
    </row>
    <row r="8" spans="1:25" s="72" customFormat="1" ht="14.25" customHeight="1" x14ac:dyDescent="0.2">
      <c r="B8" s="64">
        <v>1</v>
      </c>
      <c r="C8" s="18"/>
      <c r="D8" s="108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  <c r="X8" s="157"/>
      <c r="Y8" s="157"/>
    </row>
    <row r="9" spans="1:25" s="72" customFormat="1" ht="14.25" customHeight="1" x14ac:dyDescent="0.2">
      <c r="B9" s="65">
        <v>2</v>
      </c>
      <c r="C9" s="19"/>
      <c r="D9" s="110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</row>
    <row r="10" spans="1:25" s="72" customFormat="1" ht="14.25" customHeight="1" x14ac:dyDescent="0.2">
      <c r="B10" s="65">
        <v>3</v>
      </c>
      <c r="C10" s="19"/>
      <c r="D10" s="110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</row>
    <row r="11" spans="1:25" s="72" customFormat="1" ht="14.25" customHeight="1" x14ac:dyDescent="0.2">
      <c r="B11" s="65">
        <v>4</v>
      </c>
      <c r="C11" s="19"/>
      <c r="D11" s="110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</row>
    <row r="12" spans="1:25" s="72" customFormat="1" ht="14.25" customHeight="1" x14ac:dyDescent="0.2">
      <c r="B12" s="65">
        <v>5</v>
      </c>
      <c r="C12" s="19"/>
      <c r="D12" s="110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</row>
    <row r="13" spans="1:25" s="72" customFormat="1" ht="14.25" customHeight="1" thickBot="1" x14ac:dyDescent="0.25">
      <c r="B13" s="66">
        <v>6</v>
      </c>
      <c r="C13" s="385" t="s">
        <v>59</v>
      </c>
      <c r="D13" s="180"/>
      <c r="E13" s="165"/>
      <c r="F13" s="165"/>
      <c r="G13" s="165"/>
      <c r="H13" s="165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6"/>
    </row>
    <row r="14" spans="1:25" s="72" customFormat="1" ht="14.25" customHeight="1" x14ac:dyDescent="0.15">
      <c r="B14" s="384">
        <v>7</v>
      </c>
      <c r="C14" s="390" t="s">
        <v>270</v>
      </c>
      <c r="D14" s="374">
        <v>10168.23185</v>
      </c>
      <c r="E14" s="374"/>
      <c r="F14" s="374">
        <v>11087.483920000001</v>
      </c>
      <c r="G14" s="374">
        <v>10000.00173</v>
      </c>
      <c r="H14" s="374"/>
      <c r="I14" s="374">
        <v>143043.10186</v>
      </c>
      <c r="J14" s="374">
        <v>116968.61997</v>
      </c>
      <c r="K14" s="374"/>
      <c r="L14" s="374"/>
      <c r="M14" s="374">
        <v>34274.682540000002</v>
      </c>
      <c r="N14" s="374">
        <v>78017.21041</v>
      </c>
      <c r="O14" s="374">
        <v>605092.90920999995</v>
      </c>
      <c r="P14" s="374">
        <v>22036.601879999998</v>
      </c>
      <c r="Q14" s="374">
        <v>33716.80386</v>
      </c>
      <c r="R14" s="374"/>
      <c r="S14" s="374"/>
      <c r="T14" s="374">
        <v>11900.22637</v>
      </c>
      <c r="U14" s="374"/>
      <c r="V14" s="374"/>
      <c r="W14" s="374"/>
      <c r="X14" s="374"/>
      <c r="Y14" s="393">
        <v>79130.582829999999</v>
      </c>
    </row>
    <row r="15" spans="1:25" s="72" customFormat="1" ht="14.25" customHeight="1" x14ac:dyDescent="0.15">
      <c r="B15" s="384">
        <v>8</v>
      </c>
      <c r="C15" s="391" t="s">
        <v>269</v>
      </c>
      <c r="D15" s="374">
        <v>195604.66622000001</v>
      </c>
      <c r="E15" s="374">
        <v>1500.00072</v>
      </c>
      <c r="F15" s="374">
        <v>36697.037649999998</v>
      </c>
      <c r="G15" s="374"/>
      <c r="H15" s="374">
        <v>562.10065999999995</v>
      </c>
      <c r="I15" s="374">
        <v>182915.20644000001</v>
      </c>
      <c r="J15" s="374">
        <v>70503.775299999994</v>
      </c>
      <c r="K15" s="374">
        <v>26827.25792</v>
      </c>
      <c r="L15" s="374">
        <v>11537.74991</v>
      </c>
      <c r="M15" s="374">
        <v>7514.6905999999999</v>
      </c>
      <c r="N15" s="374">
        <v>31565.98012</v>
      </c>
      <c r="O15" s="374">
        <v>387047.57269</v>
      </c>
      <c r="P15" s="374">
        <v>20372.462070000001</v>
      </c>
      <c r="Q15" s="374">
        <v>24246.276409999999</v>
      </c>
      <c r="R15" s="374"/>
      <c r="S15" s="374">
        <v>37.360469999999999</v>
      </c>
      <c r="T15" s="374">
        <v>20489.2425</v>
      </c>
      <c r="U15" s="374">
        <v>8409.2129299999997</v>
      </c>
      <c r="V15" s="374">
        <v>3156.1942199999999</v>
      </c>
      <c r="W15" s="374">
        <v>356.53408999999999</v>
      </c>
      <c r="X15" s="374"/>
      <c r="Y15" s="393">
        <v>802435.44562000001</v>
      </c>
    </row>
    <row r="16" spans="1:25" s="72" customFormat="1" ht="14.25" customHeight="1" x14ac:dyDescent="0.15">
      <c r="B16" s="384">
        <v>9</v>
      </c>
      <c r="C16" s="391" t="s">
        <v>645</v>
      </c>
      <c r="D16" s="374"/>
      <c r="E16" s="374"/>
      <c r="F16" s="374"/>
      <c r="G16" s="374"/>
      <c r="H16" s="374"/>
      <c r="I16" s="374"/>
      <c r="J16" s="374"/>
      <c r="K16" s="374"/>
      <c r="L16" s="374"/>
      <c r="M16" s="374"/>
      <c r="N16" s="374">
        <v>55059.158199999998</v>
      </c>
      <c r="O16" s="374"/>
      <c r="P16" s="374"/>
      <c r="Q16" s="374"/>
      <c r="R16" s="374"/>
      <c r="S16" s="374"/>
      <c r="T16" s="374"/>
      <c r="U16" s="374"/>
      <c r="V16" s="374"/>
      <c r="W16" s="374"/>
      <c r="X16" s="374"/>
      <c r="Y16" s="393"/>
    </row>
    <row r="17" spans="2:25" s="72" customFormat="1" ht="14.25" customHeight="1" x14ac:dyDescent="0.15">
      <c r="B17" s="384">
        <v>10</v>
      </c>
      <c r="C17" s="391" t="s">
        <v>267</v>
      </c>
      <c r="D17" s="374">
        <v>18415.76107</v>
      </c>
      <c r="E17" s="374">
        <v>2774.7859899999999</v>
      </c>
      <c r="F17" s="374">
        <v>0.27877000000000002</v>
      </c>
      <c r="G17" s="374"/>
      <c r="H17" s="374"/>
      <c r="I17" s="374">
        <v>367.14514000000003</v>
      </c>
      <c r="J17" s="374">
        <v>6409.7325499999997</v>
      </c>
      <c r="K17" s="374"/>
      <c r="L17" s="374"/>
      <c r="M17" s="374">
        <v>350.00196</v>
      </c>
      <c r="N17" s="374"/>
      <c r="O17" s="374">
        <v>10407.416929999999</v>
      </c>
      <c r="P17" s="374"/>
      <c r="Q17" s="374">
        <v>6515.9535299999998</v>
      </c>
      <c r="R17" s="374"/>
      <c r="S17" s="374"/>
      <c r="T17" s="374"/>
      <c r="U17" s="374">
        <v>3382.6649299999999</v>
      </c>
      <c r="V17" s="374"/>
      <c r="W17" s="374"/>
      <c r="X17" s="374"/>
      <c r="Y17" s="393">
        <v>17529.607199999999</v>
      </c>
    </row>
    <row r="18" spans="2:25" s="72" customFormat="1" ht="14.25" customHeight="1" x14ac:dyDescent="0.15">
      <c r="B18" s="384">
        <v>11</v>
      </c>
      <c r="C18" s="391" t="s">
        <v>271</v>
      </c>
      <c r="D18" s="374">
        <v>2503.1673000000001</v>
      </c>
      <c r="E18" s="374"/>
      <c r="F18" s="374"/>
      <c r="G18" s="374"/>
      <c r="H18" s="374"/>
      <c r="I18" s="374">
        <v>1944.0684000000001</v>
      </c>
      <c r="J18" s="374">
        <v>274.8168</v>
      </c>
      <c r="K18" s="374"/>
      <c r="L18" s="374"/>
      <c r="M18" s="374"/>
      <c r="N18" s="374"/>
      <c r="O18" s="374"/>
      <c r="P18" s="374"/>
      <c r="Q18" s="374">
        <v>81.282600000000002</v>
      </c>
      <c r="R18" s="374"/>
      <c r="S18" s="374"/>
      <c r="T18" s="374"/>
      <c r="U18" s="374"/>
      <c r="V18" s="374"/>
      <c r="W18" s="374"/>
      <c r="X18" s="374"/>
      <c r="Y18" s="393"/>
    </row>
    <row r="19" spans="2:25" s="72" customFormat="1" ht="14.25" customHeight="1" x14ac:dyDescent="0.15">
      <c r="B19" s="384">
        <v>12</v>
      </c>
      <c r="C19" s="391" t="s">
        <v>272</v>
      </c>
      <c r="D19" s="374"/>
      <c r="E19" s="374"/>
      <c r="F19" s="374"/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74"/>
      <c r="R19" s="374"/>
      <c r="S19" s="374"/>
      <c r="T19" s="374"/>
      <c r="U19" s="374"/>
      <c r="V19" s="374"/>
      <c r="W19" s="374"/>
      <c r="X19" s="374"/>
      <c r="Y19" s="393"/>
    </row>
    <row r="20" spans="2:25" s="72" customFormat="1" ht="14.25" customHeight="1" thickBot="1" x14ac:dyDescent="0.2">
      <c r="B20" s="384">
        <v>13</v>
      </c>
      <c r="C20" s="392" t="s">
        <v>268</v>
      </c>
      <c r="D20" s="374">
        <v>219594.47200000001</v>
      </c>
      <c r="E20" s="374"/>
      <c r="F20" s="374">
        <v>4049.4394400000001</v>
      </c>
      <c r="G20" s="374"/>
      <c r="H20" s="374"/>
      <c r="I20" s="374">
        <v>80374.994000000006</v>
      </c>
      <c r="J20" s="374">
        <v>23779.874</v>
      </c>
      <c r="K20" s="374">
        <v>12493.92195</v>
      </c>
      <c r="L20" s="374">
        <v>380.61200000000002</v>
      </c>
      <c r="M20" s="374">
        <v>3595.9009999999998</v>
      </c>
      <c r="N20" s="374">
        <v>11000</v>
      </c>
      <c r="O20" s="374">
        <v>198341.443</v>
      </c>
      <c r="P20" s="374">
        <v>43881.531000000003</v>
      </c>
      <c r="Q20" s="374">
        <v>10550.382</v>
      </c>
      <c r="R20" s="374"/>
      <c r="S20" s="374">
        <v>13.246</v>
      </c>
      <c r="T20" s="374">
        <v>111746.46649999999</v>
      </c>
      <c r="U20" s="374">
        <v>7488.81</v>
      </c>
      <c r="V20" s="374">
        <v>8160.4480000000003</v>
      </c>
      <c r="W20" s="374"/>
      <c r="X20" s="374"/>
      <c r="Y20" s="393">
        <v>6923484.1642800001</v>
      </c>
    </row>
    <row r="21" spans="2:25" s="72" customFormat="1" ht="14.25" customHeight="1" x14ac:dyDescent="0.2">
      <c r="B21" s="66">
        <v>22</v>
      </c>
      <c r="C21" s="386"/>
      <c r="D21" s="180"/>
      <c r="E21" s="352"/>
      <c r="F21" s="352"/>
      <c r="G21" s="352"/>
      <c r="H21" s="352"/>
      <c r="I21" s="352"/>
      <c r="J21" s="352"/>
      <c r="K21" s="352"/>
      <c r="L21" s="352"/>
      <c r="M21" s="352"/>
      <c r="N21" s="352"/>
      <c r="O21" s="352"/>
      <c r="P21" s="352"/>
      <c r="Q21" s="352"/>
      <c r="R21" s="352"/>
      <c r="S21" s="352"/>
      <c r="T21" s="352"/>
      <c r="U21" s="352"/>
      <c r="V21" s="352"/>
      <c r="W21" s="352"/>
      <c r="X21" s="352"/>
      <c r="Y21" s="393">
        <f t="shared" ref="Y21:Y22" si="0">SUM(D21:X21)</f>
        <v>0</v>
      </c>
    </row>
    <row r="22" spans="2:25" s="72" customFormat="1" ht="14.25" customHeight="1" x14ac:dyDescent="0.2">
      <c r="B22" s="66">
        <v>23</v>
      </c>
      <c r="C22" s="353" t="s">
        <v>62</v>
      </c>
      <c r="D22" s="180">
        <f>SUM(D14:D21)</f>
        <v>446286.29844000004</v>
      </c>
      <c r="E22" s="180">
        <f t="shared" ref="E22:X22" si="1">SUM(E14:E21)</f>
        <v>4274.7867100000003</v>
      </c>
      <c r="F22" s="180">
        <f t="shared" si="1"/>
        <v>51834.239779999996</v>
      </c>
      <c r="G22" s="180">
        <f t="shared" si="1"/>
        <v>10000.00173</v>
      </c>
      <c r="H22" s="180">
        <f t="shared" si="1"/>
        <v>562.10065999999995</v>
      </c>
      <c r="I22" s="180">
        <f t="shared" si="1"/>
        <v>408644.51584000001</v>
      </c>
      <c r="J22" s="180">
        <f t="shared" si="1"/>
        <v>217936.81861999998</v>
      </c>
      <c r="K22" s="180">
        <f t="shared" si="1"/>
        <v>39321.17987</v>
      </c>
      <c r="L22" s="180">
        <f t="shared" si="1"/>
        <v>11918.36191</v>
      </c>
      <c r="M22" s="180">
        <f t="shared" si="1"/>
        <v>45735.276100000003</v>
      </c>
      <c r="N22" s="180">
        <f t="shared" si="1"/>
        <v>175642.34873</v>
      </c>
      <c r="O22" s="180">
        <f t="shared" si="1"/>
        <v>1200889.34183</v>
      </c>
      <c r="P22" s="180">
        <f t="shared" si="1"/>
        <v>86290.594949999999</v>
      </c>
      <c r="Q22" s="180">
        <f t="shared" si="1"/>
        <v>75110.698399999994</v>
      </c>
      <c r="R22" s="180">
        <f t="shared" si="1"/>
        <v>0</v>
      </c>
      <c r="S22" s="180">
        <f t="shared" si="1"/>
        <v>50.606470000000002</v>
      </c>
      <c r="T22" s="180">
        <f t="shared" si="1"/>
        <v>144135.93536999999</v>
      </c>
      <c r="U22" s="180">
        <f t="shared" si="1"/>
        <v>19280.687860000002</v>
      </c>
      <c r="V22" s="180">
        <f t="shared" si="1"/>
        <v>11316.64222</v>
      </c>
      <c r="W22" s="180">
        <f t="shared" si="1"/>
        <v>356.53408999999999</v>
      </c>
      <c r="X22" s="180">
        <f t="shared" si="1"/>
        <v>0</v>
      </c>
      <c r="Y22" s="393">
        <f t="shared" si="0"/>
        <v>2949586.9695800003</v>
      </c>
    </row>
    <row r="23" spans="2:25" s="72" customFormat="1" ht="14.25" customHeight="1" x14ac:dyDescent="0.2">
      <c r="B23" s="66">
        <v>24</v>
      </c>
      <c r="C23" s="353" t="s">
        <v>47</v>
      </c>
      <c r="D23" s="180">
        <f>D22</f>
        <v>446286.29844000004</v>
      </c>
      <c r="E23" s="180">
        <f t="shared" ref="E23:Y23" si="2">E22</f>
        <v>4274.7867100000003</v>
      </c>
      <c r="F23" s="180">
        <f t="shared" si="2"/>
        <v>51834.239779999996</v>
      </c>
      <c r="G23" s="180">
        <f t="shared" si="2"/>
        <v>10000.00173</v>
      </c>
      <c r="H23" s="180">
        <f t="shared" si="2"/>
        <v>562.10065999999995</v>
      </c>
      <c r="I23" s="180">
        <f t="shared" si="2"/>
        <v>408644.51584000001</v>
      </c>
      <c r="J23" s="180">
        <f t="shared" si="2"/>
        <v>217936.81861999998</v>
      </c>
      <c r="K23" s="180">
        <f t="shared" si="2"/>
        <v>39321.17987</v>
      </c>
      <c r="L23" s="180">
        <f t="shared" si="2"/>
        <v>11918.36191</v>
      </c>
      <c r="M23" s="180">
        <f t="shared" si="2"/>
        <v>45735.276100000003</v>
      </c>
      <c r="N23" s="180">
        <f t="shared" si="2"/>
        <v>175642.34873</v>
      </c>
      <c r="O23" s="180">
        <f t="shared" si="2"/>
        <v>1200889.34183</v>
      </c>
      <c r="P23" s="180">
        <f t="shared" si="2"/>
        <v>86290.594949999999</v>
      </c>
      <c r="Q23" s="180">
        <f t="shared" si="2"/>
        <v>75110.698399999994</v>
      </c>
      <c r="R23" s="180">
        <f t="shared" si="2"/>
        <v>0</v>
      </c>
      <c r="S23" s="180">
        <f t="shared" si="2"/>
        <v>50.606470000000002</v>
      </c>
      <c r="T23" s="180">
        <f t="shared" si="2"/>
        <v>144135.93536999999</v>
      </c>
      <c r="U23" s="180">
        <f t="shared" si="2"/>
        <v>19280.687860000002</v>
      </c>
      <c r="V23" s="180">
        <f t="shared" si="2"/>
        <v>11316.64222</v>
      </c>
      <c r="W23" s="180">
        <f t="shared" si="2"/>
        <v>356.53408999999999</v>
      </c>
      <c r="X23" s="180">
        <f t="shared" si="2"/>
        <v>0</v>
      </c>
      <c r="Y23" s="180">
        <f t="shared" si="2"/>
        <v>2949586.9695800003</v>
      </c>
    </row>
    <row r="24" spans="2:25" s="72" customFormat="1" ht="14.25" customHeight="1" x14ac:dyDescent="0.2"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</row>
    <row r="25" spans="2:25" s="72" customFormat="1" ht="14.25" customHeight="1" x14ac:dyDescent="0.2"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</row>
    <row r="26" spans="2:25" s="72" customFormat="1" ht="14.25" customHeight="1" x14ac:dyDescent="0.2"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</row>
    <row r="27" spans="2:25" s="72" customFormat="1" ht="14.25" customHeight="1" x14ac:dyDescent="0.2"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</row>
    <row r="28" spans="2:25" s="72" customFormat="1" ht="14.25" customHeight="1" x14ac:dyDescent="0.2"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</row>
    <row r="29" spans="2:25" s="72" customFormat="1" ht="14.25" customHeight="1" x14ac:dyDescent="0.2"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</row>
    <row r="30" spans="2:25" s="72" customFormat="1" ht="14.25" customHeight="1" x14ac:dyDescent="0.2"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</row>
    <row r="31" spans="2:25" s="72" customFormat="1" ht="14.25" customHeight="1" x14ac:dyDescent="0.2"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</row>
    <row r="32" spans="2:25" s="72" customFormat="1" ht="14.25" customHeight="1" x14ac:dyDescent="0.2"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</row>
  </sheetData>
  <pageMargins left="0.7" right="0.7" top="0.75" bottom="0.75" header="0.3" footer="0.3"/>
  <pageSetup paperSize="9" orientation="portrait" verticalDpi="144" r:id="rId1"/>
  <headerFooter>
    <oddHeader>&amp;R&amp;"Calibri"&amp;12&amp;K008000 INTERN - SB1 Sørøst&amp;1#_x000D_</oddHeader>
    <oddFooter>&amp;L&amp;1#&amp;"Calibri"&amp;12&amp;K008A00I N T E R N - A L L I A N S E 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11">
    <tabColor rgb="FFFFFF00"/>
  </sheetPr>
  <dimension ref="A1:I32"/>
  <sheetViews>
    <sheetView zoomScaleNormal="100" workbookViewId="0">
      <selection activeCell="F35" sqref="F35"/>
    </sheetView>
  </sheetViews>
  <sheetFormatPr baseColWidth="10" defaultRowHeight="14.25" x14ac:dyDescent="0.2"/>
  <cols>
    <col min="1" max="2" width="4.28515625" style="21" customWidth="1"/>
    <col min="3" max="3" width="45.28515625" style="21" bestFit="1" customWidth="1"/>
    <col min="4" max="9" width="14.28515625" style="21" customWidth="1"/>
    <col min="10" max="16384" width="11.42578125" style="21"/>
  </cols>
  <sheetData>
    <row r="1" spans="1:9" ht="18.75" customHeight="1" x14ac:dyDescent="0.2"/>
    <row r="2" spans="1:9" ht="18.75" customHeight="1" x14ac:dyDescent="0.2">
      <c r="A2" s="22" t="s">
        <v>6</v>
      </c>
      <c r="B2" s="23"/>
      <c r="C2" s="23"/>
      <c r="D2" s="24"/>
      <c r="E2" s="24"/>
      <c r="I2" s="23"/>
    </row>
    <row r="3" spans="1:9" ht="14.25" customHeight="1" x14ac:dyDescent="0.2">
      <c r="A3" s="22"/>
      <c r="B3" s="23"/>
      <c r="C3" s="23"/>
      <c r="D3" s="24"/>
      <c r="E3" s="24"/>
      <c r="I3" s="23"/>
    </row>
    <row r="4" spans="1:9" ht="14.25" customHeight="1" x14ac:dyDescent="0.2">
      <c r="A4" s="22"/>
      <c r="B4" s="25" t="s">
        <v>449</v>
      </c>
      <c r="C4" s="26"/>
      <c r="D4" s="24"/>
      <c r="E4" s="24"/>
      <c r="I4" s="26"/>
    </row>
    <row r="5" spans="1:9" ht="14.25" customHeight="1" thickBot="1" x14ac:dyDescent="0.25">
      <c r="A5" s="22"/>
      <c r="B5" s="23"/>
      <c r="C5" s="23"/>
      <c r="D5" s="24"/>
      <c r="E5" s="24"/>
    </row>
    <row r="6" spans="1:9" ht="14.25" customHeight="1" x14ac:dyDescent="0.2">
      <c r="B6" s="72"/>
      <c r="C6" s="72"/>
      <c r="D6" s="73" t="s">
        <v>43</v>
      </c>
      <c r="E6" s="30" t="s">
        <v>44</v>
      </c>
      <c r="F6" s="30" t="s">
        <v>45</v>
      </c>
      <c r="G6" s="30" t="s">
        <v>48</v>
      </c>
      <c r="H6" s="30" t="s">
        <v>49</v>
      </c>
      <c r="I6" s="62" t="s">
        <v>50</v>
      </c>
    </row>
    <row r="7" spans="1:9" ht="14.25" customHeight="1" x14ac:dyDescent="0.2">
      <c r="B7" s="74"/>
      <c r="C7" s="74"/>
      <c r="D7" s="632" t="s">
        <v>68</v>
      </c>
      <c r="E7" s="633"/>
      <c r="F7" s="633"/>
      <c r="G7" s="633"/>
      <c r="H7" s="633"/>
      <c r="I7" s="634"/>
    </row>
    <row r="8" spans="1:9" ht="14.25" customHeight="1" thickBot="1" x14ac:dyDescent="0.25">
      <c r="B8" s="75"/>
      <c r="C8" s="76"/>
      <c r="D8" s="77" t="s">
        <v>69</v>
      </c>
      <c r="E8" s="17" t="s">
        <v>70</v>
      </c>
      <c r="F8" s="17" t="s">
        <v>71</v>
      </c>
      <c r="G8" s="17" t="s">
        <v>72</v>
      </c>
      <c r="H8" s="17" t="s">
        <v>73</v>
      </c>
      <c r="I8" s="78" t="s">
        <v>47</v>
      </c>
    </row>
    <row r="9" spans="1:9" ht="14.25" customHeight="1" x14ac:dyDescent="0.2">
      <c r="B9" s="64">
        <v>1</v>
      </c>
      <c r="C9" s="18" t="s">
        <v>54</v>
      </c>
      <c r="D9" s="108"/>
      <c r="E9" s="157"/>
      <c r="F9" s="157"/>
      <c r="G9" s="157"/>
      <c r="H9" s="157"/>
      <c r="I9" s="109"/>
    </row>
    <row r="10" spans="1:9" ht="14.25" customHeight="1" x14ac:dyDescent="0.2">
      <c r="B10" s="65">
        <v>2</v>
      </c>
      <c r="C10" s="19" t="s">
        <v>55</v>
      </c>
      <c r="D10" s="110"/>
      <c r="E10" s="158"/>
      <c r="F10" s="158"/>
      <c r="G10" s="158"/>
      <c r="H10" s="158"/>
      <c r="I10" s="106"/>
    </row>
    <row r="11" spans="1:9" ht="14.25" customHeight="1" x14ac:dyDescent="0.2">
      <c r="B11" s="65">
        <v>3</v>
      </c>
      <c r="C11" s="19" t="s">
        <v>56</v>
      </c>
      <c r="D11" s="110"/>
      <c r="E11" s="158"/>
      <c r="F11" s="158"/>
      <c r="G11" s="158"/>
      <c r="H11" s="158"/>
      <c r="I11" s="106"/>
    </row>
    <row r="12" spans="1:9" ht="14.25" customHeight="1" x14ac:dyDescent="0.2">
      <c r="B12" s="65">
        <v>4</v>
      </c>
      <c r="C12" s="19" t="s">
        <v>57</v>
      </c>
      <c r="D12" s="110"/>
      <c r="E12" s="158"/>
      <c r="F12" s="158"/>
      <c r="G12" s="158"/>
      <c r="H12" s="158"/>
      <c r="I12" s="106"/>
    </row>
    <row r="13" spans="1:9" ht="14.25" customHeight="1" x14ac:dyDescent="0.2">
      <c r="B13" s="65">
        <v>5</v>
      </c>
      <c r="C13" s="19" t="s">
        <v>58</v>
      </c>
      <c r="D13" s="110"/>
      <c r="E13" s="166"/>
      <c r="F13" s="166"/>
      <c r="G13" s="166"/>
      <c r="H13" s="166"/>
      <c r="I13" s="167"/>
    </row>
    <row r="14" spans="1:9" ht="14.25" customHeight="1" thickBot="1" x14ac:dyDescent="0.25">
      <c r="B14" s="67">
        <v>6</v>
      </c>
      <c r="C14" s="70" t="s">
        <v>59</v>
      </c>
      <c r="D14" s="168"/>
      <c r="E14" s="163"/>
      <c r="F14" s="163"/>
      <c r="G14" s="163"/>
      <c r="H14" s="163"/>
      <c r="I14" s="164"/>
    </row>
    <row r="15" spans="1:9" ht="14.25" customHeight="1" thickBot="1" x14ac:dyDescent="0.25">
      <c r="B15" s="65">
        <v>7</v>
      </c>
      <c r="C15" s="394"/>
      <c r="D15" s="110"/>
      <c r="E15" s="166"/>
      <c r="F15" s="166"/>
      <c r="G15" s="166"/>
      <c r="H15" s="166"/>
      <c r="I15" s="167"/>
    </row>
    <row r="16" spans="1:9" ht="14.25" customHeight="1" x14ac:dyDescent="0.2">
      <c r="B16" s="362">
        <v>8</v>
      </c>
      <c r="C16" s="387" t="s">
        <v>272</v>
      </c>
      <c r="D16" s="395">
        <v>0</v>
      </c>
      <c r="E16" s="166"/>
      <c r="F16" s="166"/>
      <c r="G16" s="166"/>
      <c r="H16" s="166"/>
      <c r="I16" s="167"/>
    </row>
    <row r="17" spans="2:9" ht="14.25" customHeight="1" x14ac:dyDescent="0.2">
      <c r="B17" s="362">
        <v>9</v>
      </c>
      <c r="C17" s="388" t="s">
        <v>268</v>
      </c>
      <c r="D17" s="395">
        <v>7045678.3921499997</v>
      </c>
      <c r="E17" s="166"/>
      <c r="F17" s="166"/>
      <c r="G17" s="166"/>
      <c r="H17" s="166"/>
      <c r="I17" s="167"/>
    </row>
    <row r="18" spans="2:9" ht="14.25" customHeight="1" x14ac:dyDescent="0.2">
      <c r="B18" s="362">
        <v>10</v>
      </c>
      <c r="C18" s="388" t="s">
        <v>270</v>
      </c>
      <c r="D18" s="395">
        <v>869941.31400999997</v>
      </c>
      <c r="E18" s="166"/>
      <c r="F18" s="166"/>
      <c r="G18" s="166"/>
      <c r="H18" s="166"/>
      <c r="I18" s="167"/>
    </row>
    <row r="19" spans="2:9" ht="14.25" customHeight="1" x14ac:dyDescent="0.2">
      <c r="B19" s="362">
        <v>11</v>
      </c>
      <c r="C19" s="388" t="s">
        <v>269</v>
      </c>
      <c r="D19" s="395">
        <v>1545264.73178</v>
      </c>
      <c r="E19" s="166"/>
      <c r="F19" s="166"/>
      <c r="G19" s="166"/>
      <c r="H19" s="166"/>
      <c r="I19" s="167"/>
    </row>
    <row r="20" spans="2:9" ht="14.25" customHeight="1" x14ac:dyDescent="0.2">
      <c r="B20" s="362">
        <v>12</v>
      </c>
      <c r="C20" s="388" t="s">
        <v>267</v>
      </c>
      <c r="D20" s="395">
        <v>57930.515740000003</v>
      </c>
      <c r="E20" s="166"/>
      <c r="F20" s="166"/>
      <c r="G20" s="166"/>
      <c r="H20" s="166"/>
      <c r="I20" s="167"/>
    </row>
    <row r="21" spans="2:9" ht="14.25" customHeight="1" x14ac:dyDescent="0.2">
      <c r="B21" s="585">
        <v>13</v>
      </c>
      <c r="C21" s="593" t="s">
        <v>645</v>
      </c>
      <c r="D21" s="395">
        <v>55047.321920000002</v>
      </c>
      <c r="E21" s="166"/>
      <c r="F21" s="166"/>
      <c r="G21" s="166"/>
      <c r="H21" s="166"/>
      <c r="I21" s="167"/>
    </row>
    <row r="22" spans="2:9" ht="14.25" customHeight="1" thickBot="1" x14ac:dyDescent="0.25">
      <c r="B22" s="362">
        <v>14</v>
      </c>
      <c r="C22" s="389" t="s">
        <v>271</v>
      </c>
      <c r="D22" s="395">
        <v>4803.3351000000002</v>
      </c>
      <c r="E22" s="166"/>
      <c r="F22" s="166"/>
      <c r="G22" s="166"/>
      <c r="H22" s="166"/>
      <c r="I22" s="167"/>
    </row>
    <row r="23" spans="2:9" ht="14.25" customHeight="1" x14ac:dyDescent="0.2">
      <c r="B23" s="65">
        <v>15</v>
      </c>
      <c r="C23" s="18"/>
      <c r="D23" s="110"/>
      <c r="E23" s="166"/>
      <c r="F23" s="166"/>
      <c r="G23" s="166"/>
      <c r="H23" s="166"/>
      <c r="I23" s="167"/>
    </row>
    <row r="24" spans="2:9" ht="14.25" customHeight="1" x14ac:dyDescent="0.2">
      <c r="B24" s="65">
        <v>16</v>
      </c>
      <c r="C24" s="19"/>
      <c r="D24" s="110"/>
      <c r="E24" s="166"/>
      <c r="F24" s="166"/>
      <c r="G24" s="166"/>
      <c r="H24" s="166"/>
      <c r="I24" s="167"/>
    </row>
    <row r="25" spans="2:9" ht="14.25" customHeight="1" x14ac:dyDescent="0.2">
      <c r="B25" s="65">
        <v>17</v>
      </c>
      <c r="C25" s="19"/>
      <c r="D25" s="110"/>
      <c r="E25" s="166"/>
      <c r="F25" s="166"/>
      <c r="G25" s="166"/>
      <c r="H25" s="166"/>
      <c r="I25" s="167"/>
    </row>
    <row r="26" spans="2:9" ht="14.25" customHeight="1" x14ac:dyDescent="0.2">
      <c r="B26" s="65">
        <v>18</v>
      </c>
      <c r="C26" s="19"/>
      <c r="D26" s="110"/>
      <c r="E26" s="166"/>
      <c r="F26" s="166"/>
      <c r="G26" s="166"/>
      <c r="H26" s="166"/>
      <c r="I26" s="167"/>
    </row>
    <row r="27" spans="2:9" ht="14.25" customHeight="1" x14ac:dyDescent="0.2">
      <c r="B27" s="65">
        <v>19</v>
      </c>
      <c r="C27" s="19"/>
      <c r="D27" s="110"/>
      <c r="E27" s="166"/>
      <c r="F27" s="166"/>
      <c r="G27" s="166"/>
      <c r="H27" s="166"/>
      <c r="I27" s="167"/>
    </row>
    <row r="28" spans="2:9" ht="14.25" customHeight="1" x14ac:dyDescent="0.2">
      <c r="B28" s="65">
        <v>20</v>
      </c>
      <c r="C28" s="19"/>
      <c r="D28" s="110"/>
      <c r="E28" s="166"/>
      <c r="F28" s="166"/>
      <c r="G28" s="166"/>
      <c r="H28" s="166"/>
      <c r="I28" s="167"/>
    </row>
    <row r="29" spans="2:9" ht="14.25" customHeight="1" x14ac:dyDescent="0.2">
      <c r="B29" s="65">
        <v>21</v>
      </c>
      <c r="C29" s="19"/>
      <c r="D29" s="110"/>
      <c r="E29" s="166"/>
      <c r="F29" s="166"/>
      <c r="G29" s="166"/>
      <c r="H29" s="166"/>
      <c r="I29" s="167"/>
    </row>
    <row r="30" spans="2:9" ht="14.25" customHeight="1" x14ac:dyDescent="0.2">
      <c r="B30" s="65">
        <v>22</v>
      </c>
      <c r="C30" s="19"/>
      <c r="D30" s="110"/>
      <c r="E30" s="166"/>
      <c r="F30" s="166"/>
      <c r="G30" s="166"/>
      <c r="H30" s="166"/>
      <c r="I30" s="167"/>
    </row>
    <row r="31" spans="2:9" ht="14.25" customHeight="1" x14ac:dyDescent="0.2">
      <c r="B31" s="65">
        <v>23</v>
      </c>
      <c r="C31" s="354" t="s">
        <v>62</v>
      </c>
      <c r="D31" s="110">
        <f>SUM(D16:D30)</f>
        <v>9578665.6107000001</v>
      </c>
      <c r="E31" s="166"/>
      <c r="F31" s="166"/>
      <c r="G31" s="166"/>
      <c r="H31" s="166"/>
      <c r="I31" s="167"/>
    </row>
    <row r="32" spans="2:9" ht="14.25" customHeight="1" x14ac:dyDescent="0.2">
      <c r="B32" s="65">
        <v>24</v>
      </c>
      <c r="C32" s="354" t="s">
        <v>47</v>
      </c>
      <c r="D32" s="606">
        <f>D31</f>
        <v>9578665.6107000001</v>
      </c>
      <c r="E32" s="166"/>
      <c r="F32" s="166"/>
      <c r="G32" s="166"/>
      <c r="H32" s="166"/>
      <c r="I32" s="167"/>
    </row>
  </sheetData>
  <mergeCells count="1">
    <mergeCell ref="D7:I7"/>
  </mergeCells>
  <pageMargins left="0.7" right="0.7" top="0.75" bottom="0.75" header="0.3" footer="0.3"/>
  <pageSetup paperSize="9" orientation="portrait" verticalDpi="144" r:id="rId1"/>
  <headerFooter>
    <oddHeader>&amp;R&amp;"Calibri"&amp;12&amp;K008000 INTERN - SB1 Sørøst&amp;1#_x000D_</oddHeader>
    <oddFooter>&amp;L&amp;1#&amp;"Calibri"&amp;12&amp;K008A00I N T E R N - A L L I A N S E 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B1:H11"/>
  <sheetViews>
    <sheetView workbookViewId="0">
      <selection activeCell="E32" sqref="E32"/>
    </sheetView>
  </sheetViews>
  <sheetFormatPr baseColWidth="10" defaultRowHeight="12.75" x14ac:dyDescent="0.2"/>
  <cols>
    <col min="2" max="2" width="39.5703125" bestFit="1" customWidth="1"/>
    <col min="3" max="3" width="22.140625" bestFit="1" customWidth="1"/>
    <col min="4" max="4" width="24.85546875" bestFit="1" customWidth="1"/>
    <col min="5" max="5" width="22.42578125" bestFit="1" customWidth="1"/>
    <col min="6" max="6" width="22.7109375" bestFit="1" customWidth="1"/>
    <col min="7" max="7" width="31.140625" bestFit="1" customWidth="1"/>
    <col min="8" max="8" width="22.5703125" bestFit="1" customWidth="1"/>
  </cols>
  <sheetData>
    <row r="1" spans="2:8" ht="15" x14ac:dyDescent="0.2">
      <c r="B1" s="397" t="s">
        <v>7</v>
      </c>
    </row>
    <row r="3" spans="2:8" ht="13.5" thickBot="1" x14ac:dyDescent="0.25"/>
    <row r="4" spans="2:8" x14ac:dyDescent="0.2">
      <c r="B4" s="399" t="s">
        <v>260</v>
      </c>
      <c r="C4" s="400" t="s">
        <v>261</v>
      </c>
      <c r="D4" s="400" t="s">
        <v>262</v>
      </c>
      <c r="E4" s="400" t="s">
        <v>263</v>
      </c>
      <c r="F4" s="400" t="s">
        <v>264</v>
      </c>
      <c r="G4" s="400" t="s">
        <v>265</v>
      </c>
      <c r="H4" s="401" t="s">
        <v>266</v>
      </c>
    </row>
    <row r="5" spans="2:8" x14ac:dyDescent="0.2">
      <c r="B5" s="402" t="s">
        <v>267</v>
      </c>
      <c r="C5" s="398"/>
      <c r="D5" s="398"/>
      <c r="E5" s="374">
        <v>0</v>
      </c>
      <c r="F5" s="374">
        <v>78156.216790000006</v>
      </c>
      <c r="G5" s="374">
        <v>12002.86872</v>
      </c>
      <c r="H5" s="381">
        <v>0</v>
      </c>
    </row>
    <row r="6" spans="2:8" x14ac:dyDescent="0.2">
      <c r="B6" s="402" t="s">
        <v>268</v>
      </c>
      <c r="C6" s="398"/>
      <c r="D6" s="398"/>
      <c r="E6" s="374">
        <v>7658935.70517</v>
      </c>
      <c r="F6" s="374">
        <v>0</v>
      </c>
      <c r="G6" s="374">
        <v>0</v>
      </c>
      <c r="H6" s="381">
        <v>0</v>
      </c>
    </row>
    <row r="7" spans="2:8" x14ac:dyDescent="0.2">
      <c r="B7" s="402" t="s">
        <v>269</v>
      </c>
      <c r="C7" s="398"/>
      <c r="D7" s="398"/>
      <c r="E7" s="374">
        <v>1831778.7665400002</v>
      </c>
      <c r="F7" s="374">
        <v>0</v>
      </c>
      <c r="G7" s="374">
        <v>0</v>
      </c>
      <c r="H7" s="381">
        <v>0</v>
      </c>
    </row>
    <row r="8" spans="2:8" x14ac:dyDescent="0.2">
      <c r="B8" s="402" t="s">
        <v>645</v>
      </c>
      <c r="C8" s="398"/>
      <c r="D8" s="398"/>
      <c r="E8" s="374">
        <v>55059.158199999998</v>
      </c>
      <c r="F8" s="374">
        <v>0</v>
      </c>
      <c r="G8" s="374">
        <v>0</v>
      </c>
      <c r="H8" s="381">
        <v>0</v>
      </c>
    </row>
    <row r="9" spans="2:8" x14ac:dyDescent="0.2">
      <c r="B9" s="402" t="s">
        <v>270</v>
      </c>
      <c r="C9" s="398"/>
      <c r="D9" s="398"/>
      <c r="E9" s="374">
        <v>1155436.45643</v>
      </c>
      <c r="F9" s="374">
        <v>0</v>
      </c>
      <c r="G9" s="374">
        <v>0</v>
      </c>
      <c r="H9" s="381">
        <v>0</v>
      </c>
    </row>
    <row r="10" spans="2:8" x14ac:dyDescent="0.2">
      <c r="B10" s="402" t="s">
        <v>271</v>
      </c>
      <c r="C10" s="398"/>
      <c r="D10" s="398"/>
      <c r="E10" s="374">
        <v>4803.3351000000002</v>
      </c>
      <c r="F10" s="374">
        <v>0</v>
      </c>
      <c r="G10" s="374">
        <v>0</v>
      </c>
      <c r="H10" s="381">
        <v>0</v>
      </c>
    </row>
    <row r="11" spans="2:8" ht="13.5" thickBot="1" x14ac:dyDescent="0.25">
      <c r="B11" s="403" t="s">
        <v>272</v>
      </c>
      <c r="C11" s="404"/>
      <c r="D11" s="404"/>
      <c r="E11" s="405">
        <v>0</v>
      </c>
      <c r="F11" s="405">
        <v>0</v>
      </c>
      <c r="G11" s="405">
        <v>0</v>
      </c>
      <c r="H11" s="383">
        <v>0</v>
      </c>
    </row>
  </sheetData>
  <pageMargins left="0.7" right="0.7" top="0.75" bottom="0.75" header="0.3" footer="0.3"/>
  <pageSetup paperSize="9" orientation="portrait" verticalDpi="144" r:id="rId1"/>
  <headerFooter>
    <oddHeader>&amp;R&amp;"Calibri"&amp;12&amp;K008000 INTERN - SB1 Sørøst&amp;1#_x000D_</oddHeader>
    <oddFooter>&amp;L&amp;1#&amp;"Calibri"&amp;12&amp;K008A00I N T E R N - A L L I A N S E 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</sheetPr>
  <dimension ref="A1:G28"/>
  <sheetViews>
    <sheetView workbookViewId="0">
      <selection activeCell="F28" sqref="F28"/>
    </sheetView>
  </sheetViews>
  <sheetFormatPr baseColWidth="10" defaultRowHeight="12.75" x14ac:dyDescent="0.2"/>
  <cols>
    <col min="2" max="2" width="21.85546875" bestFit="1" customWidth="1"/>
    <col min="3" max="3" width="22.5703125" bestFit="1" customWidth="1"/>
    <col min="4" max="4" width="22.42578125" bestFit="1" customWidth="1"/>
    <col min="5" max="5" width="22.7109375" bestFit="1" customWidth="1"/>
    <col min="6" max="6" width="31.140625" bestFit="1" customWidth="1"/>
    <col min="7" max="7" width="22.5703125" bestFit="1" customWidth="1"/>
  </cols>
  <sheetData>
    <row r="1" spans="1:7" ht="15" x14ac:dyDescent="0.2">
      <c r="A1" s="397" t="s">
        <v>8</v>
      </c>
    </row>
    <row r="2" spans="1:7" ht="13.5" thickBot="1" x14ac:dyDescent="0.25"/>
    <row r="3" spans="1:7" x14ac:dyDescent="0.2">
      <c r="B3" s="406" t="s">
        <v>273</v>
      </c>
      <c r="C3" s="407" t="s">
        <v>274</v>
      </c>
      <c r="D3" s="407" t="s">
        <v>263</v>
      </c>
      <c r="E3" s="407" t="s">
        <v>264</v>
      </c>
      <c r="F3" s="407" t="s">
        <v>265</v>
      </c>
      <c r="G3" s="408" t="s">
        <v>266</v>
      </c>
    </row>
    <row r="4" spans="1:7" x14ac:dyDescent="0.2">
      <c r="B4" s="402" t="s">
        <v>285</v>
      </c>
      <c r="C4" s="398" t="s">
        <v>286</v>
      </c>
      <c r="D4" s="409">
        <v>427870.53736999998</v>
      </c>
      <c r="E4" s="409">
        <v>19065.76107</v>
      </c>
      <c r="F4" s="409">
        <v>650</v>
      </c>
      <c r="G4" s="410">
        <v>650</v>
      </c>
    </row>
    <row r="5" spans="1:7" x14ac:dyDescent="0.2">
      <c r="B5" s="402" t="s">
        <v>277</v>
      </c>
      <c r="C5" s="398" t="s">
        <v>278</v>
      </c>
      <c r="D5" s="409">
        <v>1500.00072</v>
      </c>
      <c r="E5" s="409">
        <v>3024.7859899999999</v>
      </c>
      <c r="F5" s="409">
        <v>250</v>
      </c>
      <c r="G5" s="410">
        <v>250</v>
      </c>
    </row>
    <row r="6" spans="1:7" x14ac:dyDescent="0.2">
      <c r="B6" s="402" t="s">
        <v>283</v>
      </c>
      <c r="C6" s="398" t="s">
        <v>284</v>
      </c>
      <c r="D6" s="409">
        <v>51833.961009999999</v>
      </c>
      <c r="E6" s="409">
        <v>0.27877000000000002</v>
      </c>
      <c r="F6" s="409">
        <v>0</v>
      </c>
      <c r="G6" s="410">
        <v>0</v>
      </c>
    </row>
    <row r="7" spans="1:7" x14ac:dyDescent="0.2">
      <c r="B7" s="402" t="s">
        <v>312</v>
      </c>
      <c r="C7" s="398" t="s">
        <v>313</v>
      </c>
      <c r="D7" s="409">
        <v>10000.00173</v>
      </c>
      <c r="E7" s="409">
        <v>0</v>
      </c>
      <c r="F7" s="409">
        <v>0</v>
      </c>
      <c r="G7" s="410">
        <v>0</v>
      </c>
    </row>
    <row r="8" spans="1:7" x14ac:dyDescent="0.2">
      <c r="B8" s="402" t="s">
        <v>291</v>
      </c>
      <c r="C8" s="398" t="s">
        <v>292</v>
      </c>
      <c r="D8" s="409">
        <v>562.10065999999995</v>
      </c>
      <c r="E8" s="409">
        <v>0</v>
      </c>
      <c r="F8" s="409">
        <v>0</v>
      </c>
      <c r="G8" s="410">
        <v>0</v>
      </c>
    </row>
    <row r="9" spans="1:7" x14ac:dyDescent="0.2">
      <c r="B9" s="402" t="s">
        <v>303</v>
      </c>
      <c r="C9" s="398" t="s">
        <v>304</v>
      </c>
      <c r="D9" s="409">
        <v>408277.37070000003</v>
      </c>
      <c r="E9" s="409">
        <v>2367.1461399999998</v>
      </c>
      <c r="F9" s="409">
        <v>2000.001</v>
      </c>
      <c r="G9" s="410">
        <v>2000.001</v>
      </c>
    </row>
    <row r="10" spans="1:7" x14ac:dyDescent="0.2">
      <c r="B10" s="402" t="s">
        <v>314</v>
      </c>
      <c r="C10" s="398" t="s">
        <v>315</v>
      </c>
      <c r="D10" s="409">
        <v>211527.08606999999</v>
      </c>
      <c r="E10" s="409">
        <v>8407.4725500000004</v>
      </c>
      <c r="F10" s="409">
        <v>1997.74</v>
      </c>
      <c r="G10" s="410">
        <v>1997.74</v>
      </c>
    </row>
    <row r="11" spans="1:7" x14ac:dyDescent="0.2">
      <c r="B11" s="402" t="s">
        <v>301</v>
      </c>
      <c r="C11" s="398" t="s">
        <v>302</v>
      </c>
      <c r="D11" s="409">
        <v>39321.17987</v>
      </c>
      <c r="E11" s="409">
        <v>0</v>
      </c>
      <c r="F11" s="409">
        <v>0</v>
      </c>
      <c r="G11" s="410">
        <v>0</v>
      </c>
    </row>
    <row r="12" spans="1:7" x14ac:dyDescent="0.2">
      <c r="B12" s="402" t="s">
        <v>295</v>
      </c>
      <c r="C12" s="398" t="s">
        <v>296</v>
      </c>
      <c r="D12" s="409">
        <v>11918.36191</v>
      </c>
      <c r="E12" s="409">
        <v>0</v>
      </c>
      <c r="F12" s="409">
        <v>0</v>
      </c>
      <c r="G12" s="410">
        <v>0</v>
      </c>
    </row>
    <row r="13" spans="1:7" x14ac:dyDescent="0.2">
      <c r="B13" s="402" t="s">
        <v>310</v>
      </c>
      <c r="C13" s="398" t="s">
        <v>311</v>
      </c>
      <c r="D13" s="409">
        <v>45385.274140000001</v>
      </c>
      <c r="E13" s="409">
        <v>500.00196</v>
      </c>
      <c r="F13" s="409">
        <v>150</v>
      </c>
      <c r="G13" s="410">
        <v>150</v>
      </c>
    </row>
    <row r="14" spans="1:7" x14ac:dyDescent="0.2">
      <c r="B14" s="402" t="s">
        <v>281</v>
      </c>
      <c r="C14" s="398" t="s">
        <v>282</v>
      </c>
      <c r="D14" s="409">
        <v>175642.34873</v>
      </c>
      <c r="E14" s="409">
        <v>0</v>
      </c>
      <c r="F14" s="409">
        <v>0</v>
      </c>
      <c r="G14" s="410">
        <v>0</v>
      </c>
    </row>
    <row r="15" spans="1:7" x14ac:dyDescent="0.2">
      <c r="B15" s="402" t="s">
        <v>305</v>
      </c>
      <c r="C15" s="398" t="s">
        <v>306</v>
      </c>
      <c r="D15" s="409">
        <v>1190481.9249</v>
      </c>
      <c r="E15" s="409">
        <v>11407.416929999999</v>
      </c>
      <c r="F15" s="409">
        <v>1000</v>
      </c>
      <c r="G15" s="410">
        <v>1000</v>
      </c>
    </row>
    <row r="16" spans="1:7" x14ac:dyDescent="0.2">
      <c r="B16" s="402" t="s">
        <v>299</v>
      </c>
      <c r="C16" s="398" t="s">
        <v>300</v>
      </c>
      <c r="D16" s="409">
        <v>86290.594949999999</v>
      </c>
      <c r="E16" s="409">
        <v>0</v>
      </c>
      <c r="F16" s="409">
        <v>0</v>
      </c>
      <c r="G16" s="410">
        <v>0</v>
      </c>
    </row>
    <row r="17" spans="2:7" x14ac:dyDescent="0.2">
      <c r="B17" s="402" t="s">
        <v>275</v>
      </c>
      <c r="C17" s="398" t="s">
        <v>276</v>
      </c>
      <c r="D17" s="409">
        <v>68594.744869999995</v>
      </c>
      <c r="E17" s="409">
        <v>7078.4535299999998</v>
      </c>
      <c r="F17" s="409">
        <v>562.5</v>
      </c>
      <c r="G17" s="410">
        <v>562.5</v>
      </c>
    </row>
    <row r="18" spans="2:7" x14ac:dyDescent="0.2">
      <c r="B18" s="402" t="s">
        <v>309</v>
      </c>
      <c r="C18" s="398"/>
      <c r="D18" s="409"/>
      <c r="E18" s="409"/>
      <c r="F18" s="409"/>
      <c r="G18" s="410"/>
    </row>
    <row r="19" spans="2:7" x14ac:dyDescent="0.2">
      <c r="B19" s="402" t="s">
        <v>289</v>
      </c>
      <c r="C19" s="398" t="s">
        <v>290</v>
      </c>
      <c r="D19" s="409">
        <v>50.606470000000002</v>
      </c>
      <c r="E19" s="409">
        <v>0</v>
      </c>
      <c r="F19" s="409">
        <v>0</v>
      </c>
      <c r="G19" s="410">
        <v>0</v>
      </c>
    </row>
    <row r="20" spans="2:7" x14ac:dyDescent="0.2">
      <c r="B20" s="402" t="s">
        <v>279</v>
      </c>
      <c r="C20" s="398" t="s">
        <v>280</v>
      </c>
      <c r="D20" s="409">
        <v>144135.93536999999</v>
      </c>
      <c r="E20" s="409">
        <v>0</v>
      </c>
      <c r="F20" s="409">
        <v>0</v>
      </c>
      <c r="G20" s="410">
        <v>0</v>
      </c>
    </row>
    <row r="21" spans="2:7" x14ac:dyDescent="0.2">
      <c r="B21" s="402" t="s">
        <v>297</v>
      </c>
      <c r="C21" s="398" t="s">
        <v>298</v>
      </c>
      <c r="D21" s="409">
        <v>15898.022929999999</v>
      </c>
      <c r="E21" s="409">
        <v>4182.6649299999999</v>
      </c>
      <c r="F21" s="409">
        <v>800</v>
      </c>
      <c r="G21" s="410">
        <v>800</v>
      </c>
    </row>
    <row r="22" spans="2:7" x14ac:dyDescent="0.2">
      <c r="B22" s="402" t="s">
        <v>307</v>
      </c>
      <c r="C22" s="398" t="s">
        <v>308</v>
      </c>
      <c r="D22" s="409">
        <v>11316.64222</v>
      </c>
      <c r="E22" s="409">
        <v>0</v>
      </c>
      <c r="F22" s="409">
        <v>0</v>
      </c>
      <c r="G22" s="410">
        <v>0</v>
      </c>
    </row>
    <row r="23" spans="2:7" x14ac:dyDescent="0.2">
      <c r="B23" s="402" t="s">
        <v>293</v>
      </c>
      <c r="C23" s="398" t="s">
        <v>294</v>
      </c>
      <c r="D23" s="409">
        <v>356.53408999999999</v>
      </c>
      <c r="E23" s="409">
        <v>0</v>
      </c>
      <c r="F23" s="409">
        <v>0</v>
      </c>
      <c r="G23" s="410">
        <v>0</v>
      </c>
    </row>
    <row r="24" spans="2:7" ht="13.5" thickBot="1" x14ac:dyDescent="0.25">
      <c r="B24" s="403" t="s">
        <v>287</v>
      </c>
      <c r="C24" s="404" t="s">
        <v>288</v>
      </c>
      <c r="D24" s="411">
        <v>7805050.1927300002</v>
      </c>
      <c r="E24" s="411">
        <v>22122.234919999999</v>
      </c>
      <c r="F24" s="411">
        <v>4592.6277200000004</v>
      </c>
      <c r="G24" s="412">
        <v>3753.1692200000002</v>
      </c>
    </row>
    <row r="28" spans="2:7" x14ac:dyDescent="0.2">
      <c r="F28" s="594"/>
    </row>
  </sheetData>
  <sortState xmlns:xlrd2="http://schemas.microsoft.com/office/spreadsheetml/2017/richdata2" ref="B4:G24">
    <sortCondition ref="B4:B24"/>
  </sortState>
  <pageMargins left="0.7" right="0.7" top="0.75" bottom="0.75" header="0.3" footer="0.3"/>
  <pageSetup paperSize="9" orientation="portrait" horizontalDpi="144" verticalDpi="144" r:id="rId1"/>
  <headerFooter>
    <oddHeader>&amp;R&amp;"Calibri"&amp;12&amp;K008000 INTERN - SB1 Sørøst&amp;1#_x000D_</oddHeader>
    <oddFooter>&amp;L&amp;1#&amp;"Calibri"&amp;12&amp;K008A00I N T E R N - A L L I A N S E 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</sheetPr>
  <dimension ref="B2:F30"/>
  <sheetViews>
    <sheetView workbookViewId="0">
      <selection activeCell="F32" sqref="F32"/>
    </sheetView>
  </sheetViews>
  <sheetFormatPr baseColWidth="10" defaultRowHeight="12.75" x14ac:dyDescent="0.2"/>
  <cols>
    <col min="2" max="2" width="11.140625" bestFit="1" customWidth="1"/>
    <col min="3" max="3" width="22.42578125" bestFit="1" customWidth="1"/>
    <col min="4" max="4" width="20" bestFit="1" customWidth="1"/>
    <col min="5" max="5" width="31.140625" bestFit="1" customWidth="1"/>
    <col min="6" max="6" width="22.5703125" bestFit="1" customWidth="1"/>
  </cols>
  <sheetData>
    <row r="2" spans="2:6" ht="15" x14ac:dyDescent="0.2">
      <c r="B2" s="397" t="s">
        <v>9</v>
      </c>
    </row>
    <row r="3" spans="2:6" ht="13.5" thickBot="1" x14ac:dyDescent="0.25"/>
    <row r="4" spans="2:6" ht="13.5" thickBot="1" x14ac:dyDescent="0.25">
      <c r="B4" s="417" t="s">
        <v>316</v>
      </c>
      <c r="C4" s="418" t="s">
        <v>263</v>
      </c>
      <c r="D4" s="418" t="s">
        <v>317</v>
      </c>
      <c r="E4" s="418" t="s">
        <v>265</v>
      </c>
      <c r="F4" s="419" t="s">
        <v>266</v>
      </c>
    </row>
    <row r="5" spans="2:6" x14ac:dyDescent="0.2">
      <c r="B5" s="414" t="s">
        <v>318</v>
      </c>
      <c r="C5" s="415">
        <v>12346.021269999999</v>
      </c>
      <c r="D5" s="415">
        <v>1.32195</v>
      </c>
      <c r="E5" s="415">
        <v>0</v>
      </c>
      <c r="F5" s="416">
        <v>0</v>
      </c>
    </row>
    <row r="6" spans="2:6" x14ac:dyDescent="0.2">
      <c r="B6" s="402" t="s">
        <v>652</v>
      </c>
      <c r="C6" s="409">
        <v>1.74522</v>
      </c>
      <c r="D6" s="409">
        <v>0</v>
      </c>
      <c r="E6" s="409">
        <v>0</v>
      </c>
      <c r="F6" s="410">
        <v>0</v>
      </c>
    </row>
    <row r="7" spans="2:6" x14ac:dyDescent="0.2">
      <c r="B7" s="402" t="s">
        <v>319</v>
      </c>
      <c r="C7" s="409">
        <v>0.43273</v>
      </c>
      <c r="D7" s="409">
        <v>1.4856400000000001</v>
      </c>
      <c r="E7" s="409">
        <v>0</v>
      </c>
      <c r="F7" s="410">
        <v>0</v>
      </c>
    </row>
    <row r="8" spans="2:6" x14ac:dyDescent="0.2">
      <c r="B8" s="402" t="s">
        <v>320</v>
      </c>
      <c r="C8" s="409">
        <v>10691867.34613</v>
      </c>
      <c r="D8" s="409">
        <v>78148.409280000007</v>
      </c>
      <c r="E8" s="409">
        <v>12002.86872</v>
      </c>
      <c r="F8" s="410">
        <v>11163.41022</v>
      </c>
    </row>
    <row r="9" spans="2:6" x14ac:dyDescent="0.2">
      <c r="B9" s="402" t="s">
        <v>328</v>
      </c>
      <c r="C9" s="409">
        <v>0.56871000000000005</v>
      </c>
      <c r="D9" s="409">
        <v>0</v>
      </c>
      <c r="E9" s="409">
        <v>0</v>
      </c>
      <c r="F9" s="410">
        <v>0</v>
      </c>
    </row>
    <row r="10" spans="2:6" x14ac:dyDescent="0.2">
      <c r="B10" s="402" t="s">
        <v>658</v>
      </c>
      <c r="C10" s="409">
        <v>0.67862</v>
      </c>
      <c r="D10" s="409">
        <v>0</v>
      </c>
      <c r="E10" s="409">
        <v>0</v>
      </c>
      <c r="F10" s="410">
        <v>0</v>
      </c>
    </row>
    <row r="11" spans="2:6" x14ac:dyDescent="0.2">
      <c r="B11" s="402" t="s">
        <v>653</v>
      </c>
      <c r="C11" s="409">
        <v>1273.7858100000001</v>
      </c>
      <c r="D11" s="409">
        <v>0</v>
      </c>
      <c r="E11" s="409">
        <v>0</v>
      </c>
      <c r="F11" s="410">
        <v>0</v>
      </c>
    </row>
    <row r="12" spans="2:6" x14ac:dyDescent="0.2">
      <c r="B12" s="402" t="s">
        <v>322</v>
      </c>
      <c r="C12" s="409">
        <v>0</v>
      </c>
      <c r="D12" s="409">
        <v>1.77989</v>
      </c>
      <c r="E12" s="409">
        <v>0</v>
      </c>
      <c r="F12" s="410">
        <v>0</v>
      </c>
    </row>
    <row r="13" spans="2:6" x14ac:dyDescent="0.2">
      <c r="B13" s="402" t="s">
        <v>647</v>
      </c>
      <c r="C13" s="409">
        <v>0.79091999999999996</v>
      </c>
      <c r="D13" s="409">
        <v>0</v>
      </c>
      <c r="E13" s="409">
        <v>0</v>
      </c>
      <c r="F13" s="410">
        <v>0</v>
      </c>
    </row>
    <row r="14" spans="2:6" x14ac:dyDescent="0.2">
      <c r="B14" s="402" t="s">
        <v>648</v>
      </c>
      <c r="C14" s="409">
        <v>0.50429000000000002</v>
      </c>
      <c r="D14" s="409">
        <v>0</v>
      </c>
      <c r="E14" s="409">
        <v>0</v>
      </c>
      <c r="F14" s="410">
        <v>0</v>
      </c>
    </row>
    <row r="15" spans="2:6" x14ac:dyDescent="0.2">
      <c r="B15" s="402" t="s">
        <v>325</v>
      </c>
      <c r="C15" s="409">
        <v>0</v>
      </c>
      <c r="D15" s="409">
        <v>1.3725099999999999</v>
      </c>
      <c r="E15" s="409">
        <v>0</v>
      </c>
      <c r="F15" s="410">
        <v>0</v>
      </c>
    </row>
    <row r="16" spans="2:6" x14ac:dyDescent="0.2">
      <c r="B16" s="402" t="s">
        <v>326</v>
      </c>
      <c r="C16" s="409">
        <v>0.74270999999999998</v>
      </c>
      <c r="D16" s="409">
        <v>0</v>
      </c>
      <c r="E16" s="409">
        <v>0</v>
      </c>
      <c r="F16" s="410">
        <v>0</v>
      </c>
    </row>
    <row r="17" spans="2:6" x14ac:dyDescent="0.2">
      <c r="B17" s="402" t="s">
        <v>327</v>
      </c>
      <c r="C17" s="409">
        <v>506.90733999999998</v>
      </c>
      <c r="D17" s="409">
        <v>1.8475200000000001</v>
      </c>
      <c r="E17" s="409">
        <v>0</v>
      </c>
      <c r="F17" s="410">
        <v>0</v>
      </c>
    </row>
    <row r="18" spans="2:6" x14ac:dyDescent="0.2">
      <c r="B18" s="402" t="s">
        <v>323</v>
      </c>
      <c r="C18" s="409">
        <v>5.4798</v>
      </c>
      <c r="D18" s="409">
        <v>0</v>
      </c>
      <c r="E18" s="409">
        <v>0</v>
      </c>
      <c r="F18" s="410">
        <v>0</v>
      </c>
    </row>
    <row r="19" spans="2:6" x14ac:dyDescent="0.2">
      <c r="B19" s="402" t="s">
        <v>324</v>
      </c>
      <c r="C19" s="409">
        <v>1.9799</v>
      </c>
      <c r="D19" s="409">
        <v>0</v>
      </c>
      <c r="E19" s="409">
        <v>0</v>
      </c>
      <c r="F19" s="410">
        <v>0</v>
      </c>
    </row>
    <row r="20" spans="2:6" x14ac:dyDescent="0.2">
      <c r="B20" s="402" t="s">
        <v>646</v>
      </c>
      <c r="C20" s="409">
        <v>5.0014799999999999</v>
      </c>
      <c r="D20" s="409">
        <v>0</v>
      </c>
      <c r="E20" s="409">
        <v>0</v>
      </c>
      <c r="F20" s="410">
        <v>0</v>
      </c>
    </row>
    <row r="21" spans="2:6" x14ac:dyDescent="0.2">
      <c r="B21" s="402" t="s">
        <v>321</v>
      </c>
      <c r="C21" s="409">
        <v>0.51609000000000005</v>
      </c>
      <c r="D21" s="409">
        <v>0</v>
      </c>
      <c r="E21" s="409">
        <v>0</v>
      </c>
      <c r="F21" s="410">
        <v>0</v>
      </c>
    </row>
    <row r="22" spans="2:6" x14ac:dyDescent="0.2">
      <c r="B22" s="402" t="s">
        <v>659</v>
      </c>
      <c r="C22" s="409">
        <v>0.33545000000000003</v>
      </c>
      <c r="D22" s="409">
        <v>0</v>
      </c>
      <c r="E22" s="409">
        <v>0</v>
      </c>
      <c r="F22" s="410">
        <v>0</v>
      </c>
    </row>
    <row r="23" spans="2:6" ht="13.5" thickBot="1" x14ac:dyDescent="0.25">
      <c r="B23" s="403" t="s">
        <v>660</v>
      </c>
      <c r="C23" s="411">
        <v>0.58496999999999999</v>
      </c>
      <c r="D23" s="411">
        <v>0</v>
      </c>
      <c r="E23" s="411">
        <v>0</v>
      </c>
      <c r="F23" s="412">
        <v>0</v>
      </c>
    </row>
    <row r="24" spans="2:6" x14ac:dyDescent="0.2">
      <c r="C24" s="413"/>
      <c r="D24" s="413"/>
      <c r="E24" s="413"/>
      <c r="F24" s="413"/>
    </row>
    <row r="25" spans="2:6" x14ac:dyDescent="0.2">
      <c r="C25" s="413"/>
      <c r="D25" s="413"/>
      <c r="E25" s="413"/>
      <c r="F25" s="413"/>
    </row>
    <row r="26" spans="2:6" x14ac:dyDescent="0.2">
      <c r="C26" s="413"/>
      <c r="D26" s="413"/>
      <c r="E26" s="413"/>
      <c r="F26" s="413"/>
    </row>
    <row r="27" spans="2:6" x14ac:dyDescent="0.2">
      <c r="C27" s="413"/>
      <c r="D27" s="413"/>
      <c r="E27" s="413"/>
      <c r="F27" s="413"/>
    </row>
    <row r="28" spans="2:6" x14ac:dyDescent="0.2">
      <c r="C28" s="413"/>
      <c r="D28" s="413"/>
      <c r="E28" s="413"/>
      <c r="F28" s="413"/>
    </row>
    <row r="29" spans="2:6" x14ac:dyDescent="0.2">
      <c r="C29" s="413"/>
      <c r="D29" s="413"/>
      <c r="E29" s="413"/>
      <c r="F29" s="413"/>
    </row>
    <row r="30" spans="2:6" x14ac:dyDescent="0.2">
      <c r="C30" s="413"/>
      <c r="D30" s="413"/>
      <c r="E30" s="413"/>
      <c r="F30" s="413"/>
    </row>
  </sheetData>
  <pageMargins left="0.7" right="0.7" top="0.75" bottom="0.75" header="0.3" footer="0.3"/>
  <pageSetup paperSize="9" orientation="portrait" horizontalDpi="144" verticalDpi="144" r:id="rId1"/>
  <headerFooter>
    <oddHeader>&amp;R&amp;"Calibri"&amp;12&amp;K008000 INTERN - SB1 Sørøst&amp;1#_x000D_</oddHeader>
    <oddFooter>&amp;L&amp;1#&amp;"Calibri"&amp;12&amp;K008A00I N T E R N - A L L I A N S E 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00"/>
  </sheetPr>
  <dimension ref="A1:J5"/>
  <sheetViews>
    <sheetView workbookViewId="0">
      <selection activeCell="G15" sqref="G15"/>
    </sheetView>
  </sheetViews>
  <sheetFormatPr baseColWidth="10" defaultRowHeight="12.75" x14ac:dyDescent="0.2"/>
  <cols>
    <col min="4" max="4" width="20.5703125" bestFit="1" customWidth="1"/>
    <col min="5" max="5" width="21.42578125" bestFit="1" customWidth="1"/>
    <col min="6" max="7" width="30.140625" bestFit="1" customWidth="1"/>
    <col min="8" max="8" width="31.140625" bestFit="1" customWidth="1"/>
    <col min="9" max="9" width="27.5703125" bestFit="1" customWidth="1"/>
    <col min="10" max="10" width="20.28515625" bestFit="1" customWidth="1"/>
    <col min="11" max="11" width="22.42578125" bestFit="1" customWidth="1"/>
  </cols>
  <sheetData>
    <row r="1" spans="1:10" ht="15" x14ac:dyDescent="0.2">
      <c r="A1" s="397" t="s">
        <v>10</v>
      </c>
    </row>
    <row r="3" spans="1:10" ht="13.5" thickBot="1" x14ac:dyDescent="0.25"/>
    <row r="4" spans="1:10" x14ac:dyDescent="0.2">
      <c r="C4" s="399" t="s">
        <v>352</v>
      </c>
      <c r="D4" s="400" t="s">
        <v>353</v>
      </c>
      <c r="E4" s="400" t="s">
        <v>354</v>
      </c>
      <c r="F4" s="400" t="s">
        <v>355</v>
      </c>
      <c r="G4" s="400" t="s">
        <v>356</v>
      </c>
      <c r="H4" s="400" t="s">
        <v>357</v>
      </c>
      <c r="I4" s="400" t="s">
        <v>358</v>
      </c>
      <c r="J4" s="401" t="s">
        <v>359</v>
      </c>
    </row>
    <row r="5" spans="1:10" ht="13.5" thickBot="1" x14ac:dyDescent="0.25">
      <c r="C5" s="403" t="s">
        <v>360</v>
      </c>
      <c r="D5" s="411">
        <v>155191.94751</v>
      </c>
      <c r="E5" s="411">
        <v>9273.1306800000002</v>
      </c>
      <c r="F5" s="411">
        <v>1830.95009</v>
      </c>
      <c r="G5" s="411">
        <v>5101.4943400000002</v>
      </c>
      <c r="H5" s="411">
        <v>4655.94409</v>
      </c>
      <c r="I5" s="411">
        <v>1843.11365</v>
      </c>
      <c r="J5" s="412">
        <v>9412711.4670599997</v>
      </c>
    </row>
  </sheetData>
  <pageMargins left="0.7" right="0.7" top="0.75" bottom="0.75" header="0.3" footer="0.3"/>
  <pageSetup paperSize="9" orientation="portrait" horizontalDpi="144" verticalDpi="144" r:id="rId1"/>
  <headerFooter>
    <oddHeader>&amp;R&amp;"Calibri"&amp;12&amp;K008000 INTERN - SB1 Sørøst&amp;1#_x000D_</oddHeader>
    <oddFooter>&amp;L&amp;1#&amp;"Calibri"&amp;12&amp;K008A00I N T E R N - A L L I A N S E N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20">
    <tabColor rgb="FFFFFF00"/>
  </sheetPr>
  <dimension ref="A1:H11"/>
  <sheetViews>
    <sheetView zoomScale="110" zoomScaleNormal="110" workbookViewId="0">
      <selection activeCell="I19" sqref="I19"/>
    </sheetView>
  </sheetViews>
  <sheetFormatPr baseColWidth="10" defaultRowHeight="14.25" x14ac:dyDescent="0.2"/>
  <cols>
    <col min="1" max="2" width="4.28515625" style="21" customWidth="1"/>
    <col min="3" max="3" width="13" style="21" bestFit="1" customWidth="1"/>
    <col min="4" max="8" width="14.28515625" style="21" customWidth="1"/>
    <col min="9" max="16384" width="11.42578125" style="21"/>
  </cols>
  <sheetData>
    <row r="1" spans="1:8" ht="18.75" customHeight="1" x14ac:dyDescent="0.2"/>
    <row r="2" spans="1:8" ht="18.75" customHeight="1" x14ac:dyDescent="0.2">
      <c r="A2" s="22" t="s">
        <v>14</v>
      </c>
      <c r="B2" s="23"/>
      <c r="C2" s="23"/>
      <c r="D2" s="24"/>
      <c r="E2" s="24"/>
      <c r="F2" s="24"/>
      <c r="G2" s="24"/>
      <c r="H2" s="24"/>
    </row>
    <row r="3" spans="1:8" ht="14.25" customHeight="1" x14ac:dyDescent="0.2">
      <c r="A3" s="22"/>
      <c r="B3" s="23"/>
      <c r="C3" s="23"/>
      <c r="D3" s="24"/>
      <c r="E3" s="24"/>
      <c r="F3" s="24"/>
      <c r="G3" s="24"/>
      <c r="H3" s="24"/>
    </row>
    <row r="4" spans="1:8" ht="14.25" customHeight="1" x14ac:dyDescent="0.2">
      <c r="A4" s="22"/>
      <c r="B4" s="25" t="s">
        <v>449</v>
      </c>
      <c r="C4" s="26"/>
      <c r="D4" s="24"/>
      <c r="E4" s="24"/>
      <c r="F4" s="24"/>
      <c r="G4" s="24"/>
      <c r="H4" s="24"/>
    </row>
    <row r="5" spans="1:8" ht="14.25" customHeight="1" thickBot="1" x14ac:dyDescent="0.25">
      <c r="A5" s="22"/>
      <c r="B5" s="23"/>
      <c r="C5" s="23"/>
      <c r="D5" s="24"/>
      <c r="E5" s="24"/>
      <c r="F5" s="24"/>
      <c r="G5" s="24"/>
      <c r="H5" s="24"/>
    </row>
    <row r="6" spans="1:8" ht="14.25" customHeight="1" x14ac:dyDescent="0.2">
      <c r="B6" s="27"/>
      <c r="C6" s="28"/>
      <c r="D6" s="73" t="s">
        <v>43</v>
      </c>
      <c r="E6" s="30" t="s">
        <v>44</v>
      </c>
      <c r="F6" s="30" t="s">
        <v>45</v>
      </c>
      <c r="G6" s="30" t="s">
        <v>48</v>
      </c>
      <c r="H6" s="62" t="s">
        <v>49</v>
      </c>
    </row>
    <row r="7" spans="1:8" ht="18.75" thickBot="1" x14ac:dyDescent="0.25">
      <c r="B7" s="31"/>
      <c r="C7" s="38"/>
      <c r="D7" s="368" t="s">
        <v>362</v>
      </c>
      <c r="E7" s="367" t="s">
        <v>363</v>
      </c>
      <c r="F7" s="367" t="s">
        <v>364</v>
      </c>
      <c r="G7" s="367" t="s">
        <v>365</v>
      </c>
      <c r="H7" s="369" t="s">
        <v>366</v>
      </c>
    </row>
    <row r="8" spans="1:8" ht="14.25" customHeight="1" x14ac:dyDescent="0.2">
      <c r="B8" s="79">
        <v>1</v>
      </c>
      <c r="C8" s="420" t="s">
        <v>360</v>
      </c>
      <c r="D8" s="378">
        <v>1675118.7404100001</v>
      </c>
      <c r="E8" s="423">
        <v>9053367.39989</v>
      </c>
      <c r="F8" s="423">
        <v>43680.629209999999</v>
      </c>
      <c r="G8" s="423">
        <v>10772166.769509999</v>
      </c>
      <c r="H8" s="379">
        <v>22259402.169</v>
      </c>
    </row>
    <row r="9" spans="1:8" ht="14.25" customHeight="1" thickBot="1" x14ac:dyDescent="0.25">
      <c r="B9" s="48">
        <v>2</v>
      </c>
      <c r="C9" s="421" t="s">
        <v>361</v>
      </c>
      <c r="D9" s="382">
        <v>19534.259849999999</v>
      </c>
      <c r="E9" s="405">
        <v>44740.032930000001</v>
      </c>
      <c r="F9" s="405">
        <v>1879.05529</v>
      </c>
      <c r="G9" s="405">
        <v>66153.348069999993</v>
      </c>
      <c r="H9" s="383">
        <v>128138.977</v>
      </c>
    </row>
    <row r="10" spans="1:8" ht="14.25" customHeight="1" x14ac:dyDescent="0.2">
      <c r="B10" s="81">
        <v>3</v>
      </c>
      <c r="C10" s="92"/>
      <c r="D10" s="422"/>
      <c r="E10" s="422"/>
      <c r="F10" s="42"/>
      <c r="G10" s="42"/>
      <c r="H10" s="55"/>
    </row>
    <row r="11" spans="1:8" ht="14.25" customHeight="1" thickBot="1" x14ac:dyDescent="0.25">
      <c r="B11" s="77">
        <v>4</v>
      </c>
      <c r="C11" s="346"/>
      <c r="D11" s="347"/>
      <c r="E11" s="347"/>
      <c r="F11" s="348"/>
      <c r="G11" s="348"/>
      <c r="H11" s="349"/>
    </row>
  </sheetData>
  <pageMargins left="0.7" right="0.7" top="0.75" bottom="0.75" header="0.3" footer="0.3"/>
  <pageSetup paperSize="9" orientation="portrait" verticalDpi="144" r:id="rId1"/>
  <headerFooter>
    <oddHeader>&amp;R&amp;"Calibri"&amp;12&amp;K008000 INTERN - SB1 Sørøst&amp;1#_x000D_</oddHeader>
    <oddFooter>&amp;L&amp;1#&amp;"Calibri"&amp;12&amp;K008A00I N T E R N - A L L I A N S E N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21">
    <tabColor rgb="FFFFFF00"/>
  </sheetPr>
  <dimension ref="A1:I25"/>
  <sheetViews>
    <sheetView zoomScaleNormal="100" workbookViewId="0">
      <selection activeCell="G29" sqref="G29"/>
    </sheetView>
  </sheetViews>
  <sheetFormatPr baseColWidth="10" defaultRowHeight="14.25" x14ac:dyDescent="0.2"/>
  <cols>
    <col min="1" max="2" width="4.28515625" style="21" customWidth="1"/>
    <col min="3" max="3" width="39.85546875" style="21" bestFit="1" customWidth="1"/>
    <col min="4" max="9" width="14.28515625" style="21" customWidth="1"/>
    <col min="10" max="16384" width="11.42578125" style="21"/>
  </cols>
  <sheetData>
    <row r="1" spans="1:9" ht="18.75" customHeight="1" x14ac:dyDescent="0.2"/>
    <row r="2" spans="1:9" ht="18.75" customHeight="1" x14ac:dyDescent="0.2">
      <c r="A2" s="22" t="s">
        <v>15</v>
      </c>
      <c r="B2" s="23"/>
      <c r="C2" s="23"/>
      <c r="D2" s="24"/>
      <c r="E2" s="24"/>
      <c r="F2" s="24"/>
      <c r="G2" s="24"/>
      <c r="H2" s="24"/>
      <c r="I2" s="24"/>
    </row>
    <row r="3" spans="1:9" ht="14.25" customHeight="1" x14ac:dyDescent="0.2">
      <c r="A3" s="22"/>
      <c r="B3" s="23"/>
      <c r="C3" s="23"/>
      <c r="D3" s="24"/>
      <c r="E3" s="24"/>
      <c r="F3" s="24"/>
      <c r="G3" s="24"/>
      <c r="H3" s="24"/>
      <c r="I3" s="24"/>
    </row>
    <row r="4" spans="1:9" ht="14.25" customHeight="1" x14ac:dyDescent="0.2">
      <c r="A4" s="22"/>
      <c r="B4" s="25" t="s">
        <v>449</v>
      </c>
      <c r="C4" s="26"/>
      <c r="D4" s="24"/>
      <c r="E4" s="24"/>
      <c r="F4" s="24"/>
      <c r="G4" s="24"/>
      <c r="H4" s="24"/>
      <c r="I4" s="24"/>
    </row>
    <row r="5" spans="1:9" ht="14.25" customHeight="1" thickBot="1" x14ac:dyDescent="0.25">
      <c r="A5" s="22"/>
      <c r="B5" s="23"/>
      <c r="C5" s="23"/>
      <c r="D5" s="32"/>
      <c r="E5" s="32"/>
      <c r="F5" s="32"/>
      <c r="G5" s="32"/>
      <c r="H5" s="32"/>
      <c r="I5" s="32"/>
    </row>
    <row r="6" spans="1:9" ht="14.25" customHeight="1" x14ac:dyDescent="0.2">
      <c r="B6" s="27"/>
      <c r="C6" s="28"/>
      <c r="D6" s="247" t="s">
        <v>43</v>
      </c>
      <c r="E6" s="248" t="s">
        <v>44</v>
      </c>
      <c r="F6" s="248" t="s">
        <v>45</v>
      </c>
      <c r="G6" s="249" t="s">
        <v>48</v>
      </c>
      <c r="H6" s="250" t="s">
        <v>49</v>
      </c>
      <c r="I6" s="91" t="s">
        <v>50</v>
      </c>
    </row>
    <row r="7" spans="1:9" ht="15" thickBot="1" x14ac:dyDescent="0.25">
      <c r="B7" s="31"/>
      <c r="C7" s="117"/>
      <c r="D7" s="639"/>
      <c r="E7" s="621"/>
      <c r="F7" s="620"/>
      <c r="G7" s="640"/>
      <c r="H7" s="635" t="s">
        <v>371</v>
      </c>
      <c r="I7" s="637" t="s">
        <v>372</v>
      </c>
    </row>
    <row r="8" spans="1:9" ht="18.75" thickBot="1" x14ac:dyDescent="0.25">
      <c r="B8" s="127"/>
      <c r="C8" s="117" t="s">
        <v>81</v>
      </c>
      <c r="D8" s="424" t="s">
        <v>367</v>
      </c>
      <c r="E8" s="425" t="s">
        <v>368</v>
      </c>
      <c r="F8" s="425" t="s">
        <v>369</v>
      </c>
      <c r="G8" s="425" t="s">
        <v>370</v>
      </c>
      <c r="H8" s="636"/>
      <c r="I8" s="638"/>
    </row>
    <row r="9" spans="1:9" ht="14.25" customHeight="1" x14ac:dyDescent="0.2">
      <c r="B9" s="79">
        <v>1</v>
      </c>
      <c r="C9" s="396" t="s">
        <v>267</v>
      </c>
      <c r="D9" s="378">
        <v>57930.515740000003</v>
      </c>
      <c r="E9" s="423">
        <v>8222.8323299999993</v>
      </c>
      <c r="F9" s="423">
        <v>57930.515740000003</v>
      </c>
      <c r="G9" s="423">
        <v>2654.980266</v>
      </c>
      <c r="H9" s="423">
        <v>80186.912230000002</v>
      </c>
      <c r="I9" s="597">
        <v>1.3235331476374941</v>
      </c>
    </row>
    <row r="10" spans="1:9" ht="14.25" customHeight="1" x14ac:dyDescent="0.2">
      <c r="B10" s="80">
        <v>2</v>
      </c>
      <c r="C10" s="396" t="s">
        <v>269</v>
      </c>
      <c r="D10" s="380">
        <v>1545264.73178</v>
      </c>
      <c r="E10" s="374">
        <v>286514.03477999999</v>
      </c>
      <c r="F10" s="374">
        <v>1545264.73178</v>
      </c>
      <c r="G10" s="374">
        <v>83890.498175999994</v>
      </c>
      <c r="H10" s="374">
        <v>1132253.9903899999</v>
      </c>
      <c r="I10" s="598">
        <v>0.69499454046535503</v>
      </c>
    </row>
    <row r="11" spans="1:9" ht="14.25" customHeight="1" x14ac:dyDescent="0.2">
      <c r="B11" s="80">
        <v>3</v>
      </c>
      <c r="C11" s="396" t="s">
        <v>270</v>
      </c>
      <c r="D11" s="380">
        <v>869941.31400999997</v>
      </c>
      <c r="E11" s="374">
        <v>285495.14241999999</v>
      </c>
      <c r="F11" s="374">
        <v>869941.31400999997</v>
      </c>
      <c r="G11" s="374">
        <v>67044.373483999996</v>
      </c>
      <c r="H11" s="374">
        <v>897923.38234000001</v>
      </c>
      <c r="I11" s="598">
        <v>0.95831067040258266</v>
      </c>
    </row>
    <row r="12" spans="1:9" ht="14.25" customHeight="1" x14ac:dyDescent="0.2">
      <c r="B12" s="80">
        <v>4</v>
      </c>
      <c r="C12" s="396" t="s">
        <v>272</v>
      </c>
      <c r="D12" s="380">
        <v>0</v>
      </c>
      <c r="E12" s="374">
        <v>1</v>
      </c>
      <c r="F12" s="374">
        <v>2</v>
      </c>
      <c r="G12" s="374">
        <v>3</v>
      </c>
      <c r="H12" s="374">
        <v>4</v>
      </c>
      <c r="I12" s="598">
        <v>5</v>
      </c>
    </row>
    <row r="13" spans="1:9" ht="14.25" customHeight="1" x14ac:dyDescent="0.2">
      <c r="B13" s="80">
        <v>5</v>
      </c>
      <c r="C13" s="396" t="s">
        <v>271</v>
      </c>
      <c r="D13" s="380">
        <v>4803.3351000000002</v>
      </c>
      <c r="E13" s="374">
        <v>0</v>
      </c>
      <c r="F13" s="374">
        <v>4803.3351000000002</v>
      </c>
      <c r="G13" s="374">
        <v>0</v>
      </c>
      <c r="H13" s="374">
        <v>0</v>
      </c>
      <c r="I13" s="598">
        <v>0</v>
      </c>
    </row>
    <row r="14" spans="1:9" ht="14.25" customHeight="1" x14ac:dyDescent="0.2">
      <c r="B14" s="80">
        <v>6</v>
      </c>
      <c r="C14" s="396" t="s">
        <v>268</v>
      </c>
      <c r="D14" s="595">
        <v>7045678.3921499997</v>
      </c>
      <c r="E14" s="596">
        <v>613257.31304000004</v>
      </c>
      <c r="F14" s="596">
        <v>7045678.3921499997</v>
      </c>
      <c r="G14" s="596">
        <v>279249.45439899998</v>
      </c>
      <c r="H14" s="596">
        <v>2716776.90533</v>
      </c>
      <c r="I14" s="599">
        <v>0.3708946985204718</v>
      </c>
    </row>
    <row r="15" spans="1:9" ht="14.25" customHeight="1" thickBot="1" x14ac:dyDescent="0.25">
      <c r="B15" s="80">
        <v>7</v>
      </c>
      <c r="C15" s="396" t="s">
        <v>645</v>
      </c>
      <c r="D15" s="382">
        <v>55047.321920000002</v>
      </c>
      <c r="E15" s="405">
        <v>11.83628</v>
      </c>
      <c r="F15" s="405">
        <v>55047.321920000002</v>
      </c>
      <c r="G15" s="405">
        <v>2.3672559999999998</v>
      </c>
      <c r="H15" s="405">
        <v>11009.937840000001</v>
      </c>
      <c r="I15" s="600">
        <v>0.20000000008719396</v>
      </c>
    </row>
    <row r="16" spans="1:9" ht="14.25" customHeight="1" x14ac:dyDescent="0.2">
      <c r="B16" s="80">
        <v>8</v>
      </c>
      <c r="C16" s="89"/>
      <c r="D16" s="39"/>
      <c r="E16" s="40"/>
      <c r="F16" s="40"/>
      <c r="G16" s="40"/>
      <c r="H16" s="40"/>
      <c r="I16" s="344"/>
    </row>
    <row r="17" spans="2:9" ht="14.25" customHeight="1" x14ac:dyDescent="0.2">
      <c r="B17" s="80">
        <v>9</v>
      </c>
      <c r="C17" s="89"/>
      <c r="D17" s="58"/>
      <c r="E17" s="59"/>
      <c r="F17" s="59"/>
      <c r="G17" s="59"/>
      <c r="H17" s="59"/>
      <c r="I17" s="343"/>
    </row>
    <row r="18" spans="2:9" ht="14.25" customHeight="1" x14ac:dyDescent="0.2">
      <c r="B18" s="80">
        <v>10</v>
      </c>
      <c r="C18" s="89"/>
      <c r="D18" s="58"/>
      <c r="E18" s="59"/>
      <c r="F18" s="59"/>
      <c r="G18" s="59"/>
      <c r="H18" s="59"/>
      <c r="I18" s="343"/>
    </row>
    <row r="19" spans="2:9" ht="14.25" customHeight="1" x14ac:dyDescent="0.2">
      <c r="B19" s="80">
        <v>11</v>
      </c>
      <c r="C19" s="89"/>
      <c r="D19" s="58"/>
      <c r="E19" s="59"/>
      <c r="F19" s="59"/>
      <c r="G19" s="59"/>
      <c r="H19" s="59"/>
      <c r="I19" s="343"/>
    </row>
    <row r="20" spans="2:9" ht="14.25" customHeight="1" x14ac:dyDescent="0.2">
      <c r="B20" s="80">
        <v>12</v>
      </c>
      <c r="C20" s="89"/>
      <c r="D20" s="58"/>
      <c r="E20" s="59"/>
      <c r="F20" s="59"/>
      <c r="G20" s="59"/>
      <c r="H20" s="59"/>
      <c r="I20" s="343"/>
    </row>
    <row r="21" spans="2:9" ht="14.25" customHeight="1" x14ac:dyDescent="0.2">
      <c r="B21" s="49">
        <v>13</v>
      </c>
      <c r="C21" s="88"/>
      <c r="D21" s="39"/>
      <c r="E21" s="40"/>
      <c r="F21" s="40"/>
      <c r="G21" s="40"/>
      <c r="H21" s="40"/>
      <c r="I21" s="344"/>
    </row>
    <row r="22" spans="2:9" ht="14.25" customHeight="1" x14ac:dyDescent="0.2">
      <c r="B22" s="80">
        <v>14</v>
      </c>
      <c r="C22" s="89"/>
      <c r="D22" s="58"/>
      <c r="E22" s="59"/>
      <c r="F22" s="59"/>
      <c r="G22" s="59"/>
      <c r="H22" s="59"/>
      <c r="I22" s="343"/>
    </row>
    <row r="23" spans="2:9" ht="14.25" customHeight="1" x14ac:dyDescent="0.2">
      <c r="B23" s="80">
        <v>15</v>
      </c>
      <c r="C23" s="89"/>
      <c r="D23" s="58"/>
      <c r="E23" s="59"/>
      <c r="F23" s="59"/>
      <c r="G23" s="59"/>
      <c r="H23" s="59"/>
      <c r="I23" s="343"/>
    </row>
    <row r="24" spans="2:9" ht="14.25" customHeight="1" x14ac:dyDescent="0.2">
      <c r="B24" s="49">
        <v>16</v>
      </c>
      <c r="C24" s="88"/>
      <c r="D24" s="39"/>
      <c r="E24" s="40"/>
      <c r="F24" s="40"/>
      <c r="G24" s="40"/>
      <c r="H24" s="40"/>
      <c r="I24" s="344"/>
    </row>
    <row r="25" spans="2:9" ht="14.25" customHeight="1" thickBot="1" x14ac:dyDescent="0.25">
      <c r="B25" s="61">
        <v>17</v>
      </c>
      <c r="C25" s="46"/>
      <c r="D25" s="118"/>
      <c r="E25" s="95"/>
      <c r="F25" s="95"/>
      <c r="G25" s="95"/>
      <c r="H25" s="95"/>
      <c r="I25" s="345"/>
    </row>
  </sheetData>
  <mergeCells count="4">
    <mergeCell ref="H7:H8"/>
    <mergeCell ref="I7:I8"/>
    <mergeCell ref="D7:E7"/>
    <mergeCell ref="F7:G7"/>
  </mergeCells>
  <pageMargins left="0.7" right="0.7" top="0.75" bottom="0.75" header="0.3" footer="0.3"/>
  <pageSetup paperSize="9" orientation="portrait" verticalDpi="144" r:id="rId1"/>
  <headerFooter>
    <oddHeader>&amp;R&amp;"Calibri"&amp;12&amp;K008000 INTERN - SB1 Sørøst&amp;1#_x000D_</oddHeader>
    <oddFooter>&amp;L&amp;1#&amp;"Calibri"&amp;12&amp;K008A00I N T E R N - A L L I A N S E 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1">
    <pageSetUpPr fitToPage="1"/>
  </sheetPr>
  <dimension ref="A1:H61"/>
  <sheetViews>
    <sheetView showGridLines="0" tabSelected="1" zoomScale="110" zoomScaleNormal="110" zoomScaleSheetLayoutView="90" workbookViewId="0">
      <selection activeCell="I19" sqref="I19"/>
    </sheetView>
  </sheetViews>
  <sheetFormatPr baseColWidth="10" defaultColWidth="11.42578125" defaultRowHeight="12.75" x14ac:dyDescent="0.2"/>
  <cols>
    <col min="1" max="1" width="4.7109375" style="10" customWidth="1"/>
    <col min="2" max="2" width="4.7109375" style="5" customWidth="1"/>
    <col min="3" max="3" width="86.140625" style="6" bestFit="1" customWidth="1"/>
    <col min="4" max="4" width="17.42578125" style="5" bestFit="1" customWidth="1"/>
    <col min="5" max="5" width="9.28515625" style="6" bestFit="1" customWidth="1"/>
    <col min="6" max="6" width="10.42578125" style="6" bestFit="1" customWidth="1"/>
    <col min="7" max="7" width="11.85546875" style="4" customWidth="1"/>
    <col min="8" max="8" width="11.42578125" style="591"/>
    <col min="9" max="16384" width="11.42578125" style="5"/>
  </cols>
  <sheetData>
    <row r="1" spans="1:8" s="1" customFormat="1" ht="18.75" customHeight="1" x14ac:dyDescent="0.2">
      <c r="A1" s="200"/>
      <c r="B1" s="201"/>
      <c r="C1" s="202"/>
      <c r="D1" s="201"/>
      <c r="E1" s="202"/>
      <c r="F1" s="202"/>
      <c r="G1" s="203"/>
      <c r="H1" s="590"/>
    </row>
    <row r="2" spans="1:8" ht="18.75" customHeight="1" x14ac:dyDescent="0.2">
      <c r="B2" s="2" t="s">
        <v>192</v>
      </c>
      <c r="C2" s="204"/>
      <c r="D2" s="3"/>
      <c r="E2" s="204"/>
      <c r="F2" s="204"/>
      <c r="G2" s="204"/>
    </row>
    <row r="3" spans="1:8" ht="14.25" customHeight="1" x14ac:dyDescent="0.2">
      <c r="A3" s="205"/>
      <c r="B3" s="251" t="s">
        <v>180</v>
      </c>
      <c r="C3" s="252" t="s">
        <v>140</v>
      </c>
      <c r="D3" s="252" t="s">
        <v>237</v>
      </c>
      <c r="E3" s="252" t="s">
        <v>142</v>
      </c>
      <c r="F3" s="252" t="s">
        <v>259</v>
      </c>
      <c r="G3" s="252" t="s">
        <v>141</v>
      </c>
    </row>
    <row r="4" spans="1:8" s="9" customFormat="1" ht="14.25" customHeight="1" x14ac:dyDescent="0.15">
      <c r="A4" s="8"/>
      <c r="B4" s="208">
        <v>1</v>
      </c>
      <c r="C4" s="169" t="s">
        <v>1</v>
      </c>
      <c r="D4" s="169" t="s">
        <v>193</v>
      </c>
      <c r="E4" s="169" t="s">
        <v>238</v>
      </c>
      <c r="F4" s="613" t="s">
        <v>657</v>
      </c>
      <c r="G4" s="431" t="s">
        <v>86</v>
      </c>
      <c r="H4" s="592"/>
    </row>
    <row r="5" spans="1:8" s="9" customFormat="1" ht="14.25" customHeight="1" x14ac:dyDescent="0.15">
      <c r="A5" s="8"/>
      <c r="B5" s="234">
        <v>2</v>
      </c>
      <c r="C5" s="231" t="s">
        <v>2</v>
      </c>
      <c r="D5" s="231" t="s">
        <v>194</v>
      </c>
      <c r="E5" s="231" t="s">
        <v>238</v>
      </c>
      <c r="F5" s="601" t="s">
        <v>657</v>
      </c>
      <c r="G5" s="432" t="s">
        <v>234</v>
      </c>
      <c r="H5" s="592"/>
    </row>
    <row r="6" spans="1:8" s="9" customFormat="1" ht="14.25" customHeight="1" x14ac:dyDescent="0.15">
      <c r="A6" s="8"/>
      <c r="B6" s="208">
        <v>3</v>
      </c>
      <c r="C6" s="169" t="s">
        <v>241</v>
      </c>
      <c r="D6" s="169" t="s">
        <v>195</v>
      </c>
      <c r="E6" s="169" t="s">
        <v>238</v>
      </c>
      <c r="F6" s="614" t="s">
        <v>657</v>
      </c>
      <c r="G6" s="431" t="s">
        <v>86</v>
      </c>
      <c r="H6" s="592"/>
    </row>
    <row r="7" spans="1:8" s="9" customFormat="1" ht="14.25" customHeight="1" x14ac:dyDescent="0.15">
      <c r="A7" s="8"/>
      <c r="B7" s="234">
        <v>4</v>
      </c>
      <c r="C7" s="231" t="s">
        <v>42</v>
      </c>
      <c r="D7" s="231" t="s">
        <v>184</v>
      </c>
      <c r="E7" s="231" t="s">
        <v>238</v>
      </c>
      <c r="F7" s="615" t="s">
        <v>657</v>
      </c>
      <c r="G7" s="432" t="s">
        <v>86</v>
      </c>
      <c r="H7" s="592"/>
    </row>
    <row r="8" spans="1:8" s="9" customFormat="1" ht="14.25" customHeight="1" x14ac:dyDescent="0.15">
      <c r="A8" s="8"/>
      <c r="B8" s="256">
        <v>5</v>
      </c>
      <c r="C8" s="255" t="s">
        <v>175</v>
      </c>
      <c r="D8" s="255" t="s">
        <v>184</v>
      </c>
      <c r="E8" s="255" t="s">
        <v>238</v>
      </c>
      <c r="F8" s="614" t="s">
        <v>657</v>
      </c>
      <c r="G8" s="433" t="s">
        <v>86</v>
      </c>
      <c r="H8" s="592"/>
    </row>
    <row r="9" spans="1:8" s="9" customFormat="1" ht="14.25" customHeight="1" x14ac:dyDescent="0.15">
      <c r="A9" s="8"/>
      <c r="B9" s="234">
        <v>6</v>
      </c>
      <c r="C9" s="231" t="s">
        <v>0</v>
      </c>
      <c r="D9" s="231" t="s">
        <v>196</v>
      </c>
      <c r="E9" s="231" t="s">
        <v>238</v>
      </c>
      <c r="F9" s="615" t="s">
        <v>657</v>
      </c>
      <c r="G9" s="432" t="s">
        <v>86</v>
      </c>
      <c r="H9" s="592"/>
    </row>
    <row r="10" spans="1:8" s="9" customFormat="1" ht="14.25" customHeight="1" x14ac:dyDescent="0.15">
      <c r="A10" s="8"/>
      <c r="B10" s="208">
        <v>7</v>
      </c>
      <c r="C10" s="169" t="s">
        <v>41</v>
      </c>
      <c r="D10" s="169" t="s">
        <v>197</v>
      </c>
      <c r="E10" s="169" t="s">
        <v>143</v>
      </c>
      <c r="F10" s="611" t="s">
        <v>657</v>
      </c>
      <c r="G10" s="431" t="s">
        <v>234</v>
      </c>
      <c r="H10" s="592"/>
    </row>
    <row r="11" spans="1:8" ht="14.25" customHeight="1" x14ac:dyDescent="0.2">
      <c r="A11" s="207"/>
      <c r="B11" s="234">
        <v>8</v>
      </c>
      <c r="C11" s="231" t="s">
        <v>144</v>
      </c>
      <c r="D11" s="231" t="s">
        <v>185</v>
      </c>
      <c r="E11" s="231" t="s">
        <v>143</v>
      </c>
      <c r="F11" s="601" t="s">
        <v>657</v>
      </c>
      <c r="G11" s="432" t="s">
        <v>233</v>
      </c>
    </row>
    <row r="12" spans="1:8" ht="14.25" customHeight="1" x14ac:dyDescent="0.2">
      <c r="A12" s="207"/>
      <c r="B12" s="256">
        <v>9</v>
      </c>
      <c r="C12" s="255" t="s">
        <v>145</v>
      </c>
      <c r="D12" s="255" t="s">
        <v>185</v>
      </c>
      <c r="E12" s="255" t="s">
        <v>238</v>
      </c>
      <c r="F12" s="614" t="s">
        <v>657</v>
      </c>
      <c r="G12" s="433" t="s">
        <v>86</v>
      </c>
    </row>
    <row r="13" spans="1:8" ht="14.25" customHeight="1" x14ac:dyDescent="0.2">
      <c r="A13" s="207"/>
      <c r="B13" s="234">
        <v>10</v>
      </c>
      <c r="C13" s="231" t="s">
        <v>150</v>
      </c>
      <c r="D13" s="231" t="s">
        <v>185</v>
      </c>
      <c r="E13" s="231" t="s">
        <v>238</v>
      </c>
      <c r="F13" s="615" t="s">
        <v>657</v>
      </c>
      <c r="G13" s="432" t="s">
        <v>86</v>
      </c>
    </row>
    <row r="14" spans="1:8" s="7" customFormat="1" ht="14.25" customHeight="1" x14ac:dyDescent="0.2">
      <c r="A14" s="206"/>
      <c r="B14" s="208">
        <v>11</v>
      </c>
      <c r="C14" s="169" t="s">
        <v>3</v>
      </c>
      <c r="D14" s="169" t="s">
        <v>198</v>
      </c>
      <c r="E14" s="169" t="s">
        <v>238</v>
      </c>
      <c r="F14" s="614" t="s">
        <v>657</v>
      </c>
      <c r="G14" s="431" t="s">
        <v>86</v>
      </c>
    </row>
    <row r="15" spans="1:8" s="7" customFormat="1" ht="14.25" customHeight="1" x14ac:dyDescent="0.2">
      <c r="A15" s="206"/>
      <c r="B15" s="234">
        <v>12</v>
      </c>
      <c r="C15" s="231" t="s">
        <v>4</v>
      </c>
      <c r="D15" s="231" t="s">
        <v>199</v>
      </c>
      <c r="E15" s="231" t="s">
        <v>239</v>
      </c>
      <c r="F15" s="615" t="s">
        <v>657</v>
      </c>
      <c r="G15" s="432" t="s">
        <v>86</v>
      </c>
    </row>
    <row r="16" spans="1:8" s="7" customFormat="1" ht="14.25" customHeight="1" x14ac:dyDescent="0.2">
      <c r="A16" s="206"/>
      <c r="B16" s="208">
        <v>13</v>
      </c>
      <c r="C16" s="169" t="s">
        <v>5</v>
      </c>
      <c r="D16" s="169" t="s">
        <v>200</v>
      </c>
      <c r="E16" s="169" t="s">
        <v>238</v>
      </c>
      <c r="F16" s="614" t="s">
        <v>657</v>
      </c>
      <c r="G16" s="431" t="s">
        <v>86</v>
      </c>
    </row>
    <row r="17" spans="1:7" s="7" customFormat="1" ht="14.25" customHeight="1" x14ac:dyDescent="0.2">
      <c r="A17" s="206"/>
      <c r="B17" s="234">
        <v>14</v>
      </c>
      <c r="C17" s="231" t="s">
        <v>6</v>
      </c>
      <c r="D17" s="231" t="s">
        <v>202</v>
      </c>
      <c r="E17" s="231" t="s">
        <v>238</v>
      </c>
      <c r="F17" s="615" t="s">
        <v>657</v>
      </c>
      <c r="G17" s="432" t="s">
        <v>86</v>
      </c>
    </row>
    <row r="18" spans="1:7" s="7" customFormat="1" ht="14.25" customHeight="1" x14ac:dyDescent="0.2">
      <c r="A18" s="206"/>
      <c r="B18" s="208">
        <v>15</v>
      </c>
      <c r="C18" s="169" t="s">
        <v>7</v>
      </c>
      <c r="D18" s="169" t="s">
        <v>203</v>
      </c>
      <c r="E18" s="169" t="s">
        <v>238</v>
      </c>
      <c r="F18" s="614" t="s">
        <v>657</v>
      </c>
      <c r="G18" s="431" t="s">
        <v>86</v>
      </c>
    </row>
    <row r="19" spans="1:7" s="7" customFormat="1" ht="14.25" customHeight="1" x14ac:dyDescent="0.2">
      <c r="A19" s="206"/>
      <c r="B19" s="234">
        <v>16</v>
      </c>
      <c r="C19" s="231" t="s">
        <v>8</v>
      </c>
      <c r="D19" s="231" t="s">
        <v>205</v>
      </c>
      <c r="E19" s="231" t="s">
        <v>238</v>
      </c>
      <c r="F19" s="615" t="s">
        <v>657</v>
      </c>
      <c r="G19" s="432" t="s">
        <v>86</v>
      </c>
    </row>
    <row r="20" spans="1:7" s="7" customFormat="1" ht="14.25" customHeight="1" x14ac:dyDescent="0.2">
      <c r="A20" s="206"/>
      <c r="B20" s="208">
        <v>17</v>
      </c>
      <c r="C20" s="169" t="s">
        <v>9</v>
      </c>
      <c r="D20" s="169" t="s">
        <v>204</v>
      </c>
      <c r="E20" s="169" t="s">
        <v>238</v>
      </c>
      <c r="F20" s="614" t="s">
        <v>657</v>
      </c>
      <c r="G20" s="431" t="s">
        <v>86</v>
      </c>
    </row>
    <row r="21" spans="1:7" s="7" customFormat="1" ht="14.25" customHeight="1" x14ac:dyDescent="0.2">
      <c r="A21" s="206"/>
      <c r="B21" s="234">
        <v>18</v>
      </c>
      <c r="C21" s="231" t="s">
        <v>10</v>
      </c>
      <c r="D21" s="231" t="s">
        <v>206</v>
      </c>
      <c r="E21" s="231" t="s">
        <v>238</v>
      </c>
      <c r="F21" s="615" t="s">
        <v>657</v>
      </c>
      <c r="G21" s="432" t="s">
        <v>86</v>
      </c>
    </row>
    <row r="22" spans="1:7" s="7" customFormat="1" ht="14.25" customHeight="1" x14ac:dyDescent="0.2">
      <c r="A22" s="206"/>
      <c r="B22" s="208">
        <v>19</v>
      </c>
      <c r="C22" s="169" t="s">
        <v>11</v>
      </c>
      <c r="D22" s="169" t="s">
        <v>207</v>
      </c>
      <c r="E22" s="169" t="s">
        <v>238</v>
      </c>
      <c r="F22" s="611" t="s">
        <v>657</v>
      </c>
      <c r="G22" s="431" t="s">
        <v>233</v>
      </c>
    </row>
    <row r="23" spans="1:7" s="7" customFormat="1" ht="14.25" customHeight="1" x14ac:dyDescent="0.2">
      <c r="A23" s="206"/>
      <c r="B23" s="234">
        <v>20</v>
      </c>
      <c r="C23" s="231" t="s">
        <v>12</v>
      </c>
      <c r="D23" s="231" t="s">
        <v>208</v>
      </c>
      <c r="E23" s="231" t="s">
        <v>239</v>
      </c>
      <c r="F23" s="601" t="s">
        <v>657</v>
      </c>
      <c r="G23" s="432" t="s">
        <v>233</v>
      </c>
    </row>
    <row r="24" spans="1:7" s="7" customFormat="1" ht="14.25" customHeight="1" x14ac:dyDescent="0.2">
      <c r="A24" s="206"/>
      <c r="B24" s="208">
        <v>21</v>
      </c>
      <c r="C24" s="169" t="s">
        <v>13</v>
      </c>
      <c r="D24" s="169" t="s">
        <v>209</v>
      </c>
      <c r="E24" s="169" t="s">
        <v>239</v>
      </c>
      <c r="F24" s="611" t="s">
        <v>657</v>
      </c>
      <c r="G24" s="431" t="s">
        <v>233</v>
      </c>
    </row>
    <row r="25" spans="1:7" s="7" customFormat="1" ht="14.25" customHeight="1" x14ac:dyDescent="0.2">
      <c r="A25" s="206"/>
      <c r="B25" s="234">
        <v>22</v>
      </c>
      <c r="C25" s="231" t="s">
        <v>14</v>
      </c>
      <c r="D25" s="231" t="s">
        <v>210</v>
      </c>
      <c r="E25" s="231" t="s">
        <v>238</v>
      </c>
      <c r="F25" s="615" t="s">
        <v>657</v>
      </c>
      <c r="G25" s="432" t="s">
        <v>86</v>
      </c>
    </row>
    <row r="26" spans="1:7" s="7" customFormat="1" ht="14.25" customHeight="1" x14ac:dyDescent="0.2">
      <c r="A26" s="206"/>
      <c r="B26" s="208">
        <v>23</v>
      </c>
      <c r="C26" s="169" t="s">
        <v>15</v>
      </c>
      <c r="D26" s="169" t="s">
        <v>211</v>
      </c>
      <c r="E26" s="169" t="s">
        <v>238</v>
      </c>
      <c r="F26" s="614" t="s">
        <v>657</v>
      </c>
      <c r="G26" s="431" t="s">
        <v>86</v>
      </c>
    </row>
    <row r="27" spans="1:7" s="7" customFormat="1" ht="14.25" customHeight="1" x14ac:dyDescent="0.2">
      <c r="A27" s="206"/>
      <c r="B27" s="234">
        <v>24</v>
      </c>
      <c r="C27" s="231" t="s">
        <v>16</v>
      </c>
      <c r="D27" s="231" t="s">
        <v>212</v>
      </c>
      <c r="E27" s="231" t="s">
        <v>238</v>
      </c>
      <c r="F27" s="615" t="s">
        <v>657</v>
      </c>
      <c r="G27" s="432" t="s">
        <v>86</v>
      </c>
    </row>
    <row r="28" spans="1:7" s="7" customFormat="1" ht="14.25" customHeight="1" x14ac:dyDescent="0.2">
      <c r="A28" s="206"/>
      <c r="B28" s="208">
        <v>25</v>
      </c>
      <c r="C28" s="169" t="s">
        <v>17</v>
      </c>
      <c r="D28" s="169" t="s">
        <v>213</v>
      </c>
      <c r="E28" s="169" t="s">
        <v>238</v>
      </c>
      <c r="F28" s="611" t="s">
        <v>657</v>
      </c>
      <c r="G28" s="431" t="s">
        <v>234</v>
      </c>
    </row>
    <row r="29" spans="1:7" s="7" customFormat="1" ht="14.25" customHeight="1" x14ac:dyDescent="0.2">
      <c r="A29" s="206"/>
      <c r="B29" s="234">
        <v>26</v>
      </c>
      <c r="C29" s="231" t="s">
        <v>18</v>
      </c>
      <c r="D29" s="231" t="s">
        <v>214</v>
      </c>
      <c r="E29" s="231" t="s">
        <v>239</v>
      </c>
      <c r="F29" s="601" t="s">
        <v>657</v>
      </c>
      <c r="G29" s="432" t="s">
        <v>234</v>
      </c>
    </row>
    <row r="30" spans="1:7" s="7" customFormat="1" ht="14.25" customHeight="1" x14ac:dyDescent="0.2">
      <c r="A30" s="206"/>
      <c r="B30" s="208">
        <v>27</v>
      </c>
      <c r="C30" s="169" t="s">
        <v>19</v>
      </c>
      <c r="D30" s="169" t="s">
        <v>215</v>
      </c>
      <c r="E30" s="169" t="s">
        <v>143</v>
      </c>
      <c r="F30" s="611" t="s">
        <v>657</v>
      </c>
      <c r="G30" s="433" t="s">
        <v>234</v>
      </c>
    </row>
    <row r="31" spans="1:7" s="7" customFormat="1" ht="14.25" customHeight="1" x14ac:dyDescent="0.2">
      <c r="A31" s="206"/>
      <c r="B31" s="234">
        <v>28</v>
      </c>
      <c r="C31" s="231" t="s">
        <v>20</v>
      </c>
      <c r="D31" s="231" t="s">
        <v>216</v>
      </c>
      <c r="E31" s="231" t="s">
        <v>238</v>
      </c>
      <c r="F31" s="601" t="s">
        <v>657</v>
      </c>
      <c r="G31" s="432" t="s">
        <v>234</v>
      </c>
    </row>
    <row r="32" spans="1:7" s="7" customFormat="1" ht="14.25" customHeight="1" x14ac:dyDescent="0.2">
      <c r="A32" s="206"/>
      <c r="B32" s="208">
        <v>29</v>
      </c>
      <c r="C32" s="169" t="s">
        <v>21</v>
      </c>
      <c r="D32" s="169" t="s">
        <v>217</v>
      </c>
      <c r="E32" s="169" t="s">
        <v>239</v>
      </c>
      <c r="F32" s="611" t="s">
        <v>657</v>
      </c>
      <c r="G32" s="431" t="s">
        <v>234</v>
      </c>
    </row>
    <row r="33" spans="1:8" s="9" customFormat="1" ht="14.25" customHeight="1" x14ac:dyDescent="0.15">
      <c r="A33" s="206"/>
      <c r="B33" s="234">
        <v>30</v>
      </c>
      <c r="C33" s="231" t="s">
        <v>22</v>
      </c>
      <c r="D33" s="231" t="s">
        <v>218</v>
      </c>
      <c r="E33" s="231" t="s">
        <v>239</v>
      </c>
      <c r="F33" s="601" t="s">
        <v>657</v>
      </c>
      <c r="G33" s="432" t="s">
        <v>234</v>
      </c>
      <c r="H33" s="592"/>
    </row>
    <row r="34" spans="1:8" s="9" customFormat="1" ht="14.25" customHeight="1" x14ac:dyDescent="0.15">
      <c r="A34" s="206"/>
      <c r="B34" s="256">
        <v>31</v>
      </c>
      <c r="C34" s="255" t="s">
        <v>23</v>
      </c>
      <c r="D34" s="255" t="s">
        <v>219</v>
      </c>
      <c r="E34" s="255" t="s">
        <v>238</v>
      </c>
      <c r="F34" s="614" t="s">
        <v>657</v>
      </c>
      <c r="G34" s="433" t="s">
        <v>86</v>
      </c>
      <c r="H34" s="592"/>
    </row>
    <row r="35" spans="1:8" s="9" customFormat="1" ht="14.25" customHeight="1" x14ac:dyDescent="0.15">
      <c r="A35" s="206"/>
      <c r="B35" s="234">
        <v>32</v>
      </c>
      <c r="C35" s="231" t="s">
        <v>24</v>
      </c>
      <c r="D35" s="231" t="s">
        <v>220</v>
      </c>
      <c r="E35" s="231" t="s">
        <v>239</v>
      </c>
      <c r="F35" s="601" t="s">
        <v>657</v>
      </c>
      <c r="G35" s="432" t="s">
        <v>234</v>
      </c>
      <c r="H35" s="592"/>
    </row>
    <row r="36" spans="1:8" s="9" customFormat="1" ht="14.25" customHeight="1" x14ac:dyDescent="0.15">
      <c r="A36" s="206"/>
      <c r="B36" s="208">
        <v>33</v>
      </c>
      <c r="C36" s="169" t="s">
        <v>183</v>
      </c>
      <c r="D36" s="169" t="s">
        <v>221</v>
      </c>
      <c r="E36" s="169" t="s">
        <v>239</v>
      </c>
      <c r="F36" s="611" t="s">
        <v>657</v>
      </c>
      <c r="G36" s="431" t="s">
        <v>234</v>
      </c>
      <c r="H36" s="592"/>
    </row>
    <row r="37" spans="1:8" s="9" customFormat="1" ht="14.25" customHeight="1" x14ac:dyDescent="0.15">
      <c r="A37" s="206"/>
      <c r="B37" s="234">
        <v>34</v>
      </c>
      <c r="C37" s="231" t="s">
        <v>25</v>
      </c>
      <c r="D37" s="231" t="s">
        <v>222</v>
      </c>
      <c r="E37" s="231" t="s">
        <v>239</v>
      </c>
      <c r="F37" s="601" t="s">
        <v>657</v>
      </c>
      <c r="G37" s="432" t="s">
        <v>234</v>
      </c>
      <c r="H37" s="592"/>
    </row>
    <row r="38" spans="1:8" s="9" customFormat="1" ht="14.25" customHeight="1" x14ac:dyDescent="0.15">
      <c r="A38" s="206"/>
      <c r="B38" s="208">
        <v>35</v>
      </c>
      <c r="C38" s="169" t="s">
        <v>26</v>
      </c>
      <c r="D38" s="169" t="s">
        <v>223</v>
      </c>
      <c r="E38" s="169" t="s">
        <v>238</v>
      </c>
      <c r="F38" s="613" t="s">
        <v>657</v>
      </c>
      <c r="G38" s="431" t="s">
        <v>86</v>
      </c>
      <c r="H38" s="592"/>
    </row>
    <row r="39" spans="1:8" s="9" customFormat="1" ht="14.25" customHeight="1" x14ac:dyDescent="0.15">
      <c r="A39" s="206"/>
      <c r="B39" s="234">
        <v>36</v>
      </c>
      <c r="C39" s="231" t="s">
        <v>27</v>
      </c>
      <c r="D39" s="231" t="s">
        <v>224</v>
      </c>
      <c r="E39" s="231" t="s">
        <v>239</v>
      </c>
      <c r="F39" s="601" t="s">
        <v>657</v>
      </c>
      <c r="G39" s="432" t="s">
        <v>234</v>
      </c>
      <c r="H39" s="592"/>
    </row>
    <row r="40" spans="1:8" s="9" customFormat="1" ht="14.25" customHeight="1" x14ac:dyDescent="0.15">
      <c r="A40" s="206"/>
      <c r="B40" s="208">
        <v>37</v>
      </c>
      <c r="C40" s="169" t="s">
        <v>28</v>
      </c>
      <c r="D40" s="169" t="s">
        <v>225</v>
      </c>
      <c r="E40" s="169" t="s">
        <v>143</v>
      </c>
      <c r="F40" s="611" t="s">
        <v>657</v>
      </c>
      <c r="G40" s="431" t="s">
        <v>234</v>
      </c>
      <c r="H40" s="592"/>
    </row>
    <row r="41" spans="1:8" s="9" customFormat="1" ht="14.25" customHeight="1" x14ac:dyDescent="0.15">
      <c r="A41" s="206"/>
      <c r="B41" s="234">
        <v>38</v>
      </c>
      <c r="C41" s="231" t="s">
        <v>29</v>
      </c>
      <c r="D41" s="231" t="s">
        <v>226</v>
      </c>
      <c r="E41" s="231" t="s">
        <v>239</v>
      </c>
      <c r="F41" s="601" t="s">
        <v>657</v>
      </c>
      <c r="G41" s="432" t="s">
        <v>234</v>
      </c>
      <c r="H41" s="592"/>
    </row>
    <row r="42" spans="1:8" s="9" customFormat="1" ht="14.25" customHeight="1" x14ac:dyDescent="0.15">
      <c r="A42" s="206"/>
      <c r="B42" s="208">
        <v>39</v>
      </c>
      <c r="C42" s="169" t="s">
        <v>30</v>
      </c>
      <c r="D42" s="169" t="s">
        <v>186</v>
      </c>
      <c r="E42" s="169" t="s">
        <v>239</v>
      </c>
      <c r="F42" s="611" t="s">
        <v>657</v>
      </c>
      <c r="G42" s="431" t="s">
        <v>234</v>
      </c>
      <c r="H42" s="592"/>
    </row>
    <row r="43" spans="1:8" s="9" customFormat="1" ht="14.25" customHeight="1" x14ac:dyDescent="0.15">
      <c r="A43" s="206"/>
      <c r="B43" s="234">
        <v>40</v>
      </c>
      <c r="C43" s="231" t="s">
        <v>31</v>
      </c>
      <c r="D43" s="231" t="s">
        <v>186</v>
      </c>
      <c r="E43" s="231" t="s">
        <v>239</v>
      </c>
      <c r="F43" s="601" t="s">
        <v>657</v>
      </c>
      <c r="G43" s="432" t="s">
        <v>234</v>
      </c>
      <c r="H43" s="592"/>
    </row>
    <row r="44" spans="1:8" s="9" customFormat="1" ht="14.25" customHeight="1" x14ac:dyDescent="0.15">
      <c r="A44" s="206"/>
      <c r="B44" s="208">
        <v>41</v>
      </c>
      <c r="C44" s="169" t="s">
        <v>32</v>
      </c>
      <c r="D44" s="169" t="s">
        <v>186</v>
      </c>
      <c r="E44" s="169" t="s">
        <v>239</v>
      </c>
      <c r="F44" s="611" t="s">
        <v>657</v>
      </c>
      <c r="G44" s="431" t="s">
        <v>234</v>
      </c>
      <c r="H44" s="592"/>
    </row>
    <row r="45" spans="1:8" s="9" customFormat="1" ht="14.25" customHeight="1" x14ac:dyDescent="0.15">
      <c r="A45" s="206"/>
      <c r="B45" s="234">
        <v>42</v>
      </c>
      <c r="C45" s="231" t="s">
        <v>33</v>
      </c>
      <c r="D45" s="231" t="s">
        <v>186</v>
      </c>
      <c r="E45" s="231" t="s">
        <v>239</v>
      </c>
      <c r="F45" s="601" t="s">
        <v>657</v>
      </c>
      <c r="G45" s="432" t="s">
        <v>234</v>
      </c>
      <c r="H45" s="592"/>
    </row>
    <row r="46" spans="1:8" s="9" customFormat="1" ht="14.25" customHeight="1" x14ac:dyDescent="0.15">
      <c r="A46" s="206"/>
      <c r="B46" s="208">
        <v>43</v>
      </c>
      <c r="C46" s="169" t="s">
        <v>34</v>
      </c>
      <c r="D46" s="169" t="s">
        <v>227</v>
      </c>
      <c r="E46" s="169" t="s">
        <v>239</v>
      </c>
      <c r="F46" s="611" t="s">
        <v>657</v>
      </c>
      <c r="G46" s="431" t="s">
        <v>234</v>
      </c>
      <c r="H46" s="592"/>
    </row>
    <row r="47" spans="1:8" s="9" customFormat="1" ht="14.25" customHeight="1" x14ac:dyDescent="0.15">
      <c r="A47" s="206"/>
      <c r="B47" s="234">
        <v>44</v>
      </c>
      <c r="C47" s="231" t="s">
        <v>35</v>
      </c>
      <c r="D47" s="231" t="s">
        <v>228</v>
      </c>
      <c r="E47" s="231" t="s">
        <v>239</v>
      </c>
      <c r="F47" s="601" t="s">
        <v>657</v>
      </c>
      <c r="G47" s="432" t="s">
        <v>234</v>
      </c>
      <c r="H47" s="592"/>
    </row>
    <row r="48" spans="1:8" s="9" customFormat="1" ht="14.25" customHeight="1" x14ac:dyDescent="0.15">
      <c r="A48" s="206"/>
      <c r="B48" s="208">
        <v>45</v>
      </c>
      <c r="C48" s="169" t="s">
        <v>36</v>
      </c>
      <c r="D48" s="169" t="s">
        <v>229</v>
      </c>
      <c r="E48" s="169" t="s">
        <v>239</v>
      </c>
      <c r="F48" s="611" t="s">
        <v>657</v>
      </c>
      <c r="G48" s="431" t="s">
        <v>234</v>
      </c>
      <c r="H48" s="592"/>
    </row>
    <row r="49" spans="1:8" s="9" customFormat="1" ht="14.25" customHeight="1" x14ac:dyDescent="0.15">
      <c r="A49" s="206"/>
      <c r="B49" s="234">
        <v>46</v>
      </c>
      <c r="C49" s="231" t="s">
        <v>37</v>
      </c>
      <c r="D49" s="231" t="s">
        <v>230</v>
      </c>
      <c r="E49" s="231" t="s">
        <v>239</v>
      </c>
      <c r="F49" s="601" t="s">
        <v>657</v>
      </c>
      <c r="G49" s="432" t="s">
        <v>234</v>
      </c>
      <c r="H49" s="592"/>
    </row>
    <row r="50" spans="1:8" s="9" customFormat="1" ht="14.25" customHeight="1" x14ac:dyDescent="0.15">
      <c r="A50" s="206"/>
      <c r="B50" s="208">
        <v>47</v>
      </c>
      <c r="C50" s="169" t="s">
        <v>38</v>
      </c>
      <c r="D50" s="169" t="s">
        <v>231</v>
      </c>
      <c r="E50" s="169" t="s">
        <v>239</v>
      </c>
      <c r="F50" s="611" t="s">
        <v>657</v>
      </c>
      <c r="G50" s="431" t="s">
        <v>234</v>
      </c>
      <c r="H50" s="592"/>
    </row>
    <row r="51" spans="1:8" s="9" customFormat="1" ht="14.25" customHeight="1" x14ac:dyDescent="0.15">
      <c r="A51" s="8"/>
      <c r="B51" s="234">
        <v>48</v>
      </c>
      <c r="C51" s="231" t="s">
        <v>39</v>
      </c>
      <c r="D51" s="231" t="s">
        <v>187</v>
      </c>
      <c r="E51" s="231" t="s">
        <v>239</v>
      </c>
      <c r="F51" s="601" t="s">
        <v>657</v>
      </c>
      <c r="G51" s="432" t="s">
        <v>86</v>
      </c>
      <c r="H51" s="592"/>
    </row>
    <row r="52" spans="1:8" s="9" customFormat="1" ht="14.25" customHeight="1" x14ac:dyDescent="0.15">
      <c r="A52" s="206"/>
      <c r="B52" s="208">
        <v>49</v>
      </c>
      <c r="C52" s="169" t="s">
        <v>146</v>
      </c>
      <c r="D52" s="169" t="s">
        <v>188</v>
      </c>
      <c r="E52" s="169" t="s">
        <v>239</v>
      </c>
      <c r="F52" s="611" t="s">
        <v>657</v>
      </c>
      <c r="G52" s="431" t="s">
        <v>86</v>
      </c>
      <c r="H52" s="592"/>
    </row>
    <row r="53" spans="1:8" s="9" customFormat="1" ht="14.25" customHeight="1" x14ac:dyDescent="0.15">
      <c r="A53" s="206"/>
      <c r="B53" s="234">
        <v>50</v>
      </c>
      <c r="C53" s="231" t="s">
        <v>147</v>
      </c>
      <c r="D53" s="231" t="s">
        <v>188</v>
      </c>
      <c r="E53" s="231" t="s">
        <v>143</v>
      </c>
      <c r="F53" s="601" t="s">
        <v>657</v>
      </c>
      <c r="G53" s="432" t="s">
        <v>234</v>
      </c>
      <c r="H53" s="592"/>
    </row>
    <row r="54" spans="1:8" s="9" customFormat="1" ht="14.25" customHeight="1" x14ac:dyDescent="0.15">
      <c r="A54" s="206"/>
      <c r="B54" s="208">
        <v>51</v>
      </c>
      <c r="C54" s="169" t="s">
        <v>148</v>
      </c>
      <c r="D54" s="169" t="s">
        <v>188</v>
      </c>
      <c r="E54" s="169" t="s">
        <v>143</v>
      </c>
      <c r="F54" s="611" t="s">
        <v>657</v>
      </c>
      <c r="G54" s="431" t="s">
        <v>234</v>
      </c>
      <c r="H54" s="592"/>
    </row>
    <row r="55" spans="1:8" x14ac:dyDescent="0.2">
      <c r="B55" s="234">
        <v>52</v>
      </c>
      <c r="C55" s="231" t="s">
        <v>235</v>
      </c>
      <c r="D55" s="231" t="s">
        <v>245</v>
      </c>
      <c r="E55" s="231" t="s">
        <v>238</v>
      </c>
      <c r="F55" s="601" t="s">
        <v>657</v>
      </c>
      <c r="G55" s="432" t="s">
        <v>86</v>
      </c>
    </row>
    <row r="56" spans="1:8" x14ac:dyDescent="0.2">
      <c r="B56" s="253">
        <v>53</v>
      </c>
      <c r="C56" s="254" t="s">
        <v>236</v>
      </c>
      <c r="D56" s="254" t="s">
        <v>245</v>
      </c>
      <c r="E56" s="254" t="s">
        <v>238</v>
      </c>
      <c r="F56" s="612" t="s">
        <v>657</v>
      </c>
      <c r="G56" s="434" t="s">
        <v>86</v>
      </c>
    </row>
    <row r="57" spans="1:8" x14ac:dyDescent="0.2">
      <c r="B57" s="233" t="s">
        <v>232</v>
      </c>
    </row>
    <row r="59" spans="1:8" x14ac:dyDescent="0.2">
      <c r="B59" s="257" t="s">
        <v>258</v>
      </c>
      <c r="C59" s="258"/>
    </row>
    <row r="60" spans="1:8" x14ac:dyDescent="0.2">
      <c r="B60" s="257" t="s">
        <v>651</v>
      </c>
      <c r="C60" s="258"/>
    </row>
    <row r="61" spans="1:8" x14ac:dyDescent="0.2">
      <c r="B61" s="257"/>
      <c r="C61" s="258"/>
    </row>
  </sheetData>
  <autoFilter ref="B3:G57" xr:uid="{00000000-0009-0000-0000-000001000000}"/>
  <hyperlinks>
    <hyperlink ref="B51:G51" location="'48'!A1" display="'48'!A1" xr:uid="{00000000-0004-0000-0100-000000000000}"/>
    <hyperlink ref="B33:G33" location="'30'!A1" display="'30'!A1" xr:uid="{00000000-0004-0000-0100-000001000000}"/>
    <hyperlink ref="B37:G37" location="'34'!A1" display="'34'!A1" xr:uid="{00000000-0004-0000-0100-000002000000}"/>
    <hyperlink ref="G37" location="'34'!A1" display="'34'!A1" xr:uid="{00000000-0004-0000-0100-000003000000}"/>
    <hyperlink ref="G38" location="'35'!A1" display="'35'!A1" xr:uid="{00000000-0004-0000-0100-000004000000}"/>
    <hyperlink ref="B55:G55" location="'52'!A1" display="'52'!A1" xr:uid="{00000000-0004-0000-0100-000008000000}"/>
    <hyperlink ref="B56:G56" location="'53'!A1" display="'53'!A1" xr:uid="{00000000-0004-0000-0100-000009000000}"/>
    <hyperlink ref="B5:G5" location="'2'!A1" display="'2'!A1" xr:uid="{00000000-0004-0000-0100-00000A000000}"/>
    <hyperlink ref="F4" location="'1'!A1" display="Q4 2020" xr:uid="{00000000-0004-0000-0100-00000B000000}"/>
    <hyperlink ref="F6" location="'3'!A1" display="Q4 2020" xr:uid="{00000000-0004-0000-0100-00000C000000}"/>
    <hyperlink ref="F7" location="'4'!A1" display="Q4 2020" xr:uid="{00000000-0004-0000-0100-00000D000000}"/>
    <hyperlink ref="F8" location="'5'!A1" display="Q4 2020" xr:uid="{00000000-0004-0000-0100-00000E000000}"/>
    <hyperlink ref="F9" location="'6'!A1" display="Q4 2020" xr:uid="{00000000-0004-0000-0100-00000F000000}"/>
    <hyperlink ref="F12" location="'9'!A1" display="Q4 2020" xr:uid="{00000000-0004-0000-0100-000010000000}"/>
    <hyperlink ref="F13" location="'10'!A1" display="Q4 2020" xr:uid="{00000000-0004-0000-0100-000011000000}"/>
    <hyperlink ref="F14" location="'11'!A1" display="Q4 2020" xr:uid="{00000000-0004-0000-0100-000012000000}"/>
    <hyperlink ref="F15" location="'12'!A1" display="Q4 2020" xr:uid="{00000000-0004-0000-0100-000013000000}"/>
    <hyperlink ref="F16" location="'13'!A1" display="Q4 2020" xr:uid="{00000000-0004-0000-0100-000014000000}"/>
    <hyperlink ref="F17" location="'14'!A1" display="Q4 2020" xr:uid="{00000000-0004-0000-0100-000015000000}"/>
    <hyperlink ref="F18" location="'15'!A1" display="Q4 2020" xr:uid="{00000000-0004-0000-0100-000016000000}"/>
    <hyperlink ref="F19" location="'16'!A1" display="Q4 2020" xr:uid="{00000000-0004-0000-0100-000017000000}"/>
    <hyperlink ref="F20" location="'17'!A1" display="Q4 2020" xr:uid="{00000000-0004-0000-0100-000018000000}"/>
    <hyperlink ref="F21" location="'18'!A1" display="Q4 2020" xr:uid="{00000000-0004-0000-0100-000019000000}"/>
    <hyperlink ref="F25" location="'22'!A1" display="Q4 2020" xr:uid="{00000000-0004-0000-0100-00001A000000}"/>
    <hyperlink ref="F26" location="'23'!A1" display="Q4 2020" xr:uid="{00000000-0004-0000-0100-00001B000000}"/>
    <hyperlink ref="F27" location="'24'!A1" display="Q4 2020" xr:uid="{00000000-0004-0000-0100-00001C000000}"/>
    <hyperlink ref="F34" location="'31'!A1" display="Q4 2020" xr:uid="{00000000-0004-0000-0100-00001D000000}"/>
    <hyperlink ref="F38" location="'35'!A1" display="Q4 2020" xr:uid="{00000000-0004-0000-0100-00001E000000}"/>
    <hyperlink ref="F55:F56" location="'48'!A1" display="'48'!A1" xr:uid="{00000000-0004-0000-0100-00001F000000}"/>
    <hyperlink ref="F5" location="'2'!A1" display="'2'!A1" xr:uid="{00000000-0004-0000-0100-000020000000}"/>
    <hyperlink ref="F37" location="'34'!A1" display="'34'!A1" xr:uid="{00000000-0004-0000-0100-000024000000}"/>
    <hyperlink ref="F51" location="'48'!A1" display="'48'!A1" xr:uid="{00000000-0004-0000-0100-000025000000}"/>
    <hyperlink ref="F52" location="'49'!A1" display="'49'!A1" xr:uid="{00000000-0004-0000-0100-000023000000}"/>
    <hyperlink ref="B52:G52" location="'49'!A1" display="'49'!A1" xr:uid="{00000000-0004-0000-0100-000005000000}"/>
    <hyperlink ref="F53" location="'50'!A1" display="'50'!A1" xr:uid="{00000000-0004-0000-0100-000022000000}"/>
    <hyperlink ref="B53:G53" location="'50'!A1" display="'50'!A1" xr:uid="{00000000-0004-0000-0100-000006000000}"/>
    <hyperlink ref="F54" location="'51'!A1" display="'51'!A1" xr:uid="{00000000-0004-0000-0100-000021000000}"/>
    <hyperlink ref="B54:G54" location="'51'!A1" display="'51'!A1" xr:uid="{00000000-0004-0000-0100-000007000000}"/>
    <hyperlink ref="F56" location="'53'!A1" display="Q4 2021" xr:uid="{4A472FE7-F0C2-4FF8-9FD0-35C3B3A1A11C}"/>
    <hyperlink ref="F55" location="'52'!A1" display="Q4 2021" xr:uid="{F9A12D78-8001-419B-8187-6E30578FCBCA}"/>
  </hyperlinks>
  <pageMargins left="0.70866141732283472" right="0.70866141732283472" top="0.6692913385826772" bottom="0.39370078740157483" header="0.51181102362204722" footer="0.51181102362204722"/>
  <pageSetup paperSize="9" scale="55" fitToHeight="0" orientation="portrait" r:id="rId1"/>
  <headerFooter scaleWithDoc="0">
    <oddHeader>&amp;L&amp;8FACT BOOK DNB - 4Q15&amp;R&amp;"Calibri"&amp;12&amp;K008000 INTERN - SB1 Sørøst&amp;1#_x000D_&amp;"Arialri"&amp;10&amp;K000000&amp;"Calibri"&amp;11&amp;K000000&amp;8CONTENTS</oddHeader>
    <oddFooter>&amp;L&amp;1#&amp;"Calibri"&amp;12&amp;K008A00I N T E R N - A L L I A N S E 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Ark22">
    <tabColor rgb="FFFFFF00"/>
  </sheetPr>
  <dimension ref="A1:U28"/>
  <sheetViews>
    <sheetView zoomScale="110" zoomScaleNormal="110" workbookViewId="0">
      <selection activeCell="J30" sqref="J30"/>
    </sheetView>
  </sheetViews>
  <sheetFormatPr baseColWidth="10" defaultRowHeight="14.25" x14ac:dyDescent="0.2"/>
  <cols>
    <col min="1" max="2" width="4.28515625" style="21" customWidth="1"/>
    <col min="3" max="3" width="39.85546875" style="21" bestFit="1" customWidth="1"/>
    <col min="4" max="4" width="14.28515625" style="21" customWidth="1"/>
    <col min="5" max="5" width="14.85546875" style="21" customWidth="1"/>
    <col min="6" max="6" width="14.140625" style="21" bestFit="1" customWidth="1"/>
    <col min="7" max="11" width="12.42578125" style="21" customWidth="1"/>
    <col min="12" max="20" width="14.28515625" style="21" customWidth="1"/>
    <col min="21" max="21" width="13.5703125" style="21" customWidth="1"/>
    <col min="22" max="16384" width="11.42578125" style="21"/>
  </cols>
  <sheetData>
    <row r="1" spans="1:21" ht="18.75" customHeight="1" x14ac:dyDescent="0.2"/>
    <row r="2" spans="1:21" ht="18.75" customHeight="1" x14ac:dyDescent="0.2">
      <c r="A2" s="22" t="s">
        <v>16</v>
      </c>
      <c r="B2" s="23"/>
      <c r="C2" s="23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</row>
    <row r="3" spans="1:21" ht="14.25" customHeight="1" x14ac:dyDescent="0.2">
      <c r="A3" s="22"/>
      <c r="B3" s="23"/>
      <c r="C3" s="23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</row>
    <row r="4" spans="1:21" ht="14.25" customHeight="1" x14ac:dyDescent="0.2">
      <c r="A4" s="22"/>
      <c r="B4" s="25" t="s">
        <v>449</v>
      </c>
      <c r="C4" s="26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</row>
    <row r="5" spans="1:21" ht="14.25" customHeight="1" thickBot="1" x14ac:dyDescent="0.25">
      <c r="A5" s="22"/>
      <c r="B5" s="23"/>
      <c r="C5" s="23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</row>
    <row r="6" spans="1:21" x14ac:dyDescent="0.2">
      <c r="B6" s="44" t="s">
        <v>82</v>
      </c>
      <c r="C6" s="641" t="s">
        <v>81</v>
      </c>
      <c r="D6" s="643" t="s">
        <v>83</v>
      </c>
      <c r="E6" s="644"/>
      <c r="F6" s="644"/>
      <c r="G6" s="644"/>
      <c r="H6" s="644"/>
      <c r="I6" s="644"/>
      <c r="J6" s="644"/>
      <c r="K6" s="644"/>
      <c r="L6" s="644"/>
      <c r="M6" s="644"/>
      <c r="N6" s="644"/>
      <c r="O6" s="644"/>
      <c r="P6" s="644"/>
      <c r="Q6" s="644"/>
      <c r="R6" s="644"/>
      <c r="S6" s="644"/>
      <c r="T6" s="644"/>
      <c r="U6" s="645"/>
    </row>
    <row r="7" spans="1:21" ht="14.25" customHeight="1" thickBot="1" x14ac:dyDescent="0.25">
      <c r="B7" s="127"/>
      <c r="C7" s="642"/>
      <c r="D7" s="426">
        <v>0</v>
      </c>
      <c r="E7" s="427">
        <v>0.02</v>
      </c>
      <c r="F7" s="427">
        <v>0.04</v>
      </c>
      <c r="G7" s="428">
        <v>0.1</v>
      </c>
      <c r="H7" s="428">
        <v>0.2</v>
      </c>
      <c r="I7" s="428">
        <v>0.35</v>
      </c>
      <c r="J7" s="428">
        <v>0.5</v>
      </c>
      <c r="K7" s="428">
        <v>0.7</v>
      </c>
      <c r="L7" s="428">
        <v>0.75</v>
      </c>
      <c r="M7" s="428">
        <v>1</v>
      </c>
      <c r="N7" s="428">
        <v>1.5</v>
      </c>
      <c r="O7" s="428">
        <v>2.5</v>
      </c>
      <c r="P7" s="428">
        <v>3.7</v>
      </c>
      <c r="Q7" s="428">
        <v>12.5</v>
      </c>
      <c r="R7" s="428" t="s">
        <v>84</v>
      </c>
      <c r="S7" s="428"/>
      <c r="T7" s="94" t="s">
        <v>47</v>
      </c>
      <c r="U7" s="93" t="s">
        <v>85</v>
      </c>
    </row>
    <row r="8" spans="1:21" ht="14.25" customHeight="1" thickBot="1" x14ac:dyDescent="0.25">
      <c r="B8" s="79">
        <v>1</v>
      </c>
      <c r="C8" s="398" t="s">
        <v>268</v>
      </c>
      <c r="D8" s="374">
        <v>0</v>
      </c>
      <c r="E8" s="374">
        <v>0</v>
      </c>
      <c r="F8" s="374">
        <v>0</v>
      </c>
      <c r="G8" s="374">
        <v>0</v>
      </c>
      <c r="H8" s="374">
        <v>0</v>
      </c>
      <c r="I8" s="374">
        <v>7075670.3996850001</v>
      </c>
      <c r="J8" s="374">
        <v>0</v>
      </c>
      <c r="K8" s="374">
        <v>0</v>
      </c>
      <c r="L8" s="374">
        <v>0</v>
      </c>
      <c r="M8" s="374">
        <v>249257.446864</v>
      </c>
      <c r="N8" s="374">
        <v>0</v>
      </c>
      <c r="O8" s="374">
        <v>0</v>
      </c>
      <c r="P8" s="374">
        <v>0</v>
      </c>
      <c r="Q8" s="374">
        <v>0</v>
      </c>
      <c r="R8" s="374">
        <v>0</v>
      </c>
      <c r="S8" s="225"/>
      <c r="T8" s="224">
        <f>SUM(D8:S8)</f>
        <v>7324927.8465489997</v>
      </c>
      <c r="U8" s="120"/>
    </row>
    <row r="9" spans="1:21" ht="14.25" customHeight="1" thickBot="1" x14ac:dyDescent="0.25">
      <c r="B9" s="49">
        <v>2</v>
      </c>
      <c r="C9" s="398" t="s">
        <v>270</v>
      </c>
      <c r="D9" s="374">
        <v>0</v>
      </c>
      <c r="E9" s="374">
        <v>0</v>
      </c>
      <c r="F9" s="374">
        <v>0</v>
      </c>
      <c r="G9" s="374">
        <v>0</v>
      </c>
      <c r="H9" s="374">
        <v>0</v>
      </c>
      <c r="I9" s="374">
        <v>0</v>
      </c>
      <c r="J9" s="374">
        <v>0</v>
      </c>
      <c r="K9" s="374">
        <v>0</v>
      </c>
      <c r="L9" s="374">
        <v>0</v>
      </c>
      <c r="M9" s="374">
        <v>936985.68749399995</v>
      </c>
      <c r="N9" s="374">
        <v>0</v>
      </c>
      <c r="O9" s="374">
        <v>0</v>
      </c>
      <c r="P9" s="374">
        <v>0</v>
      </c>
      <c r="Q9" s="374">
        <v>0</v>
      </c>
      <c r="R9" s="374">
        <v>0</v>
      </c>
      <c r="S9" s="225"/>
      <c r="T9" s="224">
        <f t="shared" ref="T9:T23" si="0">SUM(D9:S9)</f>
        <v>936985.68749399995</v>
      </c>
      <c r="U9" s="123"/>
    </row>
    <row r="10" spans="1:21" ht="14.25" customHeight="1" thickBot="1" x14ac:dyDescent="0.25">
      <c r="B10" s="49">
        <v>3</v>
      </c>
      <c r="C10" s="398" t="s">
        <v>267</v>
      </c>
      <c r="D10" s="374">
        <v>184.81644</v>
      </c>
      <c r="E10" s="374">
        <v>0</v>
      </c>
      <c r="F10" s="374">
        <v>0</v>
      </c>
      <c r="G10" s="374">
        <v>0</v>
      </c>
      <c r="H10" s="374">
        <v>0</v>
      </c>
      <c r="I10" s="374">
        <v>0</v>
      </c>
      <c r="J10" s="374">
        <v>0</v>
      </c>
      <c r="K10" s="374">
        <v>0</v>
      </c>
      <c r="L10" s="374">
        <v>0</v>
      </c>
      <c r="M10" s="374">
        <v>20828.215083999999</v>
      </c>
      <c r="N10" s="374">
        <v>39572.464482000003</v>
      </c>
      <c r="O10" s="374">
        <v>0</v>
      </c>
      <c r="P10" s="374">
        <v>0</v>
      </c>
      <c r="Q10" s="374">
        <v>0</v>
      </c>
      <c r="R10" s="374">
        <v>0</v>
      </c>
      <c r="S10" s="225"/>
      <c r="T10" s="224">
        <f t="shared" si="0"/>
        <v>60585.496006000001</v>
      </c>
      <c r="U10" s="123"/>
    </row>
    <row r="11" spans="1:21" ht="14.25" customHeight="1" thickBot="1" x14ac:dyDescent="0.25">
      <c r="B11" s="80">
        <v>4</v>
      </c>
      <c r="C11" s="398" t="s">
        <v>272</v>
      </c>
      <c r="D11" s="374"/>
      <c r="E11" s="374"/>
      <c r="F11" s="374"/>
      <c r="G11" s="374"/>
      <c r="H11" s="374"/>
      <c r="I11" s="374"/>
      <c r="J11" s="374"/>
      <c r="K11" s="374"/>
      <c r="L11" s="374"/>
      <c r="M11" s="374"/>
      <c r="N11" s="374"/>
      <c r="O11" s="374"/>
      <c r="P11" s="374"/>
      <c r="Q11" s="374"/>
      <c r="R11" s="374"/>
      <c r="S11" s="225"/>
      <c r="T11" s="224">
        <f t="shared" si="0"/>
        <v>0</v>
      </c>
      <c r="U11" s="123"/>
    </row>
    <row r="12" spans="1:21" ht="14.25" customHeight="1" thickBot="1" x14ac:dyDescent="0.25">
      <c r="B12" s="49">
        <v>5</v>
      </c>
      <c r="C12" s="398" t="s">
        <v>269</v>
      </c>
      <c r="D12" s="374">
        <v>0</v>
      </c>
      <c r="E12" s="374">
        <v>0</v>
      </c>
      <c r="F12" s="374">
        <v>0</v>
      </c>
      <c r="G12" s="374">
        <v>0</v>
      </c>
      <c r="H12" s="374">
        <v>0</v>
      </c>
      <c r="I12" s="374">
        <v>0</v>
      </c>
      <c r="J12" s="374">
        <v>0</v>
      </c>
      <c r="K12" s="374">
        <v>0</v>
      </c>
      <c r="L12" s="374">
        <v>1629155.2299560001</v>
      </c>
      <c r="M12" s="374">
        <v>0</v>
      </c>
      <c r="N12" s="374">
        <v>0</v>
      </c>
      <c r="O12" s="374">
        <v>0</v>
      </c>
      <c r="P12" s="374">
        <v>0</v>
      </c>
      <c r="Q12" s="374">
        <v>0</v>
      </c>
      <c r="R12" s="374">
        <v>0</v>
      </c>
      <c r="S12" s="225"/>
      <c r="T12" s="224">
        <f t="shared" si="0"/>
        <v>1629155.2299560001</v>
      </c>
      <c r="U12" s="123"/>
    </row>
    <row r="13" spans="1:21" ht="14.25" customHeight="1" thickBot="1" x14ac:dyDescent="0.25">
      <c r="B13" s="49">
        <v>6</v>
      </c>
      <c r="C13" s="398" t="s">
        <v>271</v>
      </c>
      <c r="D13" s="374">
        <v>4803.3351000000002</v>
      </c>
      <c r="E13" s="429">
        <v>0</v>
      </c>
      <c r="F13" s="429">
        <v>0</v>
      </c>
      <c r="G13" s="429">
        <v>0</v>
      </c>
      <c r="H13" s="429">
        <v>0</v>
      </c>
      <c r="I13" s="429">
        <v>0</v>
      </c>
      <c r="J13" s="429">
        <v>0</v>
      </c>
      <c r="K13" s="429">
        <v>0</v>
      </c>
      <c r="L13" s="429">
        <v>0</v>
      </c>
      <c r="M13" s="429">
        <v>0</v>
      </c>
      <c r="N13" s="429">
        <v>0</v>
      </c>
      <c r="O13" s="429">
        <v>0</v>
      </c>
      <c r="P13" s="429">
        <v>0</v>
      </c>
      <c r="Q13" s="429">
        <v>0</v>
      </c>
      <c r="R13" s="429">
        <v>0</v>
      </c>
      <c r="S13" s="225"/>
      <c r="T13" s="224">
        <f t="shared" si="0"/>
        <v>4803.3351000000002</v>
      </c>
      <c r="U13" s="123"/>
    </row>
    <row r="14" spans="1:21" ht="14.25" customHeight="1" thickBot="1" x14ac:dyDescent="0.25">
      <c r="B14" s="49">
        <v>7</v>
      </c>
      <c r="C14" s="430" t="s">
        <v>645</v>
      </c>
      <c r="D14" s="225">
        <v>0</v>
      </c>
      <c r="E14" s="225">
        <v>0</v>
      </c>
      <c r="F14" s="225">
        <v>0</v>
      </c>
      <c r="G14" s="225">
        <v>0</v>
      </c>
      <c r="H14" s="225">
        <v>55049.689176</v>
      </c>
      <c r="I14" s="225">
        <v>0</v>
      </c>
      <c r="J14" s="225">
        <v>0</v>
      </c>
      <c r="K14" s="225">
        <v>0</v>
      </c>
      <c r="L14" s="225">
        <v>0</v>
      </c>
      <c r="M14" s="225">
        <v>0</v>
      </c>
      <c r="N14" s="225">
        <v>0</v>
      </c>
      <c r="O14" s="225">
        <v>0</v>
      </c>
      <c r="P14" s="225">
        <v>0</v>
      </c>
      <c r="Q14" s="225">
        <v>0</v>
      </c>
      <c r="R14" s="225">
        <v>0</v>
      </c>
      <c r="S14" s="225"/>
      <c r="T14" s="224">
        <f t="shared" si="0"/>
        <v>55049.689176</v>
      </c>
      <c r="U14" s="123"/>
    </row>
    <row r="15" spans="1:21" ht="14.25" customHeight="1" thickBot="1" x14ac:dyDescent="0.25">
      <c r="B15" s="49">
        <v>8</v>
      </c>
      <c r="C15" s="430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225"/>
      <c r="P15" s="225"/>
      <c r="Q15" s="225"/>
      <c r="R15" s="225"/>
      <c r="S15" s="225"/>
      <c r="T15" s="224">
        <f t="shared" si="0"/>
        <v>0</v>
      </c>
      <c r="U15" s="123"/>
    </row>
    <row r="16" spans="1:21" ht="14.25" customHeight="1" thickBot="1" x14ac:dyDescent="0.25">
      <c r="B16" s="80">
        <v>9</v>
      </c>
      <c r="C16" s="430"/>
      <c r="D16" s="225"/>
      <c r="E16" s="225"/>
      <c r="F16" s="225"/>
      <c r="G16" s="225"/>
      <c r="H16" s="225"/>
      <c r="I16" s="225"/>
      <c r="J16" s="225"/>
      <c r="K16" s="225"/>
      <c r="L16" s="225"/>
      <c r="M16" s="225"/>
      <c r="N16" s="225"/>
      <c r="O16" s="225"/>
      <c r="P16" s="225"/>
      <c r="Q16" s="225"/>
      <c r="R16" s="225"/>
      <c r="S16" s="225"/>
      <c r="T16" s="224">
        <f t="shared" si="0"/>
        <v>0</v>
      </c>
      <c r="U16" s="123"/>
    </row>
    <row r="17" spans="2:21" ht="14.25" customHeight="1" thickBot="1" x14ac:dyDescent="0.25">
      <c r="B17" s="49">
        <v>10</v>
      </c>
      <c r="C17" s="430"/>
      <c r="D17" s="225"/>
      <c r="E17" s="225"/>
      <c r="F17" s="225"/>
      <c r="G17" s="225"/>
      <c r="H17" s="225"/>
      <c r="I17" s="225"/>
      <c r="J17" s="225"/>
      <c r="K17" s="225"/>
      <c r="L17" s="225"/>
      <c r="M17" s="225"/>
      <c r="N17" s="225"/>
      <c r="O17" s="225"/>
      <c r="P17" s="225"/>
      <c r="Q17" s="225"/>
      <c r="R17" s="225"/>
      <c r="S17" s="225"/>
      <c r="T17" s="224">
        <f t="shared" si="0"/>
        <v>0</v>
      </c>
      <c r="U17" s="123"/>
    </row>
    <row r="18" spans="2:21" ht="14.25" customHeight="1" thickBot="1" x14ac:dyDescent="0.25">
      <c r="B18" s="49">
        <v>11</v>
      </c>
      <c r="C18" s="430"/>
      <c r="D18" s="225"/>
      <c r="E18" s="225"/>
      <c r="F18" s="225"/>
      <c r="G18" s="225"/>
      <c r="H18" s="225"/>
      <c r="I18" s="225"/>
      <c r="J18" s="225"/>
      <c r="K18" s="225"/>
      <c r="L18" s="225"/>
      <c r="M18" s="225"/>
      <c r="N18" s="225"/>
      <c r="O18" s="225"/>
      <c r="P18" s="225"/>
      <c r="Q18" s="225"/>
      <c r="R18" s="225"/>
      <c r="S18" s="225"/>
      <c r="T18" s="224">
        <f t="shared" si="0"/>
        <v>0</v>
      </c>
      <c r="U18" s="123"/>
    </row>
    <row r="19" spans="2:21" ht="14.25" customHeight="1" thickBot="1" x14ac:dyDescent="0.25">
      <c r="B19" s="49">
        <v>12</v>
      </c>
      <c r="C19" s="430"/>
      <c r="D19" s="225"/>
      <c r="E19" s="225"/>
      <c r="F19" s="225"/>
      <c r="G19" s="225"/>
      <c r="H19" s="225"/>
      <c r="I19" s="225"/>
      <c r="J19" s="225"/>
      <c r="K19" s="225"/>
      <c r="L19" s="225"/>
      <c r="M19" s="225"/>
      <c r="N19" s="225"/>
      <c r="O19" s="225"/>
      <c r="P19" s="225"/>
      <c r="Q19" s="225"/>
      <c r="R19" s="225"/>
      <c r="S19" s="225"/>
      <c r="T19" s="224">
        <f t="shared" si="0"/>
        <v>0</v>
      </c>
      <c r="U19" s="123"/>
    </row>
    <row r="20" spans="2:21" ht="14.25" customHeight="1" thickBot="1" x14ac:dyDescent="0.25">
      <c r="B20" s="49">
        <v>13</v>
      </c>
      <c r="C20" s="430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4">
        <f t="shared" si="0"/>
        <v>0</v>
      </c>
      <c r="U20" s="123"/>
    </row>
    <row r="21" spans="2:21" ht="14.25" customHeight="1" thickBot="1" x14ac:dyDescent="0.25">
      <c r="B21" s="80">
        <v>14</v>
      </c>
      <c r="C21" s="430"/>
      <c r="D21" s="225"/>
      <c r="E21" s="225"/>
      <c r="F21" s="225"/>
      <c r="G21" s="225"/>
      <c r="H21" s="225"/>
      <c r="I21" s="225"/>
      <c r="J21" s="225"/>
      <c r="K21" s="225"/>
      <c r="L21" s="225"/>
      <c r="M21" s="225"/>
      <c r="N21" s="225"/>
      <c r="O21" s="225"/>
      <c r="P21" s="225"/>
      <c r="Q21" s="225"/>
      <c r="R21" s="225"/>
      <c r="S21" s="225"/>
      <c r="T21" s="224">
        <f t="shared" si="0"/>
        <v>0</v>
      </c>
      <c r="U21" s="123"/>
    </row>
    <row r="22" spans="2:21" ht="14.25" customHeight="1" thickBot="1" x14ac:dyDescent="0.25">
      <c r="B22" s="49">
        <v>15</v>
      </c>
      <c r="C22" s="430"/>
      <c r="D22" s="225"/>
      <c r="E22" s="225"/>
      <c r="F22" s="225"/>
      <c r="G22" s="225"/>
      <c r="H22" s="225"/>
      <c r="I22" s="225"/>
      <c r="J22" s="225"/>
      <c r="K22" s="225"/>
      <c r="L22" s="225"/>
      <c r="M22" s="225"/>
      <c r="N22" s="225"/>
      <c r="O22" s="225"/>
      <c r="P22" s="225"/>
      <c r="Q22" s="225"/>
      <c r="R22" s="225"/>
      <c r="S22" s="225"/>
      <c r="T22" s="224">
        <f t="shared" si="0"/>
        <v>0</v>
      </c>
      <c r="U22" s="123"/>
    </row>
    <row r="23" spans="2:21" ht="14.25" customHeight="1" thickBot="1" x14ac:dyDescent="0.25">
      <c r="B23" s="49">
        <v>16</v>
      </c>
      <c r="C23" s="430"/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5"/>
      <c r="R23" s="225"/>
      <c r="S23" s="225"/>
      <c r="T23" s="224">
        <f t="shared" si="0"/>
        <v>0</v>
      </c>
      <c r="U23" s="123"/>
    </row>
    <row r="24" spans="2:21" ht="14.25" customHeight="1" thickBot="1" x14ac:dyDescent="0.25">
      <c r="B24" s="61">
        <v>17</v>
      </c>
      <c r="C24" s="46" t="s">
        <v>47</v>
      </c>
      <c r="D24" s="226">
        <f>SUM(D8:D23)</f>
        <v>4988.1515399999998</v>
      </c>
      <c r="E24" s="226">
        <f t="shared" ref="E24:R24" si="1">SUM(E8:E23)</f>
        <v>0</v>
      </c>
      <c r="F24" s="226">
        <f t="shared" si="1"/>
        <v>0</v>
      </c>
      <c r="G24" s="226">
        <f t="shared" si="1"/>
        <v>0</v>
      </c>
      <c r="H24" s="226">
        <f t="shared" si="1"/>
        <v>55049.689176</v>
      </c>
      <c r="I24" s="226">
        <f t="shared" si="1"/>
        <v>7075670.3996850001</v>
      </c>
      <c r="J24" s="226">
        <f t="shared" si="1"/>
        <v>0</v>
      </c>
      <c r="K24" s="226">
        <f t="shared" si="1"/>
        <v>0</v>
      </c>
      <c r="L24" s="226">
        <f t="shared" si="1"/>
        <v>1629155.2299560001</v>
      </c>
      <c r="M24" s="226">
        <f t="shared" si="1"/>
        <v>1207071.349442</v>
      </c>
      <c r="N24" s="226">
        <f>SUM(N8:N23)</f>
        <v>39572.464482000003</v>
      </c>
      <c r="O24" s="226">
        <f t="shared" si="1"/>
        <v>0</v>
      </c>
      <c r="P24" s="226">
        <f t="shared" si="1"/>
        <v>0</v>
      </c>
      <c r="Q24" s="226">
        <f t="shared" si="1"/>
        <v>0</v>
      </c>
      <c r="R24" s="226">
        <f t="shared" si="1"/>
        <v>0</v>
      </c>
      <c r="S24" s="227"/>
      <c r="T24" s="224">
        <f>SUM(T8:T23)</f>
        <v>10011507.284281</v>
      </c>
      <c r="U24" s="223"/>
    </row>
    <row r="25" spans="2:21" x14ac:dyDescent="0.2">
      <c r="J25" s="265"/>
      <c r="M25" s="265"/>
    </row>
    <row r="28" spans="2:21" x14ac:dyDescent="0.2">
      <c r="J28" s="351"/>
      <c r="L28" s="351"/>
    </row>
  </sheetData>
  <mergeCells count="2">
    <mergeCell ref="C6:C7"/>
    <mergeCell ref="D6:U6"/>
  </mergeCells>
  <pageMargins left="0.7" right="0.7" top="0.75" bottom="0.75" header="0.3" footer="0.3"/>
  <pageSetup paperSize="9" orientation="portrait" verticalDpi="144" r:id="rId1"/>
  <headerFooter>
    <oddHeader>&amp;R&amp;"Calibri"&amp;12&amp;K008000 INTERN - SB1 Sørøst&amp;1#_x000D_</oddHeader>
    <oddFooter>&amp;L&amp;1#&amp;"Calibri"&amp;12&amp;K008A00I N T E R N - A L L I A N S E N</oddFooter>
  </headerFooter>
  <ignoredErrors>
    <ignoredError sqref="D24:N24 O24:S24" formulaRange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Ark30">
    <tabColor rgb="FFFF0000"/>
  </sheetPr>
  <dimension ref="A1:F13"/>
  <sheetViews>
    <sheetView zoomScale="110" zoomScaleNormal="110" workbookViewId="0">
      <selection activeCell="H17" sqref="H17"/>
    </sheetView>
  </sheetViews>
  <sheetFormatPr baseColWidth="10" defaultRowHeight="14.25" x14ac:dyDescent="0.2"/>
  <cols>
    <col min="1" max="2" width="4.28515625" style="21" customWidth="1"/>
    <col min="3" max="3" width="32.85546875" style="21" customWidth="1"/>
    <col min="4" max="5" width="14.28515625" style="21" customWidth="1"/>
    <col min="6" max="6" width="12.42578125" style="21" customWidth="1"/>
    <col min="7" max="16384" width="11.42578125" style="21"/>
  </cols>
  <sheetData>
    <row r="1" spans="1:6" ht="18.75" customHeight="1" x14ac:dyDescent="0.2"/>
    <row r="2" spans="1:6" ht="18.75" customHeight="1" x14ac:dyDescent="0.2">
      <c r="A2" s="22" t="s">
        <v>23</v>
      </c>
    </row>
    <row r="3" spans="1:6" ht="14.25" customHeight="1" x14ac:dyDescent="0.2">
      <c r="B3" s="24"/>
      <c r="C3" s="24"/>
      <c r="D3" s="24"/>
      <c r="E3" s="24"/>
      <c r="F3" s="24"/>
    </row>
    <row r="4" spans="1:6" ht="14.25" customHeight="1" x14ac:dyDescent="0.2">
      <c r="B4" s="25" t="s">
        <v>254</v>
      </c>
      <c r="C4" s="24"/>
      <c r="D4" s="24"/>
      <c r="E4" s="24"/>
      <c r="F4" s="24"/>
    </row>
    <row r="5" spans="1:6" ht="14.25" customHeight="1" thickBot="1" x14ac:dyDescent="0.25">
      <c r="B5" s="24"/>
      <c r="C5" s="24"/>
      <c r="D5" s="24"/>
      <c r="E5" s="24"/>
      <c r="F5" s="24"/>
    </row>
    <row r="6" spans="1:6" x14ac:dyDescent="0.2">
      <c r="B6" s="27"/>
      <c r="C6" s="27"/>
      <c r="D6" s="35" t="s">
        <v>43</v>
      </c>
      <c r="E6" s="50" t="s">
        <v>44</v>
      </c>
    </row>
    <row r="7" spans="1:6" ht="14.25" customHeight="1" thickBot="1" x14ac:dyDescent="0.25">
      <c r="B7" s="99"/>
      <c r="C7" s="96"/>
      <c r="D7" s="97" t="s">
        <v>87</v>
      </c>
      <c r="E7" s="98" t="s">
        <v>46</v>
      </c>
    </row>
    <row r="8" spans="1:6" x14ac:dyDescent="0.2">
      <c r="B8" s="100">
        <v>1</v>
      </c>
      <c r="C8" s="101" t="s">
        <v>88</v>
      </c>
      <c r="D8" s="102"/>
      <c r="E8" s="103"/>
    </row>
    <row r="9" spans="1:6" x14ac:dyDescent="0.2">
      <c r="B9" s="80">
        <v>2</v>
      </c>
      <c r="C9" s="104" t="s">
        <v>89</v>
      </c>
      <c r="D9" s="244"/>
      <c r="E9" s="106"/>
    </row>
    <row r="10" spans="1:6" x14ac:dyDescent="0.2">
      <c r="B10" s="80">
        <v>3</v>
      </c>
      <c r="C10" s="104" t="s">
        <v>90</v>
      </c>
      <c r="D10" s="244"/>
      <c r="E10" s="106"/>
    </row>
    <row r="11" spans="1:6" x14ac:dyDescent="0.2">
      <c r="B11" s="80">
        <v>4</v>
      </c>
      <c r="C11" s="104" t="s">
        <v>91</v>
      </c>
      <c r="D11" s="105">
        <v>6625.3590000000004</v>
      </c>
      <c r="E11" s="106">
        <v>4317.8249999999998</v>
      </c>
    </row>
    <row r="12" spans="1:6" x14ac:dyDescent="0.2">
      <c r="B12" s="49" t="s">
        <v>92</v>
      </c>
      <c r="C12" s="107" t="s">
        <v>93</v>
      </c>
      <c r="D12" s="108"/>
      <c r="E12" s="109"/>
    </row>
    <row r="13" spans="1:6" ht="15" thickBot="1" x14ac:dyDescent="0.25">
      <c r="B13" s="61">
        <v>5</v>
      </c>
      <c r="C13" s="210" t="s">
        <v>94</v>
      </c>
      <c r="D13" s="211">
        <v>6625.3590000000004</v>
      </c>
      <c r="E13" s="212">
        <v>4317.8249999999998</v>
      </c>
    </row>
  </sheetData>
  <pageMargins left="0.7" right="0.7" top="0.75" bottom="0.75" header="0.3" footer="0.3"/>
  <pageSetup paperSize="9" orientation="portrait" verticalDpi="144" r:id="rId1"/>
  <headerFooter>
    <oddHeader>&amp;R&amp;"Calibri"&amp;12&amp;K008000 INTERN - SB1 Sørøst&amp;1#_x000D_</oddHeader>
    <oddFooter>&amp;L&amp;1#&amp;"Calibri"&amp;12&amp;K008A00I N T E R N - A L L I A N S E N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Ark34">
    <tabColor rgb="FF00B0F0"/>
  </sheetPr>
  <dimension ref="A1:H15"/>
  <sheetViews>
    <sheetView zoomScale="110" zoomScaleNormal="110" workbookViewId="0">
      <selection activeCell="I22" sqref="I22"/>
    </sheetView>
  </sheetViews>
  <sheetFormatPr baseColWidth="10" defaultRowHeight="14.25" x14ac:dyDescent="0.2"/>
  <cols>
    <col min="1" max="1" width="4.28515625" style="21" customWidth="1"/>
    <col min="2" max="2" width="15.85546875" style="21" customWidth="1"/>
    <col min="3" max="8" width="14.28515625" style="21" customWidth="1"/>
    <col min="9" max="16384" width="11.42578125" style="21"/>
  </cols>
  <sheetData>
    <row r="1" spans="1:8" ht="18.75" customHeight="1" x14ac:dyDescent="0.2"/>
    <row r="2" spans="1:8" ht="18.75" customHeight="1" x14ac:dyDescent="0.2">
      <c r="A2" s="22" t="s">
        <v>26</v>
      </c>
    </row>
    <row r="3" spans="1:8" ht="14.25" customHeight="1" x14ac:dyDescent="0.2"/>
    <row r="4" spans="1:8" ht="14.25" customHeight="1" x14ac:dyDescent="0.2">
      <c r="B4" s="25" t="s">
        <v>254</v>
      </c>
    </row>
    <row r="5" spans="1:8" ht="14.25" customHeight="1" thickBot="1" x14ac:dyDescent="0.25">
      <c r="B5" s="25"/>
    </row>
    <row r="6" spans="1:8" ht="14.25" customHeight="1" x14ac:dyDescent="0.2">
      <c r="C6" s="35" t="s">
        <v>43</v>
      </c>
      <c r="D6" s="36" t="s">
        <v>44</v>
      </c>
      <c r="E6" s="36" t="s">
        <v>45</v>
      </c>
      <c r="F6" s="36" t="s">
        <v>48</v>
      </c>
      <c r="G6" s="36" t="s">
        <v>49</v>
      </c>
      <c r="H6" s="50" t="s">
        <v>50</v>
      </c>
    </row>
    <row r="7" spans="1:8" ht="14.25" customHeight="1" x14ac:dyDescent="0.2">
      <c r="C7" s="646" t="s">
        <v>95</v>
      </c>
      <c r="D7" s="647"/>
      <c r="E7" s="647"/>
      <c r="F7" s="648"/>
      <c r="G7" s="649" t="s">
        <v>96</v>
      </c>
      <c r="H7" s="650"/>
    </row>
    <row r="8" spans="1:8" ht="14.25" customHeight="1" x14ac:dyDescent="0.2">
      <c r="C8" s="651" t="s">
        <v>97</v>
      </c>
      <c r="D8" s="652"/>
      <c r="E8" s="653" t="s">
        <v>98</v>
      </c>
      <c r="F8" s="654"/>
      <c r="G8" s="655" t="s">
        <v>97</v>
      </c>
      <c r="H8" s="657" t="s">
        <v>98</v>
      </c>
    </row>
    <row r="9" spans="1:8" ht="15" thickBot="1" x14ac:dyDescent="0.25">
      <c r="B9" s="33"/>
      <c r="C9" s="114" t="s">
        <v>99</v>
      </c>
      <c r="D9" s="113" t="s">
        <v>100</v>
      </c>
      <c r="E9" s="113" t="s">
        <v>99</v>
      </c>
      <c r="F9" s="113" t="s">
        <v>100</v>
      </c>
      <c r="G9" s="656"/>
      <c r="H9" s="658"/>
    </row>
    <row r="10" spans="1:8" ht="14.25" customHeight="1" x14ac:dyDescent="0.2">
      <c r="B10" s="115" t="s">
        <v>178</v>
      </c>
      <c r="C10" s="148">
        <v>0</v>
      </c>
      <c r="D10" s="149"/>
      <c r="E10" s="149"/>
      <c r="F10" s="149"/>
      <c r="G10" s="149"/>
      <c r="H10" s="150"/>
    </row>
    <row r="11" spans="1:8" ht="14.25" customHeight="1" x14ac:dyDescent="0.2">
      <c r="B11" s="199" t="s">
        <v>179</v>
      </c>
      <c r="C11" s="154">
        <v>0</v>
      </c>
      <c r="D11" s="155"/>
      <c r="E11" s="155"/>
      <c r="F11" s="155"/>
      <c r="G11" s="155"/>
      <c r="H11" s="156"/>
    </row>
    <row r="12" spans="1:8" ht="14.25" customHeight="1" thickBot="1" x14ac:dyDescent="0.25">
      <c r="B12" s="116" t="s">
        <v>47</v>
      </c>
      <c r="C12" s="151">
        <v>0</v>
      </c>
      <c r="D12" s="152"/>
      <c r="E12" s="152"/>
      <c r="F12" s="152"/>
      <c r="G12" s="152"/>
      <c r="H12" s="153"/>
    </row>
    <row r="15" spans="1:8" x14ac:dyDescent="0.2">
      <c r="E15" s="112"/>
    </row>
  </sheetData>
  <mergeCells count="6">
    <mergeCell ref="C7:F7"/>
    <mergeCell ref="G7:H7"/>
    <mergeCell ref="C8:D8"/>
    <mergeCell ref="E8:F8"/>
    <mergeCell ref="G8:G9"/>
    <mergeCell ref="H8:H9"/>
  </mergeCells>
  <pageMargins left="0.7" right="0.7" top="0.75" bottom="0.75" header="0.3" footer="0.3"/>
  <pageSetup paperSize="9" orientation="portrait" verticalDpi="144" r:id="rId1"/>
  <headerFooter>
    <oddHeader>&amp;R&amp;"Calibri"&amp;12&amp;K008000 INTERN - SB1 Sørøst&amp;1#_x000D_</oddHeader>
    <oddFooter>&amp;L&amp;1#&amp;"Calibri"&amp;12&amp;K008A00I N T E R N - A L L I A N S E N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Ark50">
    <tabColor rgb="FF00B0F0"/>
  </sheetPr>
  <dimension ref="A1:H41"/>
  <sheetViews>
    <sheetView zoomScale="130" zoomScaleNormal="130" workbookViewId="0">
      <selection activeCell="G19" sqref="G19"/>
    </sheetView>
  </sheetViews>
  <sheetFormatPr baseColWidth="10" defaultRowHeight="14.25" x14ac:dyDescent="0.2"/>
  <cols>
    <col min="1" max="3" width="4.28515625" style="21" customWidth="1"/>
    <col min="4" max="4" width="53.42578125" style="21" bestFit="1" customWidth="1"/>
    <col min="5" max="5" width="18.42578125" style="21" customWidth="1"/>
    <col min="6" max="6" width="24.85546875" style="21" customWidth="1"/>
    <col min="7" max="8" width="14.140625" style="21" bestFit="1" customWidth="1"/>
    <col min="9" max="16384" width="11.42578125" style="21"/>
  </cols>
  <sheetData>
    <row r="1" spans="1:6" ht="18.75" customHeight="1" x14ac:dyDescent="0.2"/>
    <row r="2" spans="1:6" ht="18.75" customHeight="1" x14ac:dyDescent="0.2">
      <c r="A2" s="209" t="s">
        <v>39</v>
      </c>
      <c r="B2" s="22"/>
      <c r="C2" s="22"/>
    </row>
    <row r="3" spans="1:6" ht="14.25" customHeight="1" x14ac:dyDescent="0.2"/>
    <row r="4" spans="1:6" ht="14.25" customHeight="1" x14ac:dyDescent="0.2">
      <c r="B4" s="25" t="s">
        <v>638</v>
      </c>
      <c r="C4" s="25"/>
    </row>
    <row r="5" spans="1:6" ht="14.25" customHeight="1" thickBot="1" x14ac:dyDescent="0.25">
      <c r="B5" s="23"/>
      <c r="C5" s="23"/>
      <c r="D5" s="23"/>
      <c r="E5" s="24"/>
    </row>
    <row r="6" spans="1:6" ht="14.25" customHeight="1" x14ac:dyDescent="0.2">
      <c r="B6" s="661" t="s">
        <v>189</v>
      </c>
      <c r="C6" s="662"/>
      <c r="D6" s="662"/>
      <c r="E6" s="663" t="s">
        <v>190</v>
      </c>
      <c r="F6" s="665" t="s">
        <v>191</v>
      </c>
    </row>
    <row r="7" spans="1:6" ht="14.25" customHeight="1" x14ac:dyDescent="0.2">
      <c r="B7" s="659" t="s">
        <v>650</v>
      </c>
      <c r="C7" s="660"/>
      <c r="D7" s="660"/>
      <c r="E7" s="664"/>
      <c r="F7" s="666"/>
    </row>
    <row r="8" spans="1:6" ht="14.25" customHeight="1" x14ac:dyDescent="0.2">
      <c r="B8" s="659" t="s">
        <v>656</v>
      </c>
      <c r="C8" s="660"/>
      <c r="D8" s="660"/>
      <c r="E8" s="215">
        <v>44561</v>
      </c>
      <c r="F8" s="216">
        <f>E8</f>
        <v>44561</v>
      </c>
    </row>
    <row r="9" spans="1:6" ht="14.25" customHeight="1" thickBot="1" x14ac:dyDescent="0.25">
      <c r="B9" s="667" t="s">
        <v>102</v>
      </c>
      <c r="C9" s="668"/>
      <c r="D9" s="668"/>
      <c r="E9" s="142">
        <v>1</v>
      </c>
      <c r="F9" s="143">
        <v>1</v>
      </c>
    </row>
    <row r="10" spans="1:6" ht="14.25" customHeight="1" x14ac:dyDescent="0.2">
      <c r="B10" s="669" t="s">
        <v>103</v>
      </c>
      <c r="C10" s="670"/>
      <c r="D10" s="670"/>
      <c r="E10" s="671"/>
      <c r="F10" s="672"/>
    </row>
    <row r="11" spans="1:6" ht="14.25" customHeight="1" x14ac:dyDescent="0.2">
      <c r="B11" s="80">
        <v>1</v>
      </c>
      <c r="C11" s="130" t="s">
        <v>104</v>
      </c>
      <c r="D11" s="122"/>
      <c r="E11" s="242"/>
      <c r="F11" s="581">
        <v>552932.30000000005</v>
      </c>
    </row>
    <row r="12" spans="1:6" ht="14.25" customHeight="1" x14ac:dyDescent="0.2">
      <c r="B12" s="673" t="s">
        <v>105</v>
      </c>
      <c r="C12" s="674"/>
      <c r="D12" s="674"/>
      <c r="E12" s="674"/>
      <c r="F12" s="675"/>
    </row>
    <row r="13" spans="1:6" ht="14.25" customHeight="1" x14ac:dyDescent="0.2">
      <c r="B13" s="80">
        <v>2</v>
      </c>
      <c r="C13" s="130" t="s">
        <v>106</v>
      </c>
      <c r="D13" s="131"/>
      <c r="E13" s="582">
        <v>5982288.5999999996</v>
      </c>
      <c r="F13" s="583">
        <v>296515.8</v>
      </c>
    </row>
    <row r="14" spans="1:6" ht="14.25" customHeight="1" x14ac:dyDescent="0.2">
      <c r="B14" s="80">
        <v>3</v>
      </c>
      <c r="C14" s="132"/>
      <c r="D14" s="607" t="s">
        <v>107</v>
      </c>
      <c r="E14" s="582">
        <v>4423295.9000000004</v>
      </c>
      <c r="F14" s="583">
        <v>221164.79999999999</v>
      </c>
    </row>
    <row r="15" spans="1:6" ht="14.25" customHeight="1" x14ac:dyDescent="0.2">
      <c r="B15" s="80">
        <v>4</v>
      </c>
      <c r="C15" s="132"/>
      <c r="D15" s="607" t="s">
        <v>108</v>
      </c>
      <c r="E15" s="582">
        <v>305654.8</v>
      </c>
      <c r="F15" s="583">
        <f>F13-F14</f>
        <v>75351</v>
      </c>
    </row>
    <row r="16" spans="1:6" ht="14.25" customHeight="1" x14ac:dyDescent="0.2">
      <c r="B16" s="80">
        <v>5</v>
      </c>
      <c r="C16" s="130" t="s">
        <v>109</v>
      </c>
      <c r="D16" s="131"/>
      <c r="E16" s="582">
        <f>SUM(E17:E19)</f>
        <v>1229868.2</v>
      </c>
      <c r="F16" s="583">
        <f>SUM(F17:F19)</f>
        <v>476852.3</v>
      </c>
    </row>
    <row r="17" spans="2:8" ht="14.25" customHeight="1" x14ac:dyDescent="0.2">
      <c r="B17" s="80">
        <v>6</v>
      </c>
      <c r="C17" s="130"/>
      <c r="D17" s="607" t="s">
        <v>110</v>
      </c>
      <c r="E17" s="582">
        <f>237387.7+232674.4</f>
        <v>470062.1</v>
      </c>
      <c r="F17" s="583">
        <f>55673.4+92926.8</f>
        <v>148600.20000000001</v>
      </c>
    </row>
    <row r="18" spans="2:8" ht="14.25" customHeight="1" x14ac:dyDescent="0.2">
      <c r="B18" s="80">
        <v>7</v>
      </c>
      <c r="C18" s="130"/>
      <c r="D18" s="607" t="s">
        <v>111</v>
      </c>
      <c r="E18" s="582">
        <v>759806.1</v>
      </c>
      <c r="F18" s="583">
        <v>328252.09999999998</v>
      </c>
    </row>
    <row r="19" spans="2:8" ht="14.25" customHeight="1" x14ac:dyDescent="0.2">
      <c r="B19" s="80">
        <v>8</v>
      </c>
      <c r="C19" s="130"/>
      <c r="D19" s="122" t="s">
        <v>112</v>
      </c>
      <c r="E19" s="582"/>
      <c r="F19" s="583"/>
    </row>
    <row r="20" spans="2:8" ht="14.25" customHeight="1" x14ac:dyDescent="0.2">
      <c r="B20" s="80">
        <v>9</v>
      </c>
      <c r="C20" s="130" t="s">
        <v>113</v>
      </c>
      <c r="D20" s="131"/>
      <c r="E20" s="584"/>
      <c r="F20" s="583"/>
    </row>
    <row r="21" spans="2:8" ht="14.25" customHeight="1" x14ac:dyDescent="0.2">
      <c r="B21" s="80">
        <v>10</v>
      </c>
      <c r="C21" s="130" t="s">
        <v>114</v>
      </c>
      <c r="D21" s="131"/>
      <c r="E21" s="582">
        <f>E22+E24</f>
        <v>948500.39999999991</v>
      </c>
      <c r="F21" s="583">
        <f>F22+F24+1</f>
        <v>54507.899999999994</v>
      </c>
    </row>
    <row r="22" spans="2:8" ht="14.25" customHeight="1" x14ac:dyDescent="0.2">
      <c r="B22" s="80">
        <v>11</v>
      </c>
      <c r="C22" s="130"/>
      <c r="D22" s="607" t="s">
        <v>115</v>
      </c>
      <c r="E22" s="582">
        <v>665.7</v>
      </c>
      <c r="F22" s="583">
        <v>665.7</v>
      </c>
    </row>
    <row r="23" spans="2:8" ht="14.25" customHeight="1" x14ac:dyDescent="0.2">
      <c r="B23" s="80">
        <v>12</v>
      </c>
      <c r="C23" s="130"/>
      <c r="D23" s="607" t="s">
        <v>116</v>
      </c>
      <c r="E23" s="582"/>
      <c r="F23" s="583"/>
    </row>
    <row r="24" spans="2:8" ht="14.25" customHeight="1" x14ac:dyDescent="0.2">
      <c r="B24" s="80">
        <v>13</v>
      </c>
      <c r="C24" s="130"/>
      <c r="D24" s="607" t="s">
        <v>117</v>
      </c>
      <c r="E24" s="582">
        <v>947834.7</v>
      </c>
      <c r="F24" s="583">
        <v>53841.2</v>
      </c>
    </row>
    <row r="25" spans="2:8" ht="14.25" customHeight="1" x14ac:dyDescent="0.2">
      <c r="B25" s="80">
        <v>14</v>
      </c>
      <c r="C25" s="133" t="s">
        <v>118</v>
      </c>
      <c r="D25" s="134"/>
      <c r="E25" s="582"/>
      <c r="F25" s="583"/>
    </row>
    <row r="26" spans="2:8" ht="14.25" customHeight="1" x14ac:dyDescent="0.2">
      <c r="B26" s="80">
        <v>15</v>
      </c>
      <c r="C26" s="133" t="s">
        <v>119</v>
      </c>
      <c r="D26" s="134"/>
      <c r="E26" s="582">
        <f>285697.2+45698.4</f>
        <v>331395.60000000003</v>
      </c>
      <c r="F26" s="583">
        <f>36517.1+35698.4</f>
        <v>72215.5</v>
      </c>
      <c r="G26" s="265"/>
      <c r="H26" s="265"/>
    </row>
    <row r="27" spans="2:8" ht="14.25" customHeight="1" x14ac:dyDescent="0.2">
      <c r="B27" s="144">
        <v>16</v>
      </c>
      <c r="C27" s="135" t="s">
        <v>120</v>
      </c>
      <c r="D27" s="125"/>
      <c r="E27" s="241"/>
      <c r="F27" s="55">
        <f>F13+F16+F21+F25+F26</f>
        <v>900091.5</v>
      </c>
      <c r="H27" s="265"/>
    </row>
    <row r="28" spans="2:8" ht="14.25" customHeight="1" x14ac:dyDescent="0.2">
      <c r="B28" s="673" t="s">
        <v>121</v>
      </c>
      <c r="C28" s="674"/>
      <c r="D28" s="674"/>
      <c r="E28" s="674"/>
      <c r="F28" s="675"/>
    </row>
    <row r="29" spans="2:8" ht="14.25" customHeight="1" x14ac:dyDescent="0.2">
      <c r="B29" s="49">
        <v>17</v>
      </c>
      <c r="C29" s="136" t="s">
        <v>122</v>
      </c>
      <c r="D29" s="125"/>
      <c r="E29" s="39"/>
      <c r="F29" s="51"/>
    </row>
    <row r="30" spans="2:8" ht="14.25" customHeight="1" x14ac:dyDescent="0.2">
      <c r="B30" s="80">
        <v>18</v>
      </c>
      <c r="C30" s="133" t="s">
        <v>123</v>
      </c>
      <c r="D30" s="134"/>
      <c r="E30" s="58"/>
      <c r="F30" s="60"/>
    </row>
    <row r="31" spans="2:8" ht="14.25" customHeight="1" x14ac:dyDescent="0.2">
      <c r="B31" s="80">
        <v>19</v>
      </c>
      <c r="C31" s="133" t="s">
        <v>124</v>
      </c>
      <c r="D31" s="134"/>
      <c r="E31" s="58"/>
      <c r="F31" s="60">
        <v>900090.7</v>
      </c>
    </row>
    <row r="32" spans="2:8" ht="42.75" customHeight="1" x14ac:dyDescent="0.2">
      <c r="B32" s="80" t="s">
        <v>125</v>
      </c>
      <c r="C32" s="676" t="s">
        <v>126</v>
      </c>
      <c r="D32" s="677"/>
      <c r="E32" s="240"/>
      <c r="F32" s="60"/>
    </row>
    <row r="33" spans="2:6" x14ac:dyDescent="0.2">
      <c r="B33" s="80" t="s">
        <v>127</v>
      </c>
      <c r="C33" s="133" t="s">
        <v>128</v>
      </c>
      <c r="D33" s="134"/>
      <c r="E33" s="240"/>
      <c r="F33" s="60"/>
    </row>
    <row r="34" spans="2:6" ht="15" thickBot="1" x14ac:dyDescent="0.25">
      <c r="B34" s="81">
        <v>20</v>
      </c>
      <c r="C34" s="137" t="s">
        <v>129</v>
      </c>
      <c r="D34" s="145"/>
      <c r="E34" s="57">
        <f>E37</f>
        <v>0</v>
      </c>
      <c r="F34" s="83">
        <f>F37</f>
        <v>675068.7</v>
      </c>
    </row>
    <row r="35" spans="2:6" x14ac:dyDescent="0.2">
      <c r="B35" s="81" t="s">
        <v>130</v>
      </c>
      <c r="C35" s="137" t="s">
        <v>131</v>
      </c>
      <c r="D35" s="145"/>
      <c r="E35" s="119"/>
      <c r="F35" s="83"/>
    </row>
    <row r="36" spans="2:6" x14ac:dyDescent="0.2">
      <c r="B36" s="81" t="s">
        <v>132</v>
      </c>
      <c r="C36" s="137" t="s">
        <v>133</v>
      </c>
      <c r="D36" s="145"/>
      <c r="E36" s="119"/>
      <c r="F36" s="83"/>
    </row>
    <row r="37" spans="2:6" ht="15" thickBot="1" x14ac:dyDescent="0.25">
      <c r="B37" s="146" t="s">
        <v>134</v>
      </c>
      <c r="C37" s="608" t="s">
        <v>135</v>
      </c>
      <c r="D37" s="147"/>
      <c r="E37" s="57">
        <f>E30+E31</f>
        <v>0</v>
      </c>
      <c r="F37" s="52">
        <v>675068.7</v>
      </c>
    </row>
    <row r="38" spans="2:6" ht="15" thickBot="1" x14ac:dyDescent="0.25"/>
    <row r="39" spans="2:6" x14ac:dyDescent="0.2">
      <c r="B39" s="138">
        <v>21</v>
      </c>
      <c r="C39" s="139" t="s">
        <v>136</v>
      </c>
      <c r="D39" s="139"/>
      <c r="E39" s="237"/>
      <c r="F39" s="213">
        <f>F11</f>
        <v>552932.30000000005</v>
      </c>
    </row>
    <row r="40" spans="2:6" ht="15" thickBot="1" x14ac:dyDescent="0.25">
      <c r="B40" s="140">
        <v>22</v>
      </c>
      <c r="C40" s="141" t="s">
        <v>137</v>
      </c>
      <c r="D40" s="141"/>
      <c r="E40" s="238"/>
      <c r="F40" s="214">
        <f>F27-F37</f>
        <v>225022.80000000005</v>
      </c>
    </row>
    <row r="41" spans="2:6" ht="15" thickBot="1" x14ac:dyDescent="0.25">
      <c r="B41" s="111">
        <v>23</v>
      </c>
      <c r="C41" s="96" t="s">
        <v>138</v>
      </c>
      <c r="D41" s="96"/>
      <c r="E41" s="239"/>
      <c r="F41" s="217">
        <f>F39/F40</f>
        <v>2.457227889796056</v>
      </c>
    </row>
  </sheetData>
  <mergeCells count="10">
    <mergeCell ref="B9:D9"/>
    <mergeCell ref="B10:F10"/>
    <mergeCell ref="B28:F28"/>
    <mergeCell ref="C32:D32"/>
    <mergeCell ref="B12:F12"/>
    <mergeCell ref="B7:D7"/>
    <mergeCell ref="B6:D6"/>
    <mergeCell ref="E6:E7"/>
    <mergeCell ref="F6:F7"/>
    <mergeCell ref="B8:D8"/>
  </mergeCells>
  <pageMargins left="0.7" right="0.7" top="0.75" bottom="0.75" header="0.3" footer="0.3"/>
  <pageSetup paperSize="9" orientation="portrait" verticalDpi="144" r:id="rId1"/>
  <headerFooter>
    <oddHeader>&amp;R&amp;"Calibri"&amp;12&amp;K008000 INTERN - SB1 Sørøst&amp;1#_x000D_</oddHeader>
    <oddFooter>&amp;L&amp;1#&amp;"Calibri"&amp;12&amp;K008A00I N T E R N - A L L I A N S E N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F0"/>
  </sheetPr>
  <dimension ref="A1:M69"/>
  <sheetViews>
    <sheetView zoomScaleNormal="100" workbookViewId="0">
      <selection activeCell="J23" sqref="J23"/>
    </sheetView>
  </sheetViews>
  <sheetFormatPr baseColWidth="10" defaultRowHeight="12.75" x14ac:dyDescent="0.2"/>
  <cols>
    <col min="1" max="2" width="4.42578125" style="178" customWidth="1"/>
    <col min="3" max="4" width="2.140625" style="178" customWidth="1"/>
    <col min="5" max="5" width="61" style="178" customWidth="1"/>
    <col min="6" max="6" width="14.42578125" style="178" customWidth="1"/>
    <col min="7" max="13" width="14.28515625" style="178" customWidth="1"/>
    <col min="14" max="16384" width="11.42578125" style="178"/>
  </cols>
  <sheetData>
    <row r="1" spans="1:13" ht="18.75" customHeight="1" x14ac:dyDescent="0.2">
      <c r="A1" s="282"/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</row>
    <row r="2" spans="1:13" ht="18.75" customHeight="1" x14ac:dyDescent="0.2">
      <c r="A2" s="299" t="s">
        <v>146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</row>
    <row r="3" spans="1:13" ht="14.25" customHeight="1" x14ac:dyDescent="0.2">
      <c r="A3" s="282"/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</row>
    <row r="4" spans="1:13" ht="14.25" customHeight="1" x14ac:dyDescent="0.2">
      <c r="A4" s="282"/>
      <c r="B4" s="298" t="s">
        <v>639</v>
      </c>
      <c r="C4" s="298"/>
      <c r="D4" s="298"/>
      <c r="E4" s="282"/>
      <c r="F4" s="282"/>
      <c r="G4" s="282"/>
      <c r="H4" s="282"/>
      <c r="I4" s="282"/>
      <c r="J4" s="282"/>
      <c r="K4" s="282"/>
      <c r="L4" s="282"/>
      <c r="M4" s="282"/>
    </row>
    <row r="5" spans="1:13" ht="14.25" customHeight="1" thickBot="1" x14ac:dyDescent="0.25">
      <c r="A5" s="282"/>
      <c r="B5" s="298"/>
      <c r="C5" s="298"/>
      <c r="D5" s="298"/>
      <c r="E5" s="282"/>
      <c r="F5" s="282"/>
      <c r="G5" s="282"/>
      <c r="H5" s="282"/>
      <c r="I5" s="282"/>
      <c r="J5" s="282"/>
      <c r="K5" s="282"/>
      <c r="L5" s="282"/>
      <c r="M5" s="282"/>
    </row>
    <row r="6" spans="1:13" ht="14.25" customHeight="1" x14ac:dyDescent="0.2">
      <c r="A6" s="282"/>
      <c r="B6" s="282"/>
      <c r="C6" s="282"/>
      <c r="D6" s="282"/>
      <c r="E6" s="282"/>
      <c r="F6" s="678" t="s">
        <v>253</v>
      </c>
      <c r="G6" s="679"/>
      <c r="H6" s="680" t="s">
        <v>252</v>
      </c>
      <c r="I6" s="681"/>
      <c r="J6" s="679" t="s">
        <v>251</v>
      </c>
      <c r="K6" s="679"/>
      <c r="L6" s="680" t="s">
        <v>250</v>
      </c>
      <c r="M6" s="682"/>
    </row>
    <row r="7" spans="1:13" ht="27" x14ac:dyDescent="0.2">
      <c r="A7" s="282"/>
      <c r="B7" s="293"/>
      <c r="C7" s="293"/>
      <c r="D7" s="293"/>
      <c r="E7" s="293"/>
      <c r="F7" s="297"/>
      <c r="G7" s="296" t="s">
        <v>249</v>
      </c>
      <c r="H7" s="295"/>
      <c r="I7" s="296" t="s">
        <v>249</v>
      </c>
      <c r="J7" s="295"/>
      <c r="K7" s="296" t="s">
        <v>248</v>
      </c>
      <c r="L7" s="295"/>
      <c r="M7" s="294" t="s">
        <v>248</v>
      </c>
    </row>
    <row r="8" spans="1:13" ht="14.25" customHeight="1" thickBot="1" x14ac:dyDescent="0.25">
      <c r="A8" s="282"/>
      <c r="B8" s="292"/>
      <c r="C8" s="292"/>
      <c r="D8" s="292"/>
      <c r="E8" s="292"/>
      <c r="F8" s="291">
        <v>10</v>
      </c>
      <c r="G8" s="290">
        <v>30</v>
      </c>
      <c r="H8" s="289">
        <v>40</v>
      </c>
      <c r="I8" s="290">
        <v>50</v>
      </c>
      <c r="J8" s="289">
        <v>60</v>
      </c>
      <c r="K8" s="290">
        <v>80</v>
      </c>
      <c r="L8" s="289">
        <v>90</v>
      </c>
      <c r="M8" s="288">
        <v>100</v>
      </c>
    </row>
    <row r="9" spans="1:13" ht="14.25" customHeight="1" x14ac:dyDescent="0.2">
      <c r="A9" s="282"/>
      <c r="B9" s="287">
        <v>10</v>
      </c>
      <c r="C9" s="300" t="s">
        <v>247</v>
      </c>
      <c r="D9" s="301"/>
      <c r="E9" s="302"/>
      <c r="F9" s="303"/>
      <c r="G9" s="304"/>
      <c r="H9" s="305"/>
      <c r="I9" s="306"/>
      <c r="J9" s="307">
        <v>11467873.99973</v>
      </c>
      <c r="K9" s="304"/>
      <c r="L9" s="305"/>
      <c r="M9" s="308"/>
    </row>
    <row r="10" spans="1:13" ht="14.25" customHeight="1" x14ac:dyDescent="0.2">
      <c r="A10" s="282"/>
      <c r="B10" s="286">
        <v>30</v>
      </c>
      <c r="C10" s="309" t="s">
        <v>246</v>
      </c>
      <c r="D10" s="309"/>
      <c r="E10" s="309"/>
      <c r="F10" s="110"/>
      <c r="G10" s="161"/>
      <c r="H10" s="310"/>
      <c r="I10" s="277"/>
      <c r="J10" s="158">
        <v>498267</v>
      </c>
      <c r="K10" s="161"/>
      <c r="L10" s="310"/>
      <c r="M10" s="278"/>
    </row>
    <row r="11" spans="1:13" ht="14.25" customHeight="1" x14ac:dyDescent="0.2">
      <c r="A11" s="282"/>
      <c r="B11" s="286">
        <v>40</v>
      </c>
      <c r="C11" s="309" t="s">
        <v>80</v>
      </c>
      <c r="D11" s="309"/>
      <c r="E11" s="309"/>
      <c r="F11" s="110"/>
      <c r="G11" s="161"/>
      <c r="H11" s="158"/>
      <c r="I11" s="161"/>
      <c r="J11" s="158">
        <v>592605.74300000002</v>
      </c>
      <c r="K11" s="161"/>
      <c r="L11" s="158">
        <v>592605.74300000002</v>
      </c>
      <c r="M11" s="106">
        <v>351202.614</v>
      </c>
    </row>
    <row r="12" spans="1:13" ht="14.25" customHeight="1" thickBot="1" x14ac:dyDescent="0.25">
      <c r="A12" s="282"/>
      <c r="B12" s="284">
        <v>120</v>
      </c>
      <c r="C12" s="285" t="s">
        <v>52</v>
      </c>
      <c r="D12" s="285"/>
      <c r="E12" s="285"/>
      <c r="F12" s="159"/>
      <c r="G12" s="311"/>
      <c r="H12" s="312"/>
      <c r="I12" s="313"/>
      <c r="J12" s="160">
        <f>769668+9503382.25673+103951</f>
        <v>10377001.25673</v>
      </c>
      <c r="K12" s="311"/>
      <c r="L12" s="312"/>
      <c r="M12" s="314"/>
    </row>
    <row r="13" spans="1:13" ht="14.25" x14ac:dyDescent="0.2">
      <c r="A13" s="282"/>
      <c r="B13" s="282"/>
      <c r="C13" s="282"/>
      <c r="D13" s="282"/>
      <c r="E13" s="282"/>
      <c r="F13" s="283"/>
      <c r="G13" s="283"/>
      <c r="H13" s="283"/>
      <c r="I13" s="283"/>
      <c r="J13" s="283"/>
      <c r="K13" s="283"/>
      <c r="L13" s="283"/>
      <c r="M13" s="283"/>
    </row>
    <row r="14" spans="1:13" ht="14.25" x14ac:dyDescent="0.2">
      <c r="A14" s="282"/>
      <c r="B14" s="282"/>
      <c r="C14" s="282"/>
      <c r="D14" s="282"/>
      <c r="E14" s="282"/>
      <c r="F14" s="282"/>
      <c r="G14" s="282"/>
      <c r="H14" s="282"/>
      <c r="I14" s="282"/>
      <c r="J14" s="282"/>
      <c r="K14" s="282"/>
      <c r="L14" s="282"/>
      <c r="M14" s="282"/>
    </row>
    <row r="15" spans="1:13" ht="14.25" x14ac:dyDescent="0.2">
      <c r="A15" s="282"/>
      <c r="B15" s="282"/>
      <c r="C15" s="282"/>
      <c r="D15" s="282"/>
      <c r="E15" s="282"/>
      <c r="F15" s="282"/>
      <c r="G15" s="282"/>
      <c r="H15" s="282"/>
      <c r="I15" s="282"/>
      <c r="J15" s="282"/>
      <c r="K15" s="282"/>
      <c r="L15" s="282"/>
      <c r="M15" s="282"/>
    </row>
    <row r="16" spans="1:13" ht="14.25" x14ac:dyDescent="0.2">
      <c r="A16" s="282"/>
      <c r="B16" s="282"/>
      <c r="C16" s="282"/>
      <c r="D16" s="282"/>
      <c r="E16" s="282"/>
      <c r="F16" s="282"/>
      <c r="G16" s="282"/>
      <c r="H16" s="282"/>
      <c r="I16" s="282"/>
      <c r="J16" s="282"/>
      <c r="K16" s="282"/>
      <c r="L16" s="282"/>
      <c r="M16" s="282"/>
    </row>
    <row r="17" spans="1:13" ht="14.25" x14ac:dyDescent="0.2">
      <c r="A17" s="282"/>
      <c r="B17" s="282"/>
      <c r="C17" s="282"/>
      <c r="D17" s="282"/>
      <c r="E17" s="282"/>
      <c r="F17" s="282"/>
      <c r="G17" s="282"/>
      <c r="H17" s="282"/>
      <c r="I17" s="282"/>
      <c r="J17" s="282"/>
      <c r="K17" s="282"/>
      <c r="L17" s="282"/>
      <c r="M17" s="282"/>
    </row>
    <row r="18" spans="1:13" ht="14.25" x14ac:dyDescent="0.2">
      <c r="A18" s="282"/>
      <c r="B18" s="282"/>
      <c r="C18" s="282"/>
      <c r="D18" s="282"/>
      <c r="E18" s="282"/>
      <c r="F18" s="282"/>
      <c r="G18" s="282"/>
      <c r="H18" s="282"/>
      <c r="I18" s="282"/>
      <c r="J18" s="282"/>
      <c r="K18" s="282"/>
      <c r="L18" s="282"/>
      <c r="M18" s="282"/>
    </row>
    <row r="19" spans="1:13" ht="14.25" x14ac:dyDescent="0.2">
      <c r="A19" s="282"/>
      <c r="B19" s="282"/>
      <c r="C19" s="282"/>
      <c r="D19" s="282"/>
      <c r="E19" s="282"/>
      <c r="F19" s="282"/>
      <c r="G19" s="282"/>
      <c r="H19" s="282"/>
      <c r="I19" s="282"/>
      <c r="J19" s="282"/>
      <c r="K19" s="282"/>
      <c r="L19" s="282"/>
      <c r="M19" s="282"/>
    </row>
    <row r="20" spans="1:13" ht="14.25" x14ac:dyDescent="0.2">
      <c r="A20" s="282"/>
      <c r="B20" s="282"/>
      <c r="C20" s="282"/>
      <c r="D20" s="282"/>
      <c r="E20" s="282"/>
      <c r="F20" s="282"/>
      <c r="G20" s="282"/>
      <c r="H20" s="282"/>
      <c r="I20" s="282"/>
      <c r="J20" s="282"/>
      <c r="K20" s="282"/>
      <c r="L20" s="282"/>
      <c r="M20" s="282"/>
    </row>
    <row r="21" spans="1:13" ht="14.25" x14ac:dyDescent="0.2">
      <c r="A21" s="282"/>
      <c r="B21" s="282"/>
      <c r="C21" s="282"/>
      <c r="D21" s="282"/>
      <c r="E21" s="282"/>
      <c r="F21" s="282"/>
      <c r="G21" s="282"/>
      <c r="H21" s="282"/>
      <c r="I21" s="282"/>
      <c r="J21" s="282"/>
      <c r="K21" s="282"/>
      <c r="L21" s="282"/>
      <c r="M21" s="282"/>
    </row>
    <row r="22" spans="1:13" ht="14.25" x14ac:dyDescent="0.2">
      <c r="A22" s="282"/>
      <c r="B22" s="282"/>
      <c r="C22" s="282"/>
      <c r="D22" s="282"/>
      <c r="E22" s="282"/>
      <c r="F22" s="282"/>
      <c r="G22" s="282"/>
      <c r="H22" s="282"/>
      <c r="I22" s="282"/>
      <c r="J22" s="282"/>
      <c r="K22" s="282"/>
      <c r="L22" s="282"/>
      <c r="M22" s="282"/>
    </row>
    <row r="23" spans="1:13" ht="14.25" x14ac:dyDescent="0.2">
      <c r="A23" s="282"/>
      <c r="B23" s="282"/>
      <c r="C23" s="282"/>
      <c r="D23" s="282"/>
      <c r="E23" s="282"/>
      <c r="F23" s="282"/>
      <c r="G23" s="282"/>
      <c r="H23" s="282"/>
      <c r="I23" s="282"/>
      <c r="J23" s="282"/>
      <c r="K23" s="282"/>
      <c r="L23" s="282"/>
      <c r="M23" s="282"/>
    </row>
    <row r="24" spans="1:13" ht="14.25" x14ac:dyDescent="0.2">
      <c r="A24" s="282"/>
      <c r="B24" s="282"/>
      <c r="C24" s="282"/>
      <c r="D24" s="282"/>
      <c r="E24" s="282"/>
      <c r="F24" s="282"/>
      <c r="G24" s="282"/>
      <c r="H24" s="282"/>
      <c r="I24" s="282"/>
      <c r="J24" s="282"/>
      <c r="K24" s="282"/>
      <c r="L24" s="282"/>
      <c r="M24" s="282"/>
    </row>
    <row r="25" spans="1:13" ht="14.25" x14ac:dyDescent="0.2">
      <c r="A25" s="282"/>
      <c r="B25" s="282"/>
      <c r="C25" s="282"/>
      <c r="D25" s="282"/>
      <c r="E25" s="282"/>
      <c r="F25" s="282"/>
      <c r="G25" s="282"/>
      <c r="H25" s="282"/>
      <c r="I25" s="282"/>
      <c r="J25" s="282"/>
      <c r="K25" s="282"/>
      <c r="L25" s="282"/>
      <c r="M25" s="282"/>
    </row>
    <row r="26" spans="1:13" ht="14.25" x14ac:dyDescent="0.2">
      <c r="A26" s="282"/>
      <c r="B26" s="282"/>
      <c r="C26" s="282"/>
      <c r="D26" s="282"/>
      <c r="E26" s="282"/>
      <c r="F26" s="282"/>
      <c r="G26" s="282"/>
      <c r="H26" s="282"/>
      <c r="I26" s="282"/>
      <c r="J26" s="282"/>
      <c r="K26" s="282"/>
      <c r="L26" s="282"/>
      <c r="M26" s="282"/>
    </row>
    <row r="27" spans="1:13" ht="14.25" x14ac:dyDescent="0.2">
      <c r="A27" s="282"/>
      <c r="B27" s="282"/>
      <c r="C27" s="282"/>
      <c r="D27" s="282"/>
      <c r="E27" s="282"/>
      <c r="F27" s="282"/>
      <c r="G27" s="282"/>
      <c r="H27" s="282"/>
      <c r="I27" s="282"/>
      <c r="J27" s="282"/>
      <c r="K27" s="282"/>
      <c r="L27" s="282"/>
      <c r="M27" s="282"/>
    </row>
    <row r="28" spans="1:13" ht="14.25" x14ac:dyDescent="0.2">
      <c r="A28" s="282"/>
      <c r="B28" s="282"/>
      <c r="C28" s="282"/>
      <c r="D28" s="282"/>
      <c r="E28" s="282"/>
      <c r="F28" s="282"/>
      <c r="G28" s="282"/>
      <c r="H28" s="282"/>
      <c r="I28" s="282"/>
      <c r="J28" s="282"/>
      <c r="K28" s="282"/>
      <c r="L28" s="282"/>
      <c r="M28" s="282"/>
    </row>
    <row r="29" spans="1:13" ht="14.25" x14ac:dyDescent="0.2">
      <c r="A29" s="282"/>
      <c r="B29" s="282"/>
      <c r="C29" s="282"/>
      <c r="D29" s="282"/>
      <c r="E29" s="282"/>
      <c r="F29" s="282"/>
      <c r="G29" s="282"/>
      <c r="H29" s="282"/>
      <c r="I29" s="282"/>
      <c r="J29" s="282"/>
      <c r="K29" s="282"/>
      <c r="L29" s="282"/>
      <c r="M29" s="282"/>
    </row>
    <row r="30" spans="1:13" ht="14.25" x14ac:dyDescent="0.2">
      <c r="A30" s="282"/>
      <c r="B30" s="282"/>
      <c r="C30" s="282"/>
      <c r="D30" s="282"/>
      <c r="E30" s="282"/>
      <c r="F30" s="282"/>
      <c r="G30" s="282"/>
      <c r="H30" s="282"/>
      <c r="I30" s="282"/>
      <c r="J30" s="282"/>
      <c r="K30" s="282"/>
      <c r="L30" s="282"/>
      <c r="M30" s="282"/>
    </row>
    <row r="31" spans="1:13" ht="14.25" x14ac:dyDescent="0.2">
      <c r="A31" s="282"/>
      <c r="B31" s="282"/>
      <c r="C31" s="282"/>
      <c r="D31" s="282"/>
      <c r="E31" s="282"/>
      <c r="F31" s="282"/>
      <c r="G31" s="282"/>
      <c r="H31" s="282"/>
      <c r="I31" s="282"/>
      <c r="J31" s="282"/>
      <c r="K31" s="282"/>
      <c r="L31" s="282"/>
      <c r="M31" s="282"/>
    </row>
    <row r="32" spans="1:13" ht="14.25" x14ac:dyDescent="0.2">
      <c r="A32" s="282"/>
      <c r="B32" s="282"/>
      <c r="C32" s="282"/>
      <c r="D32" s="282"/>
      <c r="E32" s="282"/>
      <c r="F32" s="282"/>
      <c r="G32" s="282"/>
      <c r="H32" s="282"/>
      <c r="I32" s="282"/>
      <c r="J32" s="282"/>
      <c r="K32" s="282"/>
      <c r="L32" s="282"/>
      <c r="M32" s="282"/>
    </row>
    <row r="33" spans="1:13" ht="14.25" x14ac:dyDescent="0.2">
      <c r="A33" s="282"/>
      <c r="B33" s="282"/>
      <c r="C33" s="282"/>
      <c r="D33" s="282"/>
      <c r="E33" s="282"/>
      <c r="F33" s="282"/>
      <c r="G33" s="282"/>
      <c r="H33" s="282"/>
      <c r="I33" s="282"/>
      <c r="J33" s="282"/>
      <c r="K33" s="282"/>
      <c r="L33" s="282"/>
      <c r="M33" s="282"/>
    </row>
    <row r="34" spans="1:13" ht="14.25" x14ac:dyDescent="0.2">
      <c r="A34" s="282"/>
      <c r="B34" s="282"/>
      <c r="C34" s="282"/>
      <c r="D34" s="282"/>
      <c r="E34" s="282"/>
      <c r="F34" s="282"/>
      <c r="G34" s="282"/>
      <c r="H34" s="282"/>
      <c r="I34" s="282"/>
      <c r="J34" s="282"/>
      <c r="K34" s="282"/>
      <c r="L34" s="282"/>
      <c r="M34" s="282"/>
    </row>
    <row r="35" spans="1:13" ht="14.25" x14ac:dyDescent="0.2">
      <c r="A35" s="282"/>
      <c r="B35" s="282"/>
      <c r="C35" s="282"/>
      <c r="D35" s="282"/>
      <c r="E35" s="282"/>
      <c r="F35" s="282"/>
      <c r="G35" s="282"/>
      <c r="H35" s="282"/>
      <c r="I35" s="282"/>
      <c r="J35" s="282"/>
      <c r="K35" s="282"/>
      <c r="L35" s="282"/>
      <c r="M35" s="282"/>
    </row>
    <row r="36" spans="1:13" ht="14.25" x14ac:dyDescent="0.2">
      <c r="A36" s="282"/>
      <c r="B36" s="282"/>
      <c r="C36" s="282"/>
      <c r="D36" s="282"/>
      <c r="E36" s="282"/>
      <c r="F36" s="282"/>
      <c r="G36" s="282"/>
      <c r="H36" s="282"/>
      <c r="I36" s="282"/>
      <c r="J36" s="282"/>
      <c r="K36" s="282"/>
      <c r="L36" s="282"/>
      <c r="M36" s="282"/>
    </row>
    <row r="37" spans="1:13" ht="14.25" x14ac:dyDescent="0.2">
      <c r="A37" s="282"/>
      <c r="B37" s="282"/>
      <c r="C37" s="282"/>
      <c r="D37" s="282"/>
      <c r="E37" s="282"/>
      <c r="F37" s="282"/>
      <c r="G37" s="282"/>
      <c r="H37" s="282"/>
      <c r="I37" s="282"/>
      <c r="J37" s="282"/>
      <c r="K37" s="282"/>
      <c r="L37" s="282"/>
      <c r="M37" s="282"/>
    </row>
    <row r="38" spans="1:13" ht="14.25" x14ac:dyDescent="0.2">
      <c r="A38" s="282"/>
      <c r="B38" s="282"/>
      <c r="C38" s="282"/>
      <c r="D38" s="282"/>
      <c r="E38" s="282"/>
      <c r="F38" s="282"/>
      <c r="G38" s="282"/>
      <c r="H38" s="282"/>
      <c r="I38" s="282"/>
      <c r="J38" s="282"/>
      <c r="K38" s="282"/>
      <c r="L38" s="282"/>
      <c r="M38" s="282"/>
    </row>
    <row r="39" spans="1:13" ht="14.25" x14ac:dyDescent="0.2">
      <c r="A39" s="282"/>
      <c r="B39" s="282"/>
      <c r="C39" s="282"/>
      <c r="D39" s="282"/>
      <c r="E39" s="282"/>
      <c r="F39" s="282"/>
      <c r="G39" s="282"/>
      <c r="H39" s="282"/>
      <c r="I39" s="282"/>
      <c r="J39" s="282"/>
      <c r="K39" s="282"/>
      <c r="L39" s="282"/>
      <c r="M39" s="282"/>
    </row>
    <row r="40" spans="1:13" ht="14.25" x14ac:dyDescent="0.2">
      <c r="A40" s="282"/>
      <c r="B40" s="282"/>
      <c r="C40" s="282"/>
      <c r="D40" s="282"/>
      <c r="E40" s="282"/>
      <c r="F40" s="282"/>
      <c r="G40" s="282"/>
      <c r="H40" s="282"/>
      <c r="I40" s="282"/>
      <c r="J40" s="282"/>
      <c r="K40" s="282"/>
      <c r="L40" s="282"/>
      <c r="M40" s="282"/>
    </row>
    <row r="41" spans="1:13" ht="14.25" x14ac:dyDescent="0.2">
      <c r="A41" s="282"/>
      <c r="B41" s="282"/>
      <c r="C41" s="282"/>
      <c r="D41" s="282"/>
      <c r="E41" s="282"/>
      <c r="F41" s="282"/>
      <c r="G41" s="282"/>
      <c r="H41" s="282"/>
      <c r="I41" s="282"/>
      <c r="J41" s="282"/>
      <c r="K41" s="282"/>
      <c r="L41" s="282"/>
      <c r="M41" s="282"/>
    </row>
    <row r="42" spans="1:13" ht="14.25" x14ac:dyDescent="0.2">
      <c r="A42" s="282"/>
      <c r="B42" s="282"/>
      <c r="C42" s="282"/>
      <c r="D42" s="282"/>
      <c r="E42" s="282"/>
      <c r="F42" s="282"/>
      <c r="G42" s="282"/>
      <c r="H42" s="282"/>
      <c r="I42" s="282"/>
      <c r="J42" s="282"/>
      <c r="K42" s="282"/>
      <c r="L42" s="282"/>
      <c r="M42" s="282"/>
    </row>
    <row r="43" spans="1:13" ht="14.25" x14ac:dyDescent="0.2">
      <c r="A43" s="282"/>
      <c r="B43" s="282"/>
      <c r="C43" s="282"/>
      <c r="D43" s="282"/>
      <c r="E43" s="282"/>
      <c r="F43" s="282"/>
      <c r="G43" s="282"/>
      <c r="H43" s="282"/>
      <c r="I43" s="282"/>
      <c r="J43" s="282"/>
      <c r="K43" s="282"/>
      <c r="L43" s="282"/>
      <c r="M43" s="282"/>
    </row>
    <row r="44" spans="1:13" ht="14.25" x14ac:dyDescent="0.2">
      <c r="A44" s="282"/>
      <c r="B44" s="282"/>
      <c r="C44" s="282"/>
      <c r="D44" s="282"/>
      <c r="E44" s="282"/>
      <c r="F44" s="282"/>
      <c r="G44" s="282"/>
      <c r="H44" s="282"/>
      <c r="I44" s="282"/>
      <c r="J44" s="282"/>
      <c r="K44" s="282"/>
      <c r="L44" s="282"/>
      <c r="M44" s="282"/>
    </row>
    <row r="45" spans="1:13" ht="14.25" x14ac:dyDescent="0.2">
      <c r="A45" s="282"/>
      <c r="B45" s="282"/>
      <c r="C45" s="282"/>
      <c r="D45" s="282"/>
      <c r="E45" s="282"/>
      <c r="F45" s="282"/>
      <c r="G45" s="282"/>
      <c r="H45" s="282"/>
      <c r="I45" s="282"/>
      <c r="J45" s="282"/>
      <c r="K45" s="282"/>
      <c r="L45" s="282"/>
      <c r="M45" s="282"/>
    </row>
    <row r="46" spans="1:13" ht="14.25" x14ac:dyDescent="0.2">
      <c r="A46" s="282"/>
      <c r="B46" s="282"/>
      <c r="C46" s="282"/>
      <c r="D46" s="282"/>
      <c r="E46" s="282"/>
      <c r="F46" s="282"/>
      <c r="G46" s="282"/>
      <c r="H46" s="282"/>
      <c r="I46" s="282"/>
      <c r="J46" s="282"/>
      <c r="K46" s="282"/>
      <c r="L46" s="282"/>
      <c r="M46" s="282"/>
    </row>
    <row r="47" spans="1:13" ht="14.25" x14ac:dyDescent="0.2">
      <c r="A47" s="282"/>
      <c r="B47" s="282"/>
      <c r="C47" s="282"/>
      <c r="D47" s="282"/>
      <c r="E47" s="282"/>
      <c r="F47" s="282"/>
      <c r="G47" s="282"/>
      <c r="H47" s="282"/>
      <c r="I47" s="282"/>
      <c r="J47" s="282"/>
      <c r="K47" s="282"/>
      <c r="L47" s="282"/>
      <c r="M47" s="282"/>
    </row>
    <row r="48" spans="1:13" ht="14.25" x14ac:dyDescent="0.2">
      <c r="A48" s="282"/>
      <c r="B48" s="282"/>
      <c r="C48" s="282"/>
      <c r="D48" s="282"/>
      <c r="E48" s="282"/>
      <c r="F48" s="282"/>
      <c r="G48" s="282"/>
      <c r="H48" s="282"/>
      <c r="I48" s="282"/>
      <c r="J48" s="282"/>
      <c r="K48" s="282"/>
      <c r="L48" s="282"/>
      <c r="M48" s="282"/>
    </row>
    <row r="49" spans="1:13" ht="14.25" x14ac:dyDescent="0.2">
      <c r="A49" s="282"/>
      <c r="B49" s="282"/>
      <c r="C49" s="282"/>
      <c r="D49" s="282"/>
      <c r="E49" s="282"/>
      <c r="F49" s="282"/>
      <c r="G49" s="282"/>
      <c r="H49" s="282"/>
      <c r="I49" s="282"/>
      <c r="J49" s="282"/>
      <c r="K49" s="282"/>
      <c r="L49" s="282"/>
      <c r="M49" s="282"/>
    </row>
    <row r="50" spans="1:13" ht="14.25" x14ac:dyDescent="0.2">
      <c r="A50" s="282"/>
      <c r="B50" s="282"/>
      <c r="C50" s="282"/>
      <c r="D50" s="282"/>
      <c r="E50" s="282"/>
      <c r="F50" s="282"/>
      <c r="G50" s="282"/>
      <c r="H50" s="282"/>
      <c r="I50" s="282"/>
      <c r="J50" s="282"/>
      <c r="K50" s="282"/>
      <c r="L50" s="282"/>
      <c r="M50" s="282"/>
    </row>
    <row r="51" spans="1:13" ht="14.25" x14ac:dyDescent="0.2">
      <c r="A51" s="282"/>
      <c r="B51" s="282"/>
      <c r="C51" s="282"/>
      <c r="D51" s="282"/>
      <c r="E51" s="282"/>
      <c r="F51" s="282"/>
      <c r="G51" s="282"/>
      <c r="H51" s="282"/>
      <c r="I51" s="282"/>
      <c r="J51" s="282"/>
      <c r="K51" s="282"/>
      <c r="L51" s="282"/>
      <c r="M51" s="282"/>
    </row>
    <row r="52" spans="1:13" ht="14.25" x14ac:dyDescent="0.2">
      <c r="A52" s="282"/>
      <c r="B52" s="282"/>
      <c r="C52" s="282"/>
      <c r="D52" s="282"/>
      <c r="E52" s="282"/>
      <c r="F52" s="282"/>
      <c r="G52" s="282"/>
      <c r="H52" s="282"/>
      <c r="I52" s="282"/>
      <c r="J52" s="282"/>
      <c r="K52" s="282"/>
      <c r="L52" s="282"/>
      <c r="M52" s="282"/>
    </row>
    <row r="53" spans="1:13" ht="14.25" x14ac:dyDescent="0.2">
      <c r="A53" s="282"/>
      <c r="B53" s="282"/>
      <c r="C53" s="282"/>
      <c r="D53" s="282"/>
      <c r="E53" s="282"/>
      <c r="F53" s="282"/>
      <c r="G53" s="282"/>
      <c r="H53" s="282"/>
      <c r="I53" s="282"/>
      <c r="J53" s="282"/>
      <c r="K53" s="282"/>
      <c r="L53" s="282"/>
      <c r="M53" s="282"/>
    </row>
    <row r="54" spans="1:13" ht="14.25" x14ac:dyDescent="0.2">
      <c r="A54" s="282"/>
      <c r="B54" s="282"/>
      <c r="C54" s="282"/>
      <c r="D54" s="282"/>
      <c r="E54" s="282"/>
      <c r="F54" s="282"/>
      <c r="G54" s="282"/>
      <c r="H54" s="282"/>
      <c r="I54" s="282"/>
      <c r="J54" s="282"/>
      <c r="K54" s="282"/>
      <c r="L54" s="282"/>
      <c r="M54" s="282"/>
    </row>
    <row r="55" spans="1:13" ht="14.25" x14ac:dyDescent="0.2">
      <c r="A55" s="282"/>
      <c r="B55" s="282"/>
      <c r="C55" s="282"/>
      <c r="D55" s="282"/>
      <c r="E55" s="282"/>
      <c r="F55" s="282"/>
      <c r="G55" s="282"/>
      <c r="H55" s="282"/>
      <c r="I55" s="282"/>
      <c r="J55" s="282"/>
      <c r="K55" s="282"/>
      <c r="L55" s="282"/>
      <c r="M55" s="282"/>
    </row>
    <row r="56" spans="1:13" ht="14.25" x14ac:dyDescent="0.2">
      <c r="A56" s="282"/>
      <c r="B56" s="282"/>
      <c r="C56" s="282"/>
      <c r="D56" s="282"/>
      <c r="E56" s="282"/>
      <c r="F56" s="282"/>
      <c r="G56" s="282"/>
      <c r="H56" s="282"/>
      <c r="I56" s="282"/>
      <c r="J56" s="282"/>
      <c r="K56" s="282"/>
      <c r="L56" s="282"/>
      <c r="M56" s="282"/>
    </row>
    <row r="57" spans="1:13" ht="14.25" x14ac:dyDescent="0.2">
      <c r="A57" s="282"/>
      <c r="B57" s="282"/>
      <c r="C57" s="282"/>
      <c r="D57" s="282"/>
      <c r="E57" s="282"/>
      <c r="F57" s="282"/>
      <c r="G57" s="282"/>
      <c r="H57" s="282"/>
      <c r="I57" s="282"/>
      <c r="J57" s="282"/>
      <c r="K57" s="282"/>
      <c r="L57" s="282"/>
      <c r="M57" s="282"/>
    </row>
    <row r="58" spans="1:13" ht="14.25" x14ac:dyDescent="0.2">
      <c r="A58" s="282"/>
      <c r="B58" s="282"/>
      <c r="C58" s="282"/>
      <c r="D58" s="282"/>
      <c r="E58" s="282"/>
      <c r="F58" s="282"/>
      <c r="G58" s="282"/>
      <c r="H58" s="282"/>
      <c r="I58" s="282"/>
      <c r="J58" s="282"/>
      <c r="K58" s="282"/>
      <c r="L58" s="282"/>
      <c r="M58" s="282"/>
    </row>
    <row r="59" spans="1:13" ht="14.25" x14ac:dyDescent="0.2">
      <c r="A59" s="282"/>
      <c r="B59" s="282"/>
      <c r="C59" s="282"/>
      <c r="D59" s="282"/>
      <c r="E59" s="282"/>
      <c r="F59" s="282"/>
      <c r="G59" s="282"/>
      <c r="H59" s="282"/>
      <c r="I59" s="282"/>
      <c r="J59" s="282"/>
      <c r="K59" s="282"/>
      <c r="L59" s="282"/>
      <c r="M59" s="282"/>
    </row>
    <row r="60" spans="1:13" ht="14.25" x14ac:dyDescent="0.2">
      <c r="A60" s="282"/>
      <c r="B60" s="282"/>
      <c r="C60" s="282"/>
      <c r="D60" s="282"/>
      <c r="E60" s="282"/>
      <c r="F60" s="282"/>
      <c r="G60" s="282"/>
      <c r="H60" s="282"/>
      <c r="I60" s="282"/>
      <c r="J60" s="282"/>
      <c r="K60" s="282"/>
      <c r="L60" s="282"/>
      <c r="M60" s="282"/>
    </row>
    <row r="61" spans="1:13" ht="14.25" x14ac:dyDescent="0.2">
      <c r="A61" s="282"/>
      <c r="B61" s="282"/>
      <c r="C61" s="282"/>
      <c r="D61" s="282"/>
      <c r="E61" s="282"/>
      <c r="F61" s="282"/>
      <c r="G61" s="282"/>
      <c r="H61" s="282"/>
      <c r="I61" s="282"/>
      <c r="J61" s="282"/>
      <c r="K61" s="282"/>
      <c r="L61" s="282"/>
      <c r="M61" s="282"/>
    </row>
    <row r="62" spans="1:13" ht="14.25" x14ac:dyDescent="0.2">
      <c r="A62" s="282"/>
      <c r="B62" s="282"/>
      <c r="C62" s="282"/>
      <c r="D62" s="282"/>
      <c r="E62" s="282"/>
      <c r="F62" s="282"/>
      <c r="G62" s="282"/>
      <c r="H62" s="282"/>
      <c r="I62" s="282"/>
      <c r="J62" s="282"/>
      <c r="K62" s="282"/>
      <c r="L62" s="282"/>
      <c r="M62" s="282"/>
    </row>
    <row r="63" spans="1:13" ht="14.25" x14ac:dyDescent="0.2">
      <c r="A63" s="282"/>
      <c r="B63" s="282"/>
      <c r="C63" s="282"/>
      <c r="D63" s="282"/>
      <c r="E63" s="282"/>
      <c r="F63" s="282"/>
      <c r="G63" s="282"/>
      <c r="H63" s="282"/>
      <c r="I63" s="282"/>
      <c r="J63" s="282"/>
      <c r="K63" s="282"/>
      <c r="L63" s="282"/>
      <c r="M63" s="282"/>
    </row>
    <row r="64" spans="1:13" ht="14.25" x14ac:dyDescent="0.2">
      <c r="A64" s="282"/>
      <c r="B64" s="282"/>
      <c r="C64" s="282"/>
      <c r="D64" s="282"/>
      <c r="E64" s="282"/>
      <c r="F64" s="282"/>
      <c r="G64" s="282"/>
      <c r="H64" s="282"/>
      <c r="I64" s="282"/>
      <c r="J64" s="282"/>
      <c r="K64" s="282"/>
      <c r="L64" s="282"/>
      <c r="M64" s="282"/>
    </row>
    <row r="65" spans="1:13" ht="14.25" x14ac:dyDescent="0.2">
      <c r="A65" s="282"/>
      <c r="B65" s="282"/>
      <c r="C65" s="282"/>
      <c r="D65" s="282"/>
      <c r="E65" s="282"/>
      <c r="F65" s="282"/>
      <c r="G65" s="282"/>
      <c r="H65" s="282"/>
      <c r="I65" s="282"/>
      <c r="J65" s="282"/>
      <c r="K65" s="282"/>
      <c r="L65" s="282"/>
      <c r="M65" s="282"/>
    </row>
    <row r="66" spans="1:13" ht="14.25" x14ac:dyDescent="0.2">
      <c r="A66" s="282"/>
      <c r="B66" s="282"/>
      <c r="C66" s="282"/>
      <c r="D66" s="282"/>
      <c r="E66" s="282"/>
      <c r="F66" s="282"/>
      <c r="G66" s="282"/>
      <c r="H66" s="282"/>
      <c r="I66" s="282"/>
      <c r="J66" s="282"/>
      <c r="K66" s="282"/>
      <c r="L66" s="282"/>
      <c r="M66" s="282"/>
    </row>
    <row r="67" spans="1:13" ht="14.25" x14ac:dyDescent="0.2">
      <c r="A67" s="282"/>
      <c r="B67" s="282"/>
      <c r="C67" s="282"/>
      <c r="D67" s="282"/>
      <c r="E67" s="282"/>
      <c r="F67" s="282"/>
      <c r="G67" s="282"/>
      <c r="H67" s="282"/>
      <c r="I67" s="282"/>
      <c r="J67" s="282"/>
      <c r="K67" s="282"/>
      <c r="L67" s="282"/>
      <c r="M67" s="282"/>
    </row>
    <row r="68" spans="1:13" ht="14.25" x14ac:dyDescent="0.2">
      <c r="A68" s="282"/>
      <c r="B68" s="282"/>
      <c r="C68" s="282"/>
      <c r="D68" s="282"/>
      <c r="E68" s="282"/>
      <c r="F68" s="282"/>
      <c r="G68" s="282"/>
      <c r="H68" s="282"/>
      <c r="I68" s="282"/>
      <c r="J68" s="282"/>
      <c r="K68" s="282"/>
      <c r="L68" s="282"/>
      <c r="M68" s="282"/>
    </row>
    <row r="69" spans="1:13" ht="14.25" x14ac:dyDescent="0.2">
      <c r="A69" s="282"/>
      <c r="B69" s="282"/>
      <c r="C69" s="282"/>
      <c r="D69" s="282"/>
      <c r="E69" s="282"/>
      <c r="F69" s="282"/>
      <c r="G69" s="282"/>
      <c r="H69" s="282"/>
      <c r="I69" s="282"/>
      <c r="J69" s="282"/>
      <c r="K69" s="282"/>
      <c r="L69" s="282"/>
      <c r="M69" s="282"/>
    </row>
  </sheetData>
  <mergeCells count="4">
    <mergeCell ref="F6:G6"/>
    <mergeCell ref="H6:I6"/>
    <mergeCell ref="J6:K6"/>
    <mergeCell ref="L6:M6"/>
  </mergeCells>
  <pageMargins left="0.7" right="0.7" top="0.75" bottom="0.75" header="0.3" footer="0.3"/>
  <pageSetup paperSize="9" orientation="portrait" horizontalDpi="144" verticalDpi="144" r:id="rId1"/>
  <headerFooter>
    <oddHeader>&amp;R&amp;"Calibri"&amp;12&amp;K008000 INTERN - SB1 Sørøst&amp;1#_x000D_</oddHeader>
    <oddFooter>&amp;L&amp;1#&amp;"Calibri"&amp;12&amp;K008A00I N T E R N - A L L I A N S E N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0000"/>
  </sheetPr>
  <dimension ref="A1:O47"/>
  <sheetViews>
    <sheetView zoomScale="110" zoomScaleNormal="110" workbookViewId="0">
      <selection activeCell="I17" sqref="I17"/>
    </sheetView>
  </sheetViews>
  <sheetFormatPr baseColWidth="10" defaultRowHeight="14.25" x14ac:dyDescent="0.2"/>
  <cols>
    <col min="1" max="1" width="4.28515625" style="21" customWidth="1"/>
    <col min="2" max="2" width="4.42578125" style="21" customWidth="1"/>
    <col min="3" max="3" width="7.5703125" style="21" customWidth="1"/>
    <col min="4" max="10" width="14.28515625" style="21" customWidth="1"/>
    <col min="11" max="16384" width="11.42578125" style="21"/>
  </cols>
  <sheetData>
    <row r="1" spans="1:15" ht="18.75" customHeight="1" x14ac:dyDescent="0.2"/>
    <row r="2" spans="1:15" ht="18.75" customHeight="1" x14ac:dyDescent="0.2">
      <c r="A2" s="22" t="s">
        <v>255</v>
      </c>
      <c r="B2" s="23"/>
      <c r="C2" s="23"/>
      <c r="D2" s="24"/>
      <c r="E2" s="24"/>
      <c r="F2" s="24"/>
    </row>
    <row r="3" spans="1:15" ht="14.25" customHeight="1" x14ac:dyDescent="0.2">
      <c r="A3" s="22"/>
      <c r="B3" s="23"/>
      <c r="C3" s="23"/>
      <c r="D3" s="24"/>
      <c r="E3" s="24"/>
      <c r="F3" s="24"/>
    </row>
    <row r="4" spans="1:15" ht="14.25" customHeight="1" x14ac:dyDescent="0.2">
      <c r="A4" s="22"/>
      <c r="B4" s="25" t="s">
        <v>254</v>
      </c>
      <c r="C4" s="25"/>
      <c r="D4" s="24"/>
      <c r="E4" s="24"/>
      <c r="F4" s="24"/>
    </row>
    <row r="5" spans="1:15" ht="14.25" customHeight="1" x14ac:dyDescent="0.2">
      <c r="A5" s="22"/>
      <c r="B5" s="23"/>
      <c r="C5" s="23"/>
      <c r="D5" s="24"/>
      <c r="E5" s="24"/>
      <c r="F5" s="24"/>
    </row>
    <row r="6" spans="1:15" ht="14.25" customHeight="1" x14ac:dyDescent="0.2">
      <c r="B6" s="23"/>
      <c r="C6" s="23"/>
      <c r="D6" s="24"/>
      <c r="E6" s="24"/>
      <c r="F6" s="24"/>
      <c r="N6" s="466"/>
      <c r="O6" s="466"/>
    </row>
    <row r="7" spans="1:15" ht="21" customHeight="1" x14ac:dyDescent="0.2">
      <c r="B7" s="31"/>
      <c r="C7" s="31"/>
      <c r="D7" s="685" t="s">
        <v>580</v>
      </c>
      <c r="E7" s="686"/>
      <c r="F7" s="687" t="s">
        <v>581</v>
      </c>
      <c r="G7" s="688"/>
      <c r="H7" s="686" t="s">
        <v>582</v>
      </c>
      <c r="I7" s="686"/>
      <c r="J7" s="687" t="s">
        <v>583</v>
      </c>
      <c r="K7" s="686"/>
      <c r="L7" s="686"/>
      <c r="M7" s="688"/>
      <c r="N7" s="688" t="s">
        <v>584</v>
      </c>
      <c r="O7" s="683" t="s">
        <v>585</v>
      </c>
    </row>
    <row r="8" spans="1:15" ht="32.25" customHeight="1" thickBot="1" x14ac:dyDescent="0.25">
      <c r="B8" s="31"/>
      <c r="C8" s="31"/>
      <c r="D8" s="247" t="s">
        <v>586</v>
      </c>
      <c r="E8" s="437" t="s">
        <v>587</v>
      </c>
      <c r="F8" s="437" t="s">
        <v>588</v>
      </c>
      <c r="G8" s="437" t="s">
        <v>589</v>
      </c>
      <c r="H8" s="437" t="s">
        <v>590</v>
      </c>
      <c r="I8" s="437" t="s">
        <v>591</v>
      </c>
      <c r="J8" s="437" t="s">
        <v>592</v>
      </c>
      <c r="K8" s="437" t="s">
        <v>593</v>
      </c>
      <c r="L8" s="437" t="s">
        <v>594</v>
      </c>
      <c r="M8" s="437" t="s">
        <v>542</v>
      </c>
      <c r="N8" s="689"/>
      <c r="O8" s="684"/>
    </row>
    <row r="9" spans="1:15" ht="14.25" customHeight="1" x14ac:dyDescent="0.2">
      <c r="B9" s="197"/>
      <c r="C9" s="578" t="s">
        <v>595</v>
      </c>
      <c r="D9" s="108">
        <v>11220408.130999999</v>
      </c>
      <c r="E9" s="157"/>
      <c r="F9" s="157"/>
      <c r="G9" s="157"/>
      <c r="H9" s="157"/>
      <c r="I9" s="157"/>
      <c r="J9" s="157">
        <v>434686.11900000001</v>
      </c>
      <c r="K9" s="157"/>
      <c r="L9" s="157"/>
      <c r="M9" s="157">
        <f>J9</f>
        <v>434686.11900000001</v>
      </c>
      <c r="N9" s="317">
        <v>1</v>
      </c>
      <c r="O9" s="318">
        <v>0.01</v>
      </c>
    </row>
    <row r="10" spans="1:15" ht="14.25" customHeight="1" thickBot="1" x14ac:dyDescent="0.25">
      <c r="B10" s="471"/>
      <c r="C10" s="579" t="s">
        <v>542</v>
      </c>
      <c r="D10" s="162">
        <f>D9</f>
        <v>11220408.130999999</v>
      </c>
      <c r="E10" s="163"/>
      <c r="F10" s="163"/>
      <c r="G10" s="163"/>
      <c r="H10" s="163"/>
      <c r="I10" s="163"/>
      <c r="J10" s="163">
        <f>J9</f>
        <v>434686.11900000001</v>
      </c>
      <c r="K10" s="163"/>
      <c r="L10" s="163"/>
      <c r="M10" s="163">
        <f>J10</f>
        <v>434686.11900000001</v>
      </c>
      <c r="N10" s="315">
        <v>0</v>
      </c>
      <c r="O10" s="316">
        <v>0.01</v>
      </c>
    </row>
    <row r="11" spans="1:15" ht="14.25" customHeight="1" x14ac:dyDescent="0.2"/>
    <row r="12" spans="1:15" ht="14.25" customHeight="1" x14ac:dyDescent="0.2">
      <c r="C12" s="580" t="s">
        <v>596</v>
      </c>
    </row>
    <row r="13" spans="1:15" ht="14.25" customHeight="1" x14ac:dyDescent="0.2"/>
    <row r="14" spans="1:15" ht="14.25" customHeight="1" x14ac:dyDescent="0.2"/>
    <row r="15" spans="1:15" ht="14.25" customHeight="1" x14ac:dyDescent="0.2"/>
    <row r="16" spans="1:15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</sheetData>
  <mergeCells count="6">
    <mergeCell ref="O7:O8"/>
    <mergeCell ref="D7:E7"/>
    <mergeCell ref="F7:G7"/>
    <mergeCell ref="H7:I7"/>
    <mergeCell ref="J7:M7"/>
    <mergeCell ref="N7:N8"/>
  </mergeCells>
  <pageMargins left="0.7" right="0.7" top="0.75" bottom="0.75" header="0.3" footer="0.3"/>
  <pageSetup paperSize="9" orientation="portrait" verticalDpi="144" r:id="rId1"/>
  <headerFooter>
    <oddHeader>&amp;R&amp;"Calibri"&amp;12&amp;K008000 INTERN - SB1 Sørøst&amp;1#_x000D_</oddHeader>
    <oddFooter>&amp;L&amp;1#&amp;"Calibri"&amp;12&amp;K008A00I N T E R N - A L L I A N S E N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0000"/>
  </sheetPr>
  <dimension ref="A1:F10"/>
  <sheetViews>
    <sheetView zoomScale="110" zoomScaleNormal="110" workbookViewId="0">
      <selection activeCell="H16" sqref="H16"/>
    </sheetView>
  </sheetViews>
  <sheetFormatPr baseColWidth="10" defaultRowHeight="14.25" x14ac:dyDescent="0.2"/>
  <cols>
    <col min="1" max="2" width="4.28515625" style="21" customWidth="1"/>
    <col min="3" max="3" width="40.28515625" style="21" customWidth="1"/>
    <col min="4" max="10" width="14.28515625" style="21" customWidth="1"/>
    <col min="11" max="16384" width="11.42578125" style="21"/>
  </cols>
  <sheetData>
    <row r="1" spans="1:6" ht="18.75" customHeight="1" x14ac:dyDescent="0.2"/>
    <row r="2" spans="1:6" ht="18.75" customHeight="1" x14ac:dyDescent="0.2">
      <c r="A2" s="22" t="s">
        <v>236</v>
      </c>
      <c r="B2" s="22"/>
      <c r="C2" s="23"/>
      <c r="D2" s="24"/>
      <c r="E2" s="24"/>
      <c r="F2" s="24"/>
    </row>
    <row r="3" spans="1:6" ht="14.25" customHeight="1" x14ac:dyDescent="0.2">
      <c r="A3" s="22"/>
      <c r="B3" s="22"/>
      <c r="C3" s="23"/>
      <c r="D3" s="24"/>
      <c r="E3" s="24"/>
      <c r="F3" s="24"/>
    </row>
    <row r="4" spans="1:6" ht="14.25" customHeight="1" x14ac:dyDescent="0.2">
      <c r="A4" s="22"/>
      <c r="B4" s="25" t="s">
        <v>254</v>
      </c>
      <c r="D4" s="24"/>
      <c r="E4" s="24"/>
      <c r="F4" s="24"/>
    </row>
    <row r="5" spans="1:6" ht="14.25" customHeight="1" thickBot="1" x14ac:dyDescent="0.25">
      <c r="A5" s="22"/>
      <c r="B5" s="22"/>
      <c r="C5" s="23"/>
      <c r="D5" s="32"/>
      <c r="E5" s="24"/>
      <c r="F5" s="24"/>
    </row>
    <row r="6" spans="1:6" ht="14.25" customHeight="1" x14ac:dyDescent="0.2">
      <c r="C6" s="31"/>
      <c r="D6" s="350"/>
    </row>
    <row r="7" spans="1:6" ht="14.25" customHeight="1" thickBot="1" x14ac:dyDescent="0.25">
      <c r="B7" s="33"/>
      <c r="C7" s="127"/>
      <c r="D7" s="320"/>
    </row>
    <row r="8" spans="1:6" ht="14.25" customHeight="1" x14ac:dyDescent="0.2">
      <c r="B8" s="321"/>
      <c r="C8" s="610" t="s">
        <v>597</v>
      </c>
      <c r="D8" s="129">
        <v>11220408.130999999</v>
      </c>
    </row>
    <row r="9" spans="1:6" ht="14.25" customHeight="1" x14ac:dyDescent="0.2">
      <c r="B9" s="321"/>
      <c r="C9" s="122" t="s">
        <v>598</v>
      </c>
      <c r="D9" s="319">
        <v>0.01</v>
      </c>
    </row>
    <row r="10" spans="1:6" ht="14.25" customHeight="1" thickBot="1" x14ac:dyDescent="0.25">
      <c r="B10" s="322"/>
      <c r="C10" s="609" t="s">
        <v>599</v>
      </c>
      <c r="D10" s="182">
        <v>434686.11900000001</v>
      </c>
    </row>
  </sheetData>
  <pageMargins left="0.7" right="0.7" top="0.75" bottom="0.75" header="0.3" footer="0.3"/>
  <pageSetup paperSize="9" orientation="portrait" verticalDpi="144" r:id="rId1"/>
  <headerFooter>
    <oddHeader>&amp;R&amp;"Calibri"&amp;12&amp;K008000 INTERN - SB1 Sørøst&amp;1#_x000D_</oddHeader>
    <oddFooter>&amp;L&amp;1#&amp;"Calibri"&amp;12&amp;K008A00I N T E R N - A L L I A N S E 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5">
    <tabColor rgb="FFFF0000"/>
  </sheetPr>
  <dimension ref="A1:I49"/>
  <sheetViews>
    <sheetView zoomScale="110" zoomScaleNormal="110" workbookViewId="0">
      <selection activeCell="C31" sqref="C31"/>
    </sheetView>
  </sheetViews>
  <sheetFormatPr baseColWidth="10" defaultRowHeight="14.25" x14ac:dyDescent="0.2"/>
  <cols>
    <col min="1" max="1" width="4.28515625" style="21" customWidth="1"/>
    <col min="2" max="2" width="40.28515625" style="21" customWidth="1"/>
    <col min="3" max="9" width="14.28515625" style="21" customWidth="1"/>
    <col min="10" max="16384" width="11.42578125" style="21"/>
  </cols>
  <sheetData>
    <row r="1" spans="1:9" ht="18.75" customHeight="1" x14ac:dyDescent="0.2"/>
    <row r="2" spans="1:9" ht="18.75" customHeight="1" x14ac:dyDescent="0.2">
      <c r="A2" s="22" t="s">
        <v>181</v>
      </c>
      <c r="B2" s="23"/>
      <c r="C2" s="24"/>
      <c r="D2" s="24"/>
      <c r="E2" s="24"/>
    </row>
    <row r="3" spans="1:9" ht="14.25" customHeight="1" x14ac:dyDescent="0.2">
      <c r="A3" s="22"/>
      <c r="B3" s="23"/>
      <c r="C3" s="24"/>
      <c r="D3" s="24"/>
      <c r="E3" s="24"/>
    </row>
    <row r="4" spans="1:9" ht="14.25" customHeight="1" thickBot="1" x14ac:dyDescent="0.25">
      <c r="A4" s="22"/>
      <c r="B4" s="25" t="s">
        <v>449</v>
      </c>
      <c r="C4" s="24"/>
      <c r="D4" s="24"/>
      <c r="E4" s="24"/>
    </row>
    <row r="5" spans="1:9" ht="14.25" customHeight="1" x14ac:dyDescent="0.2">
      <c r="A5" s="22"/>
      <c r="B5" s="27"/>
      <c r="C5" s="35" t="s">
        <v>43</v>
      </c>
      <c r="D5" s="36" t="s">
        <v>44</v>
      </c>
      <c r="E5" s="36" t="s">
        <v>45</v>
      </c>
      <c r="F5" s="36" t="s">
        <v>48</v>
      </c>
      <c r="G5" s="36" t="s">
        <v>49</v>
      </c>
      <c r="H5" s="36" t="s">
        <v>50</v>
      </c>
      <c r="I5" s="50" t="s">
        <v>51</v>
      </c>
    </row>
    <row r="6" spans="1:9" ht="14.25" customHeight="1" x14ac:dyDescent="0.2">
      <c r="B6" s="31"/>
      <c r="C6" s="616" t="s">
        <v>600</v>
      </c>
      <c r="D6" s="618" t="s">
        <v>601</v>
      </c>
      <c r="E6" s="620" t="s">
        <v>602</v>
      </c>
      <c r="F6" s="621"/>
      <c r="G6" s="621"/>
      <c r="H6" s="621"/>
      <c r="I6" s="622"/>
    </row>
    <row r="7" spans="1:9" ht="27.75" customHeight="1" thickBot="1" x14ac:dyDescent="0.25">
      <c r="B7" s="31"/>
      <c r="C7" s="617"/>
      <c r="D7" s="619"/>
      <c r="E7" s="37" t="s">
        <v>603</v>
      </c>
      <c r="F7" s="37" t="s">
        <v>604</v>
      </c>
      <c r="G7" s="37" t="s">
        <v>605</v>
      </c>
      <c r="H7" s="37" t="s">
        <v>606</v>
      </c>
      <c r="I7" s="438" t="s">
        <v>607</v>
      </c>
    </row>
    <row r="8" spans="1:9" x14ac:dyDescent="0.2">
      <c r="B8" s="260" t="s">
        <v>608</v>
      </c>
      <c r="C8" s="245"/>
      <c r="D8" s="246"/>
      <c r="E8" s="246"/>
      <c r="F8" s="246"/>
      <c r="G8" s="246"/>
      <c r="H8" s="246"/>
      <c r="I8" s="261"/>
    </row>
    <row r="9" spans="1:9" ht="14.25" customHeight="1" x14ac:dyDescent="0.2">
      <c r="B9" s="86" t="s">
        <v>609</v>
      </c>
      <c r="C9" s="58">
        <v>9120.4262800000015</v>
      </c>
      <c r="D9" s="59"/>
      <c r="E9" s="59"/>
      <c r="F9" s="59"/>
      <c r="G9" s="59"/>
      <c r="H9" s="59"/>
      <c r="I9" s="60"/>
    </row>
    <row r="10" spans="1:9" ht="14.25" customHeight="1" x14ac:dyDescent="0.2">
      <c r="B10" s="85" t="s">
        <v>610</v>
      </c>
      <c r="C10" s="58">
        <v>769668.18324999989</v>
      </c>
      <c r="D10" s="59"/>
      <c r="E10" s="40"/>
      <c r="F10" s="59"/>
      <c r="G10" s="59"/>
      <c r="H10" s="59"/>
      <c r="I10" s="60"/>
    </row>
    <row r="11" spans="1:9" ht="14.25" customHeight="1" x14ac:dyDescent="0.2">
      <c r="B11" s="85" t="s">
        <v>611</v>
      </c>
      <c r="C11" s="58">
        <v>9526163.3397300001</v>
      </c>
      <c r="D11" s="59"/>
      <c r="E11" s="59"/>
      <c r="F11" s="59"/>
      <c r="G11" s="59"/>
      <c r="H11" s="40"/>
      <c r="I11" s="60"/>
    </row>
    <row r="12" spans="1:9" ht="14.25" customHeight="1" x14ac:dyDescent="0.2">
      <c r="B12" s="85" t="s">
        <v>612</v>
      </c>
      <c r="C12" s="58">
        <v>589454.32238000003</v>
      </c>
      <c r="D12" s="59"/>
      <c r="E12" s="40"/>
      <c r="F12" s="59"/>
      <c r="G12" s="59"/>
      <c r="H12" s="40"/>
      <c r="I12" s="60"/>
    </row>
    <row r="13" spans="1:9" ht="14.25" customHeight="1" x14ac:dyDescent="0.2">
      <c r="B13" s="85" t="s">
        <v>655</v>
      </c>
      <c r="C13" s="58">
        <v>3150.3593599999999</v>
      </c>
      <c r="D13" s="59"/>
      <c r="E13" s="40"/>
      <c r="F13" s="40"/>
      <c r="G13" s="59"/>
      <c r="H13" s="40"/>
      <c r="I13" s="51"/>
    </row>
    <row r="14" spans="1:9" ht="14.25" customHeight="1" x14ac:dyDescent="0.2">
      <c r="B14" s="84" t="s">
        <v>613</v>
      </c>
      <c r="C14" s="58">
        <v>368593.26448000001</v>
      </c>
      <c r="D14" s="59"/>
      <c r="E14" s="40"/>
      <c r="F14" s="40"/>
      <c r="G14" s="59"/>
      <c r="H14" s="59"/>
      <c r="I14" s="51"/>
    </row>
    <row r="15" spans="1:9" ht="14.25" customHeight="1" x14ac:dyDescent="0.2">
      <c r="B15" s="53" t="s">
        <v>614</v>
      </c>
      <c r="C15" s="39">
        <v>165192.90766999999</v>
      </c>
      <c r="D15" s="59"/>
      <c r="E15" s="40"/>
      <c r="F15" s="59"/>
      <c r="G15" s="59"/>
      <c r="H15" s="40"/>
      <c r="I15" s="60"/>
    </row>
    <row r="16" spans="1:9" ht="14.25" customHeight="1" x14ac:dyDescent="0.2">
      <c r="B16" s="53" t="s">
        <v>615</v>
      </c>
      <c r="C16" s="58">
        <v>0</v>
      </c>
      <c r="D16" s="40"/>
      <c r="E16" s="59"/>
      <c r="F16" s="40"/>
      <c r="G16" s="59"/>
      <c r="H16" s="40"/>
      <c r="I16" s="60"/>
    </row>
    <row r="17" spans="2:9" ht="14.25" customHeight="1" x14ac:dyDescent="0.2">
      <c r="B17" s="53" t="s">
        <v>617</v>
      </c>
      <c r="C17" s="58">
        <v>48282.936000000002</v>
      </c>
      <c r="D17" s="59"/>
      <c r="E17" s="59"/>
      <c r="F17" s="40"/>
      <c r="G17" s="59"/>
      <c r="H17" s="40"/>
      <c r="I17" s="60"/>
    </row>
    <row r="18" spans="2:9" ht="14.25" customHeight="1" x14ac:dyDescent="0.2">
      <c r="B18" s="53" t="s">
        <v>661</v>
      </c>
      <c r="C18" s="58">
        <v>9636.3530199999987</v>
      </c>
      <c r="D18" s="59"/>
      <c r="E18" s="59"/>
      <c r="F18" s="40"/>
      <c r="G18" s="59"/>
      <c r="H18" s="40"/>
      <c r="I18" s="60"/>
    </row>
    <row r="19" spans="2:9" ht="14.25" customHeight="1" x14ac:dyDescent="0.2">
      <c r="B19" s="53" t="s">
        <v>616</v>
      </c>
      <c r="C19" s="58">
        <v>69176.526729999998</v>
      </c>
      <c r="D19" s="59"/>
      <c r="E19" s="59"/>
      <c r="F19" s="40"/>
      <c r="G19" s="59"/>
      <c r="H19" s="40"/>
      <c r="I19" s="60"/>
    </row>
    <row r="20" spans="2:9" ht="14.25" customHeight="1" x14ac:dyDescent="0.2">
      <c r="B20" s="53" t="s">
        <v>618</v>
      </c>
      <c r="C20" s="58">
        <v>17273.079570000002</v>
      </c>
      <c r="D20" s="59"/>
      <c r="E20" s="59"/>
      <c r="F20" s="40"/>
      <c r="G20" s="59"/>
      <c r="H20" s="59"/>
      <c r="I20" s="60"/>
    </row>
    <row r="21" spans="2:9" ht="14.25" customHeight="1" x14ac:dyDescent="0.2">
      <c r="B21" s="54" t="s">
        <v>619</v>
      </c>
      <c r="C21" s="41">
        <f>SUM(C9:C20)</f>
        <v>11575711.69847</v>
      </c>
      <c r="D21" s="42"/>
      <c r="E21" s="82"/>
      <c r="F21" s="42"/>
      <c r="G21" s="42"/>
      <c r="H21" s="42"/>
      <c r="I21" s="55"/>
    </row>
    <row r="22" spans="2:9" ht="14.25" customHeight="1" x14ac:dyDescent="0.2">
      <c r="B22" s="259" t="s">
        <v>620</v>
      </c>
      <c r="C22" s="243"/>
      <c r="D22" s="236"/>
      <c r="E22" s="236"/>
      <c r="F22" s="236"/>
      <c r="G22" s="236"/>
      <c r="H22" s="236"/>
      <c r="I22" s="235"/>
    </row>
    <row r="23" spans="2:9" ht="14.25" customHeight="1" x14ac:dyDescent="0.2">
      <c r="B23" s="87" t="s">
        <v>621</v>
      </c>
      <c r="C23" s="58">
        <v>0</v>
      </c>
      <c r="D23" s="59"/>
      <c r="E23" s="59"/>
      <c r="F23" s="59"/>
      <c r="G23" s="59"/>
      <c r="H23" s="59"/>
      <c r="I23" s="60"/>
    </row>
    <row r="24" spans="2:9" ht="14.25" customHeight="1" x14ac:dyDescent="0.2">
      <c r="B24" s="87" t="s">
        <v>622</v>
      </c>
      <c r="C24" s="39">
        <v>8353286.9157299995</v>
      </c>
      <c r="D24" s="59"/>
      <c r="E24" s="40"/>
      <c r="F24" s="59"/>
      <c r="G24" s="59"/>
      <c r="H24" s="59"/>
      <c r="I24" s="51"/>
    </row>
    <row r="25" spans="2:9" ht="14.25" customHeight="1" x14ac:dyDescent="0.2">
      <c r="B25" s="87" t="s">
        <v>623</v>
      </c>
      <c r="C25" s="39">
        <v>1305927.4486800001</v>
      </c>
      <c r="D25" s="59"/>
      <c r="E25" s="40"/>
      <c r="F25" s="59"/>
      <c r="G25" s="59"/>
      <c r="H25" s="59"/>
      <c r="I25" s="51"/>
    </row>
    <row r="26" spans="2:9" ht="14.25" customHeight="1" x14ac:dyDescent="0.2">
      <c r="B26" s="85" t="s">
        <v>655</v>
      </c>
      <c r="C26" s="39">
        <v>3914.8582800000013</v>
      </c>
      <c r="D26" s="59"/>
      <c r="E26" s="40"/>
      <c r="F26" s="59"/>
      <c r="G26" s="59"/>
      <c r="H26" s="59"/>
      <c r="I26" s="51"/>
    </row>
    <row r="27" spans="2:9" ht="14.25" customHeight="1" x14ac:dyDescent="0.2">
      <c r="B27" s="53" t="s">
        <v>624</v>
      </c>
      <c r="C27" s="39">
        <v>125556.74097999885</v>
      </c>
      <c r="D27" s="59"/>
      <c r="E27" s="40"/>
      <c r="F27" s="59"/>
      <c r="G27" s="59"/>
      <c r="H27" s="59"/>
      <c r="I27" s="51"/>
    </row>
    <row r="28" spans="2:9" ht="14.25" customHeight="1" x14ac:dyDescent="0.2">
      <c r="B28" s="53" t="s">
        <v>394</v>
      </c>
      <c r="C28" s="39">
        <v>90138.545530000003</v>
      </c>
      <c r="D28" s="59"/>
      <c r="E28" s="40"/>
      <c r="F28" s="59"/>
      <c r="G28" s="59"/>
      <c r="H28" s="59"/>
      <c r="I28" s="51"/>
    </row>
    <row r="29" spans="2:9" ht="14.25" customHeight="1" x14ac:dyDescent="0.2">
      <c r="B29" s="266" t="s">
        <v>625</v>
      </c>
      <c r="C29" s="41">
        <f>SUM(C23:C28)</f>
        <v>9878824.5091999993</v>
      </c>
      <c r="D29" s="82"/>
      <c r="E29" s="42"/>
      <c r="F29" s="82"/>
      <c r="G29" s="42"/>
      <c r="H29" s="42"/>
      <c r="I29" s="55"/>
    </row>
    <row r="30" spans="2:9" ht="14.25" customHeight="1" x14ac:dyDescent="0.2">
      <c r="B30" s="259" t="s">
        <v>393</v>
      </c>
      <c r="C30" s="243"/>
      <c r="D30" s="236"/>
      <c r="E30" s="236"/>
      <c r="F30" s="236"/>
      <c r="G30" s="236"/>
      <c r="H30" s="236"/>
      <c r="I30" s="235"/>
    </row>
    <row r="31" spans="2:9" ht="14.25" customHeight="1" x14ac:dyDescent="0.2">
      <c r="B31" s="53" t="s">
        <v>626</v>
      </c>
      <c r="C31" s="39">
        <v>249166.64499999999</v>
      </c>
      <c r="D31" s="59"/>
      <c r="E31" s="40"/>
      <c r="F31" s="40"/>
      <c r="G31" s="40"/>
      <c r="H31" s="40"/>
      <c r="I31" s="51"/>
    </row>
    <row r="32" spans="2:9" ht="14.25" customHeight="1" x14ac:dyDescent="0.2">
      <c r="B32" s="53" t="s">
        <v>627</v>
      </c>
      <c r="C32" s="39">
        <v>100818.33</v>
      </c>
      <c r="D32" s="59"/>
      <c r="E32" s="40"/>
      <c r="F32" s="40"/>
      <c r="G32" s="40"/>
      <c r="H32" s="40"/>
      <c r="I32" s="51"/>
    </row>
    <row r="33" spans="2:9" ht="14.25" customHeight="1" x14ac:dyDescent="0.2">
      <c r="B33" s="53" t="s">
        <v>628</v>
      </c>
      <c r="C33" s="39">
        <v>27474.684000000001</v>
      </c>
      <c r="D33" s="59"/>
      <c r="E33" s="40"/>
      <c r="F33" s="40"/>
      <c r="G33" s="40"/>
      <c r="H33" s="40"/>
      <c r="I33" s="51"/>
    </row>
    <row r="34" spans="2:9" ht="14.25" customHeight="1" x14ac:dyDescent="0.2">
      <c r="B34" s="53" t="s">
        <v>629</v>
      </c>
      <c r="C34" s="39">
        <v>53900.605000000003</v>
      </c>
      <c r="D34" s="59"/>
      <c r="E34" s="40"/>
      <c r="F34" s="40"/>
      <c r="G34" s="40"/>
      <c r="H34" s="40"/>
      <c r="I34" s="51"/>
    </row>
    <row r="35" spans="2:9" ht="14.25" customHeight="1" x14ac:dyDescent="0.2">
      <c r="B35" s="53" t="s">
        <v>630</v>
      </c>
      <c r="C35" s="39">
        <v>1141909</v>
      </c>
      <c r="D35" s="59"/>
      <c r="E35" s="40"/>
      <c r="F35" s="40"/>
      <c r="G35" s="40"/>
      <c r="H35" s="40"/>
      <c r="I35" s="51"/>
    </row>
    <row r="36" spans="2:9" ht="14.25" customHeight="1" x14ac:dyDescent="0.2">
      <c r="B36" s="53" t="s">
        <v>631</v>
      </c>
      <c r="C36" s="39">
        <v>14292.73516</v>
      </c>
      <c r="D36" s="59"/>
      <c r="E36" s="40"/>
      <c r="F36" s="40"/>
      <c r="G36" s="40"/>
      <c r="H36" s="40"/>
      <c r="I36" s="51"/>
    </row>
    <row r="37" spans="2:9" ht="14.25" customHeight="1" x14ac:dyDescent="0.2">
      <c r="B37" s="53" t="s">
        <v>632</v>
      </c>
      <c r="C37" s="39">
        <v>0</v>
      </c>
      <c r="D37" s="59"/>
      <c r="E37" s="40"/>
      <c r="F37" s="40"/>
      <c r="G37" s="40"/>
      <c r="H37" s="40"/>
      <c r="I37" s="51"/>
    </row>
    <row r="38" spans="2:9" ht="14.25" customHeight="1" x14ac:dyDescent="0.2">
      <c r="B38" s="53" t="s">
        <v>662</v>
      </c>
      <c r="C38" s="39">
        <v>17776</v>
      </c>
      <c r="D38" s="59"/>
      <c r="E38" s="40"/>
      <c r="F38" s="40"/>
      <c r="G38" s="40"/>
      <c r="H38" s="40"/>
      <c r="I38" s="51"/>
    </row>
    <row r="39" spans="2:9" ht="14.25" customHeight="1" x14ac:dyDescent="0.2">
      <c r="B39" s="53" t="s">
        <v>633</v>
      </c>
      <c r="C39" s="39">
        <v>91549</v>
      </c>
      <c r="D39" s="59"/>
      <c r="E39" s="40"/>
      <c r="F39" s="40"/>
      <c r="G39" s="40"/>
      <c r="H39" s="40"/>
      <c r="I39" s="51"/>
    </row>
    <row r="40" spans="2:9" ht="14.25" customHeight="1" x14ac:dyDescent="0.2">
      <c r="B40" s="53" t="s">
        <v>634</v>
      </c>
      <c r="C40" s="39">
        <v>0</v>
      </c>
      <c r="D40" s="59"/>
      <c r="E40" s="40"/>
      <c r="F40" s="40"/>
      <c r="G40" s="59"/>
      <c r="H40" s="40"/>
      <c r="I40" s="51"/>
    </row>
    <row r="41" spans="2:9" ht="14.25" customHeight="1" x14ac:dyDescent="0.2">
      <c r="B41" s="54" t="s">
        <v>635</v>
      </c>
      <c r="C41" s="41">
        <f>SUM(C31:C40)</f>
        <v>1696886.9991599999</v>
      </c>
      <c r="D41" s="42"/>
      <c r="E41" s="42"/>
      <c r="F41" s="42"/>
      <c r="G41" s="42"/>
      <c r="H41" s="42"/>
      <c r="I41" s="55"/>
    </row>
    <row r="42" spans="2:9" ht="14.25" customHeight="1" x14ac:dyDescent="0.2">
      <c r="B42" s="259"/>
      <c r="C42" s="243"/>
      <c r="D42" s="236"/>
      <c r="E42" s="236"/>
      <c r="F42" s="236"/>
      <c r="G42" s="236"/>
      <c r="H42" s="236"/>
      <c r="I42" s="235"/>
    </row>
    <row r="43" spans="2:9" ht="14.25" customHeight="1" thickBot="1" x14ac:dyDescent="0.25">
      <c r="B43" s="56" t="s">
        <v>636</v>
      </c>
      <c r="C43" s="57">
        <f>C29+C41</f>
        <v>11575711.508359998</v>
      </c>
      <c r="D43" s="47"/>
      <c r="E43" s="47"/>
      <c r="F43" s="47"/>
      <c r="G43" s="47"/>
      <c r="H43" s="47"/>
      <c r="I43" s="52">
        <f>I41+I29</f>
        <v>0</v>
      </c>
    </row>
    <row r="44" spans="2:9" ht="14.25" customHeight="1" x14ac:dyDescent="0.2">
      <c r="B44" s="267"/>
      <c r="C44" s="268"/>
      <c r="D44" s="269"/>
      <c r="E44" s="270"/>
      <c r="F44" s="270"/>
      <c r="G44" s="270"/>
      <c r="H44" s="270"/>
      <c r="I44" s="271"/>
    </row>
    <row r="45" spans="2:9" ht="14.25" customHeight="1" x14ac:dyDescent="0.2">
      <c r="B45" s="53"/>
      <c r="C45" s="39"/>
      <c r="D45" s="59"/>
      <c r="E45" s="40"/>
      <c r="F45" s="40"/>
      <c r="G45" s="40"/>
      <c r="H45" s="40"/>
      <c r="I45" s="51"/>
    </row>
    <row r="46" spans="2:9" ht="14.25" customHeight="1" x14ac:dyDescent="0.2">
      <c r="B46" s="53"/>
      <c r="C46" s="39"/>
      <c r="D46" s="59"/>
      <c r="E46" s="40"/>
      <c r="F46" s="40"/>
      <c r="G46" s="59"/>
      <c r="H46" s="40"/>
      <c r="I46" s="51"/>
    </row>
    <row r="47" spans="2:9" ht="14.25" customHeight="1" x14ac:dyDescent="0.2">
      <c r="B47" s="54"/>
      <c r="C47" s="41"/>
      <c r="D47" s="42"/>
      <c r="E47" s="42"/>
      <c r="F47" s="42"/>
      <c r="G47" s="42"/>
      <c r="H47" s="42"/>
      <c r="I47" s="55"/>
    </row>
    <row r="48" spans="2:9" ht="14.25" customHeight="1" x14ac:dyDescent="0.2">
      <c r="B48" s="259"/>
      <c r="C48" s="243"/>
      <c r="D48" s="236"/>
      <c r="E48" s="236"/>
      <c r="F48" s="236"/>
      <c r="G48" s="236"/>
      <c r="H48" s="236"/>
      <c r="I48" s="235"/>
    </row>
    <row r="49" spans="2:9" ht="14.25" customHeight="1" thickBot="1" x14ac:dyDescent="0.25">
      <c r="B49" s="56"/>
      <c r="C49" s="57"/>
      <c r="D49" s="47"/>
      <c r="E49" s="47"/>
      <c r="F49" s="47"/>
      <c r="G49" s="47"/>
      <c r="H49" s="47"/>
      <c r="I49" s="52"/>
    </row>
  </sheetData>
  <mergeCells count="3">
    <mergeCell ref="C6:C7"/>
    <mergeCell ref="D6:D7"/>
    <mergeCell ref="E6:I6"/>
  </mergeCells>
  <pageMargins left="0.7" right="0.7" top="0.75" bottom="0.75" header="0.3" footer="0.3"/>
  <pageSetup paperSize="9" orientation="portrait" verticalDpi="144" r:id="rId1"/>
  <headerFooter>
    <oddHeader>&amp;R&amp;"Calibri"&amp;12&amp;K008000 INTERN - SB1 Sørøst&amp;1#_x000D_</oddHeader>
    <oddFooter>&amp;L&amp;1#&amp;"Calibri"&amp;12&amp;K008A00I N T E R N - A L L I A N S E 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7">
    <tabColor rgb="FFFF0000"/>
  </sheetPr>
  <dimension ref="A1:F18"/>
  <sheetViews>
    <sheetView zoomScale="150" zoomScaleNormal="150" workbookViewId="0">
      <selection activeCell="D18" sqref="D18"/>
    </sheetView>
  </sheetViews>
  <sheetFormatPr baseColWidth="10" defaultRowHeight="14.25" x14ac:dyDescent="0.2"/>
  <cols>
    <col min="1" max="1" width="4.28515625" style="21" customWidth="1"/>
    <col min="2" max="2" width="29.140625" style="21" bestFit="1" customWidth="1"/>
    <col min="3" max="3" width="23.7109375" style="21" customWidth="1"/>
    <col min="4" max="4" width="32.7109375" style="21" bestFit="1" customWidth="1"/>
    <col min="5" max="5" width="42" style="21" bestFit="1" customWidth="1"/>
    <col min="6" max="16384" width="11.42578125" style="21"/>
  </cols>
  <sheetData>
    <row r="1" spans="1:6" ht="18.75" customHeight="1" x14ac:dyDescent="0.2"/>
    <row r="2" spans="1:6" ht="18.75" customHeight="1" x14ac:dyDescent="0.2">
      <c r="A2" s="22" t="s">
        <v>240</v>
      </c>
      <c r="B2" s="23"/>
      <c r="C2" s="23"/>
      <c r="D2" s="24"/>
    </row>
    <row r="3" spans="1:6" ht="14.25" customHeight="1" x14ac:dyDescent="0.2">
      <c r="A3" s="22"/>
      <c r="B3" s="23"/>
      <c r="C3" s="23"/>
      <c r="D3" s="24"/>
    </row>
    <row r="4" spans="1:6" ht="14.25" customHeight="1" thickBot="1" x14ac:dyDescent="0.25">
      <c r="A4" s="22"/>
      <c r="B4" s="25" t="s">
        <v>449</v>
      </c>
      <c r="C4" s="26"/>
      <c r="D4" s="24"/>
    </row>
    <row r="5" spans="1:6" ht="14.25" customHeight="1" x14ac:dyDescent="0.2">
      <c r="B5" s="35" t="s">
        <v>43</v>
      </c>
      <c r="C5" s="43" t="s">
        <v>45</v>
      </c>
      <c r="D5" s="36" t="s">
        <v>45</v>
      </c>
      <c r="E5" s="50" t="s">
        <v>51</v>
      </c>
      <c r="F5" s="466"/>
    </row>
    <row r="6" spans="1:6" ht="14.25" customHeight="1" thickBot="1" x14ac:dyDescent="0.25">
      <c r="B6" s="436" t="s">
        <v>434</v>
      </c>
      <c r="C6" s="435" t="s">
        <v>435</v>
      </c>
      <c r="D6" s="435" t="s">
        <v>436</v>
      </c>
      <c r="E6" s="438" t="s">
        <v>437</v>
      </c>
      <c r="F6" s="466"/>
    </row>
    <row r="7" spans="1:6" ht="15" thickBot="1" x14ac:dyDescent="0.25">
      <c r="B7" s="102" t="s">
        <v>640</v>
      </c>
      <c r="C7" s="274" t="s">
        <v>438</v>
      </c>
      <c r="D7" s="274" t="s">
        <v>439</v>
      </c>
      <c r="E7" s="272" t="s">
        <v>440</v>
      </c>
      <c r="F7" s="466"/>
    </row>
    <row r="8" spans="1:6" ht="14.25" customHeight="1" thickBot="1" x14ac:dyDescent="0.25">
      <c r="B8" s="110" t="s">
        <v>649</v>
      </c>
      <c r="C8" s="274" t="s">
        <v>438</v>
      </c>
      <c r="D8" s="274" t="s">
        <v>439</v>
      </c>
      <c r="E8" s="273" t="s">
        <v>441</v>
      </c>
      <c r="F8" s="466"/>
    </row>
    <row r="9" spans="1:6" ht="14.25" customHeight="1" thickBot="1" x14ac:dyDescent="0.25">
      <c r="B9" s="110" t="s">
        <v>442</v>
      </c>
      <c r="C9" s="275" t="s">
        <v>443</v>
      </c>
      <c r="D9" s="274" t="s">
        <v>439</v>
      </c>
      <c r="E9" s="273" t="s">
        <v>444</v>
      </c>
      <c r="F9" s="466"/>
    </row>
    <row r="10" spans="1:6" ht="14.25" customHeight="1" thickBot="1" x14ac:dyDescent="0.25">
      <c r="B10" s="110" t="s">
        <v>242</v>
      </c>
      <c r="C10" s="275" t="s">
        <v>439</v>
      </c>
      <c r="D10" s="274" t="s">
        <v>445</v>
      </c>
      <c r="E10" s="273" t="s">
        <v>446</v>
      </c>
      <c r="F10" s="466"/>
    </row>
    <row r="11" spans="1:6" ht="14.25" customHeight="1" thickBot="1" x14ac:dyDescent="0.25">
      <c r="B11" s="110" t="s">
        <v>663</v>
      </c>
      <c r="C11" s="275" t="s">
        <v>439</v>
      </c>
      <c r="D11" s="274" t="s">
        <v>445</v>
      </c>
      <c r="E11" s="273" t="s">
        <v>447</v>
      </c>
      <c r="F11" s="466"/>
    </row>
    <row r="12" spans="1:6" ht="14.25" customHeight="1" x14ac:dyDescent="0.2">
      <c r="B12" s="110" t="s">
        <v>448</v>
      </c>
      <c r="C12" s="275" t="s">
        <v>439</v>
      </c>
      <c r="D12" s="274" t="s">
        <v>445</v>
      </c>
      <c r="E12" s="273" t="s">
        <v>447</v>
      </c>
      <c r="F12" s="466"/>
    </row>
    <row r="13" spans="1:6" ht="14.25" customHeight="1" x14ac:dyDescent="0.2">
      <c r="B13" s="460"/>
      <c r="C13" s="468"/>
      <c r="D13" s="468"/>
      <c r="E13" s="468"/>
      <c r="F13" s="466"/>
    </row>
    <row r="14" spans="1:6" ht="14.25" customHeight="1" x14ac:dyDescent="0.2">
      <c r="B14" s="460"/>
      <c r="C14" s="468"/>
      <c r="D14" s="468"/>
      <c r="E14" s="468"/>
      <c r="F14" s="466"/>
    </row>
    <row r="15" spans="1:6" ht="14.25" customHeight="1" x14ac:dyDescent="0.2">
      <c r="B15" s="460"/>
      <c r="C15" s="468"/>
      <c r="D15" s="468"/>
      <c r="E15" s="468"/>
      <c r="F15" s="466"/>
    </row>
    <row r="16" spans="1:6" ht="14.25" customHeight="1" x14ac:dyDescent="0.2">
      <c r="B16" s="460"/>
      <c r="C16" s="468"/>
      <c r="D16" s="468"/>
      <c r="E16" s="468"/>
      <c r="F16" s="466"/>
    </row>
    <row r="17" spans="2:6" ht="14.25" customHeight="1" x14ac:dyDescent="0.2">
      <c r="B17" s="460"/>
      <c r="C17" s="468"/>
      <c r="D17" s="468"/>
      <c r="E17" s="468"/>
      <c r="F17" s="466"/>
    </row>
    <row r="18" spans="2:6" ht="14.25" customHeight="1" x14ac:dyDescent="0.2">
      <c r="B18" s="469"/>
      <c r="C18" s="470"/>
      <c r="D18" s="470"/>
      <c r="E18" s="470"/>
      <c r="F18" s="466"/>
    </row>
  </sheetData>
  <pageMargins left="0.7" right="0.7" top="0.75" bottom="0.75" header="0.3" footer="0.3"/>
  <pageSetup paperSize="9" orientation="portrait" verticalDpi="144" r:id="rId1"/>
  <headerFooter>
    <oddHeader>&amp;R&amp;"Calibri"&amp;12&amp;K008000 INTERN - SB1 Sørøst&amp;1#_x000D_</oddHeader>
    <oddFooter>&amp;L&amp;1#&amp;"Calibri"&amp;12&amp;K008A00I N T E R N - A L L I A N S E 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3">
    <tabColor rgb="FFFF0000"/>
  </sheetPr>
  <dimension ref="A1:I105"/>
  <sheetViews>
    <sheetView topLeftCell="A4" zoomScaleNormal="100" workbookViewId="0">
      <selection activeCell="H26" sqref="H26"/>
    </sheetView>
  </sheetViews>
  <sheetFormatPr baseColWidth="10" defaultRowHeight="14.25" x14ac:dyDescent="0.2"/>
  <cols>
    <col min="1" max="2" width="4.28515625" style="171" customWidth="1"/>
    <col min="3" max="3" width="2.140625" style="171" customWidth="1"/>
    <col min="4" max="4" width="153.140625" style="171" customWidth="1"/>
    <col min="5" max="5" width="15.28515625" style="171" bestFit="1" customWidth="1"/>
    <col min="6" max="6" width="14.28515625" style="171" customWidth="1"/>
    <col min="7" max="16384" width="11.42578125" style="171"/>
  </cols>
  <sheetData>
    <row r="1" spans="1:5" ht="18.75" customHeight="1" x14ac:dyDescent="0.2"/>
    <row r="2" spans="1:5" ht="18.75" customHeight="1" x14ac:dyDescent="0.2">
      <c r="A2" s="172" t="s">
        <v>182</v>
      </c>
      <c r="B2" s="174"/>
      <c r="C2" s="174"/>
      <c r="D2" s="174"/>
      <c r="E2" s="173"/>
    </row>
    <row r="3" spans="1:5" ht="14.25" customHeight="1" x14ac:dyDescent="0.2">
      <c r="A3" s="172"/>
      <c r="B3" s="174"/>
      <c r="C3" s="174"/>
      <c r="D3" s="174"/>
      <c r="E3" s="173"/>
    </row>
    <row r="4" spans="1:5" ht="14.25" customHeight="1" x14ac:dyDescent="0.2">
      <c r="A4" s="172"/>
      <c r="B4" s="195" t="s">
        <v>449</v>
      </c>
      <c r="C4" s="175"/>
      <c r="D4" s="175"/>
      <c r="E4" s="173"/>
    </row>
    <row r="5" spans="1:5" s="190" customFormat="1" ht="14.25" customHeight="1" x14ac:dyDescent="0.15">
      <c r="A5" s="193"/>
      <c r="B5" s="194"/>
      <c r="C5" s="188"/>
      <c r="D5" s="188"/>
      <c r="E5" s="189"/>
    </row>
    <row r="6" spans="1:5" s="190" customFormat="1" ht="14.25" customHeight="1" thickBot="1" x14ac:dyDescent="0.2">
      <c r="A6" s="193"/>
      <c r="B6" s="195" t="s">
        <v>450</v>
      </c>
      <c r="C6" s="188"/>
      <c r="D6" s="474"/>
      <c r="E6" s="475"/>
    </row>
    <row r="7" spans="1:5" s="190" customFormat="1" ht="14.25" customHeight="1" x14ac:dyDescent="0.15">
      <c r="A7" s="193"/>
      <c r="B7" s="476" t="s">
        <v>451</v>
      </c>
      <c r="C7" s="477"/>
      <c r="D7" s="477"/>
      <c r="E7" s="478" t="s">
        <v>452</v>
      </c>
    </row>
    <row r="8" spans="1:5" s="190" customFormat="1" ht="14.25" customHeight="1" x14ac:dyDescent="0.15">
      <c r="A8" s="193"/>
      <c r="B8" s="479">
        <v>1</v>
      </c>
      <c r="C8" s="480" t="s">
        <v>453</v>
      </c>
      <c r="D8" s="481"/>
      <c r="E8" s="482">
        <f>E9+E10</f>
        <v>391753</v>
      </c>
    </row>
    <row r="9" spans="1:5" s="190" customFormat="1" ht="14.25" customHeight="1" x14ac:dyDescent="0.15">
      <c r="A9" s="193"/>
      <c r="B9" s="483"/>
      <c r="C9" s="484" t="s">
        <v>454</v>
      </c>
      <c r="D9" s="485"/>
      <c r="E9" s="486">
        <v>349985</v>
      </c>
    </row>
    <row r="10" spans="1:5" s="190" customFormat="1" ht="14.25" customHeight="1" x14ac:dyDescent="0.15">
      <c r="A10" s="193"/>
      <c r="B10" s="483"/>
      <c r="C10" s="484" t="s">
        <v>455</v>
      </c>
      <c r="D10" s="487"/>
      <c r="E10" s="486">
        <f>14293+27475</f>
        <v>41768</v>
      </c>
    </row>
    <row r="11" spans="1:5" s="190" customFormat="1" ht="14.25" customHeight="1" x14ac:dyDescent="0.15">
      <c r="A11" s="193"/>
      <c r="B11" s="479">
        <v>2</v>
      </c>
      <c r="C11" s="480" t="s">
        <v>456</v>
      </c>
      <c r="D11" s="481"/>
      <c r="E11" s="482">
        <v>1141909</v>
      </c>
    </row>
    <row r="12" spans="1:5" s="190" customFormat="1" ht="14.25" customHeight="1" x14ac:dyDescent="0.15">
      <c r="A12" s="193"/>
      <c r="B12" s="479">
        <v>3</v>
      </c>
      <c r="C12" s="480" t="s">
        <v>457</v>
      </c>
      <c r="D12" s="481"/>
      <c r="E12" s="482">
        <v>71676</v>
      </c>
    </row>
    <row r="13" spans="1:5" s="190" customFormat="1" ht="14.25" customHeight="1" x14ac:dyDescent="0.15">
      <c r="A13" s="193"/>
      <c r="B13" s="479">
        <v>5</v>
      </c>
      <c r="C13" s="480" t="s">
        <v>458</v>
      </c>
      <c r="D13" s="481"/>
      <c r="E13" s="482"/>
    </row>
    <row r="14" spans="1:5" s="190" customFormat="1" ht="14.25" customHeight="1" x14ac:dyDescent="0.15">
      <c r="A14" s="193"/>
      <c r="B14" s="479" t="s">
        <v>172</v>
      </c>
      <c r="C14" s="480" t="s">
        <v>459</v>
      </c>
      <c r="D14" s="481"/>
      <c r="E14" s="482"/>
    </row>
    <row r="15" spans="1:5" s="190" customFormat="1" ht="14.25" customHeight="1" x14ac:dyDescent="0.15">
      <c r="A15" s="193"/>
      <c r="B15" s="488">
        <v>6</v>
      </c>
      <c r="C15" s="489" t="s">
        <v>460</v>
      </c>
      <c r="D15" s="490"/>
      <c r="E15" s="491">
        <f>E14+E13+E12+E11+E8</f>
        <v>1605338</v>
      </c>
    </row>
    <row r="16" spans="1:5" s="190" customFormat="1" ht="14.25" customHeight="1" x14ac:dyDescent="0.15">
      <c r="A16" s="193"/>
      <c r="B16" s="492" t="s">
        <v>461</v>
      </c>
      <c r="C16" s="493"/>
      <c r="D16" s="493"/>
      <c r="E16" s="494"/>
    </row>
    <row r="17" spans="1:5" s="190" customFormat="1" ht="14.25" customHeight="1" x14ac:dyDescent="0.15">
      <c r="A17" s="193"/>
      <c r="B17" s="479">
        <v>7</v>
      </c>
      <c r="C17" s="480" t="s">
        <v>462</v>
      </c>
      <c r="D17" s="481"/>
      <c r="E17" s="482">
        <f>-1258-9000</f>
        <v>-10258</v>
      </c>
    </row>
    <row r="18" spans="1:5" s="190" customFormat="1" ht="14.25" customHeight="1" x14ac:dyDescent="0.15">
      <c r="A18" s="193"/>
      <c r="B18" s="479">
        <v>8</v>
      </c>
      <c r="C18" s="480" t="s">
        <v>463</v>
      </c>
      <c r="D18" s="481"/>
      <c r="E18" s="482"/>
    </row>
    <row r="19" spans="1:5" s="190" customFormat="1" ht="14.25" customHeight="1" x14ac:dyDescent="0.15">
      <c r="A19" s="193"/>
      <c r="B19" s="479">
        <v>10</v>
      </c>
      <c r="C19" s="480" t="s">
        <v>464</v>
      </c>
      <c r="D19" s="481"/>
      <c r="E19" s="482"/>
    </row>
    <row r="20" spans="1:5" s="190" customFormat="1" ht="14.25" customHeight="1" x14ac:dyDescent="0.15">
      <c r="A20" s="193"/>
      <c r="B20" s="479">
        <v>11</v>
      </c>
      <c r="C20" s="480" t="s">
        <v>465</v>
      </c>
      <c r="D20" s="481"/>
      <c r="E20" s="482"/>
    </row>
    <row r="21" spans="1:5" s="190" customFormat="1" ht="14.25" customHeight="1" x14ac:dyDescent="0.15">
      <c r="A21" s="193"/>
      <c r="B21" s="479">
        <v>12</v>
      </c>
      <c r="C21" s="480" t="s">
        <v>466</v>
      </c>
      <c r="D21" s="481"/>
      <c r="E21" s="482"/>
    </row>
    <row r="22" spans="1:5" s="190" customFormat="1" ht="14.25" customHeight="1" x14ac:dyDescent="0.15">
      <c r="A22" s="193"/>
      <c r="B22" s="479">
        <v>14</v>
      </c>
      <c r="C22" s="480" t="s">
        <v>467</v>
      </c>
      <c r="D22" s="481"/>
      <c r="E22" s="482"/>
    </row>
    <row r="23" spans="1:5" s="190" customFormat="1" ht="14.25" customHeight="1" x14ac:dyDescent="0.15">
      <c r="A23" s="193"/>
      <c r="B23" s="479">
        <v>15</v>
      </c>
      <c r="C23" s="480" t="s">
        <v>468</v>
      </c>
      <c r="D23" s="481"/>
      <c r="E23" s="482"/>
    </row>
    <row r="24" spans="1:5" s="190" customFormat="1" ht="14.25" customHeight="1" x14ac:dyDescent="0.15">
      <c r="A24" s="193"/>
      <c r="B24" s="479">
        <v>16</v>
      </c>
      <c r="C24" s="480" t="s">
        <v>469</v>
      </c>
      <c r="D24" s="481"/>
      <c r="E24" s="482"/>
    </row>
    <row r="25" spans="1:5" s="190" customFormat="1" ht="14.25" customHeight="1" x14ac:dyDescent="0.15">
      <c r="A25" s="193"/>
      <c r="B25" s="479">
        <v>17</v>
      </c>
      <c r="C25" s="480" t="s">
        <v>470</v>
      </c>
      <c r="D25" s="481"/>
      <c r="E25" s="482"/>
    </row>
    <row r="26" spans="1:5" s="190" customFormat="1" ht="27.75" customHeight="1" x14ac:dyDescent="0.15">
      <c r="A26" s="193"/>
      <c r="B26" s="479">
        <v>18</v>
      </c>
      <c r="C26" s="626" t="s">
        <v>471</v>
      </c>
      <c r="D26" s="627"/>
      <c r="E26" s="482">
        <v>-252200</v>
      </c>
    </row>
    <row r="27" spans="1:5" s="190" customFormat="1" ht="34.5" customHeight="1" x14ac:dyDescent="0.15">
      <c r="A27" s="193"/>
      <c r="B27" s="479">
        <v>19</v>
      </c>
      <c r="C27" s="626" t="s">
        <v>472</v>
      </c>
      <c r="D27" s="627"/>
      <c r="E27" s="482"/>
    </row>
    <row r="28" spans="1:5" s="190" customFormat="1" ht="14.25" customHeight="1" x14ac:dyDescent="0.15">
      <c r="A28" s="193"/>
      <c r="B28" s="479">
        <v>21</v>
      </c>
      <c r="C28" s="626" t="s">
        <v>473</v>
      </c>
      <c r="D28" s="627"/>
      <c r="E28" s="482"/>
    </row>
    <row r="29" spans="1:5" s="190" customFormat="1" ht="14.25" customHeight="1" x14ac:dyDescent="0.15">
      <c r="A29" s="193"/>
      <c r="B29" s="479">
        <v>22</v>
      </c>
      <c r="C29" s="480" t="s">
        <v>474</v>
      </c>
      <c r="D29" s="481"/>
      <c r="E29" s="482"/>
    </row>
    <row r="30" spans="1:5" s="190" customFormat="1" ht="14.25" customHeight="1" x14ac:dyDescent="0.15">
      <c r="A30" s="193"/>
      <c r="B30" s="479">
        <v>23</v>
      </c>
      <c r="C30" s="626" t="s">
        <v>475</v>
      </c>
      <c r="D30" s="627"/>
      <c r="E30" s="486"/>
    </row>
    <row r="31" spans="1:5" s="190" customFormat="1" ht="14.25" customHeight="1" x14ac:dyDescent="0.15">
      <c r="A31" s="193"/>
      <c r="B31" s="479">
        <v>24</v>
      </c>
      <c r="C31" s="480" t="s">
        <v>476</v>
      </c>
      <c r="D31" s="484"/>
      <c r="E31" s="482"/>
    </row>
    <row r="32" spans="1:5" s="190" customFormat="1" ht="14.25" customHeight="1" x14ac:dyDescent="0.15">
      <c r="A32" s="193"/>
      <c r="B32" s="479">
        <v>25</v>
      </c>
      <c r="C32" s="480" t="s">
        <v>477</v>
      </c>
      <c r="D32" s="484"/>
      <c r="E32" s="486"/>
    </row>
    <row r="33" spans="1:5" s="190" customFormat="1" ht="14.25" customHeight="1" x14ac:dyDescent="0.15">
      <c r="A33" s="193"/>
      <c r="B33" s="479" t="s">
        <v>173</v>
      </c>
      <c r="C33" s="480" t="s">
        <v>478</v>
      </c>
      <c r="D33" s="481"/>
      <c r="E33" s="482"/>
    </row>
    <row r="34" spans="1:5" s="190" customFormat="1" ht="14.25" customHeight="1" x14ac:dyDescent="0.15">
      <c r="A34" s="193"/>
      <c r="B34" s="479" t="s">
        <v>174</v>
      </c>
      <c r="C34" s="480" t="s">
        <v>479</v>
      </c>
      <c r="D34" s="481"/>
      <c r="E34" s="482"/>
    </row>
    <row r="35" spans="1:5" s="190" customFormat="1" ht="14.25" customHeight="1" x14ac:dyDescent="0.15">
      <c r="A35" s="193"/>
      <c r="B35" s="479">
        <v>27</v>
      </c>
      <c r="C35" s="480" t="s">
        <v>480</v>
      </c>
      <c r="D35" s="481"/>
      <c r="E35" s="482"/>
    </row>
    <row r="36" spans="1:5" s="190" customFormat="1" ht="14.25" customHeight="1" x14ac:dyDescent="0.15">
      <c r="A36" s="193"/>
      <c r="B36" s="479">
        <v>28</v>
      </c>
      <c r="C36" s="480" t="s">
        <v>481</v>
      </c>
      <c r="D36" s="481"/>
      <c r="E36" s="482">
        <f>SUM(E17:E35)</f>
        <v>-262458</v>
      </c>
    </row>
    <row r="37" spans="1:5" s="190" customFormat="1" ht="14.25" customHeight="1" x14ac:dyDescent="0.15">
      <c r="A37" s="193"/>
      <c r="B37" s="488">
        <v>29</v>
      </c>
      <c r="C37" s="489" t="s">
        <v>482</v>
      </c>
      <c r="D37" s="490"/>
      <c r="E37" s="491">
        <f>E15+E36</f>
        <v>1342880</v>
      </c>
    </row>
    <row r="38" spans="1:5" s="190" customFormat="1" ht="14.25" customHeight="1" x14ac:dyDescent="0.15">
      <c r="A38" s="193"/>
      <c r="B38" s="492" t="s">
        <v>483</v>
      </c>
      <c r="C38" s="493"/>
      <c r="D38" s="493"/>
      <c r="E38" s="494"/>
    </row>
    <row r="39" spans="1:5" s="190" customFormat="1" ht="14.25" customHeight="1" x14ac:dyDescent="0.15">
      <c r="A39" s="193"/>
      <c r="B39" s="479">
        <v>30</v>
      </c>
      <c r="C39" s="480" t="s">
        <v>453</v>
      </c>
      <c r="D39" s="481"/>
      <c r="E39" s="482">
        <v>0</v>
      </c>
    </row>
    <row r="40" spans="1:5" s="190" customFormat="1" ht="14.25" customHeight="1" x14ac:dyDescent="0.15">
      <c r="A40" s="193"/>
      <c r="B40" s="479">
        <v>31</v>
      </c>
      <c r="C40" s="480" t="s">
        <v>484</v>
      </c>
      <c r="D40" s="484"/>
      <c r="E40" s="486">
        <v>0</v>
      </c>
    </row>
    <row r="41" spans="1:5" s="190" customFormat="1" ht="14.25" customHeight="1" x14ac:dyDescent="0.15">
      <c r="A41" s="193"/>
      <c r="B41" s="479">
        <v>32</v>
      </c>
      <c r="C41" s="480" t="s">
        <v>485</v>
      </c>
      <c r="D41" s="484"/>
      <c r="E41" s="486">
        <v>0</v>
      </c>
    </row>
    <row r="42" spans="1:5" s="190" customFormat="1" ht="14.25" customHeight="1" x14ac:dyDescent="0.15">
      <c r="A42" s="193"/>
      <c r="B42" s="479">
        <v>33</v>
      </c>
      <c r="C42" s="480" t="s">
        <v>486</v>
      </c>
      <c r="D42" s="481"/>
      <c r="E42" s="482">
        <v>0</v>
      </c>
    </row>
    <row r="43" spans="1:5" s="190" customFormat="1" ht="14.25" customHeight="1" x14ac:dyDescent="0.15">
      <c r="A43" s="193"/>
      <c r="B43" s="488">
        <v>36</v>
      </c>
      <c r="C43" s="489" t="s">
        <v>487</v>
      </c>
      <c r="D43" s="490"/>
      <c r="E43" s="491">
        <f>E39+E42</f>
        <v>0</v>
      </c>
    </row>
    <row r="44" spans="1:5" s="190" customFormat="1" ht="14.25" customHeight="1" x14ac:dyDescent="0.15">
      <c r="A44" s="193"/>
      <c r="B44" s="492" t="s">
        <v>488</v>
      </c>
      <c r="C44" s="493"/>
      <c r="D44" s="493"/>
      <c r="E44" s="494"/>
    </row>
    <row r="45" spans="1:5" s="190" customFormat="1" ht="14.25" customHeight="1" x14ac:dyDescent="0.15">
      <c r="A45" s="193"/>
      <c r="B45" s="479">
        <v>37</v>
      </c>
      <c r="C45" s="480" t="s">
        <v>489</v>
      </c>
      <c r="D45" s="481"/>
      <c r="E45" s="482">
        <v>0</v>
      </c>
    </row>
    <row r="46" spans="1:5" s="190" customFormat="1" ht="21" customHeight="1" x14ac:dyDescent="0.15">
      <c r="A46" s="193"/>
      <c r="B46" s="479">
        <v>38</v>
      </c>
      <c r="C46" s="480" t="s">
        <v>490</v>
      </c>
      <c r="D46" s="481"/>
      <c r="E46" s="482">
        <v>0</v>
      </c>
    </row>
    <row r="47" spans="1:5" s="190" customFormat="1" ht="30" customHeight="1" x14ac:dyDescent="0.15">
      <c r="A47" s="193"/>
      <c r="B47" s="479">
        <v>39</v>
      </c>
      <c r="C47" s="626" t="s">
        <v>491</v>
      </c>
      <c r="D47" s="627"/>
      <c r="E47" s="482">
        <v>0</v>
      </c>
    </row>
    <row r="48" spans="1:5" s="190" customFormat="1" ht="14.25" customHeight="1" x14ac:dyDescent="0.15">
      <c r="A48" s="193"/>
      <c r="B48" s="479">
        <v>42</v>
      </c>
      <c r="C48" s="480" t="s">
        <v>492</v>
      </c>
      <c r="D48" s="481"/>
      <c r="E48" s="482">
        <v>0</v>
      </c>
    </row>
    <row r="49" spans="1:5" s="190" customFormat="1" ht="14.25" customHeight="1" x14ac:dyDescent="0.15">
      <c r="A49" s="193"/>
      <c r="B49" s="479">
        <v>43</v>
      </c>
      <c r="C49" s="480" t="s">
        <v>493</v>
      </c>
      <c r="D49" s="481"/>
      <c r="E49" s="482">
        <v>0</v>
      </c>
    </row>
    <row r="50" spans="1:5" s="190" customFormat="1" ht="14.25" customHeight="1" x14ac:dyDescent="0.15">
      <c r="A50" s="193"/>
      <c r="B50" s="488">
        <v>44</v>
      </c>
      <c r="C50" s="489" t="s">
        <v>380</v>
      </c>
      <c r="D50" s="490"/>
      <c r="E50" s="491">
        <v>0</v>
      </c>
    </row>
    <row r="51" spans="1:5" s="190" customFormat="1" ht="14.25" customHeight="1" x14ac:dyDescent="0.15">
      <c r="A51" s="193"/>
      <c r="B51" s="488">
        <v>45</v>
      </c>
      <c r="C51" s="489" t="s">
        <v>494</v>
      </c>
      <c r="D51" s="490"/>
      <c r="E51" s="491">
        <f>E50+E37</f>
        <v>1342880</v>
      </c>
    </row>
    <row r="52" spans="1:5" s="190" customFormat="1" ht="14.25" customHeight="1" x14ac:dyDescent="0.15">
      <c r="A52" s="193"/>
      <c r="B52" s="492" t="s">
        <v>495</v>
      </c>
      <c r="C52" s="493"/>
      <c r="D52" s="493"/>
      <c r="E52" s="494"/>
    </row>
    <row r="53" spans="1:5" s="190" customFormat="1" ht="14.25" customHeight="1" x14ac:dyDescent="0.15">
      <c r="A53" s="193"/>
      <c r="B53" s="479">
        <v>46</v>
      </c>
      <c r="C53" s="480" t="s">
        <v>453</v>
      </c>
      <c r="D53" s="481"/>
      <c r="E53" s="482">
        <v>89986</v>
      </c>
    </row>
    <row r="54" spans="1:5" s="190" customFormat="1" ht="14.25" customHeight="1" x14ac:dyDescent="0.15">
      <c r="A54" s="193"/>
      <c r="B54" s="479">
        <v>47</v>
      </c>
      <c r="C54" s="480" t="s">
        <v>496</v>
      </c>
      <c r="D54" s="481"/>
      <c r="E54" s="482"/>
    </row>
    <row r="55" spans="1:5" s="190" customFormat="1" ht="14.25" customHeight="1" x14ac:dyDescent="0.15">
      <c r="A55" s="193"/>
      <c r="B55" s="479">
        <v>50</v>
      </c>
      <c r="C55" s="480" t="s">
        <v>497</v>
      </c>
      <c r="D55" s="481"/>
      <c r="E55" s="482"/>
    </row>
    <row r="56" spans="1:5" s="190" customFormat="1" ht="14.25" customHeight="1" x14ac:dyDescent="0.15">
      <c r="A56" s="193"/>
      <c r="B56" s="488">
        <v>51</v>
      </c>
      <c r="C56" s="489" t="s">
        <v>498</v>
      </c>
      <c r="D56" s="490"/>
      <c r="E56" s="491">
        <f>SUM(E53:E55)</f>
        <v>89986</v>
      </c>
    </row>
    <row r="57" spans="1:5" s="190" customFormat="1" ht="14.25" customHeight="1" x14ac:dyDescent="0.15">
      <c r="A57" s="193"/>
      <c r="B57" s="492" t="s">
        <v>499</v>
      </c>
      <c r="C57" s="493"/>
      <c r="D57" s="493"/>
      <c r="E57" s="494"/>
    </row>
    <row r="58" spans="1:5" s="190" customFormat="1" ht="14.25" customHeight="1" x14ac:dyDescent="0.15">
      <c r="A58" s="193"/>
      <c r="B58" s="479">
        <v>52</v>
      </c>
      <c r="C58" s="480" t="s">
        <v>500</v>
      </c>
      <c r="D58" s="481"/>
      <c r="E58" s="482"/>
    </row>
    <row r="59" spans="1:5" s="190" customFormat="1" ht="14.25" customHeight="1" x14ac:dyDescent="0.15">
      <c r="A59" s="193"/>
      <c r="B59" s="479">
        <v>53</v>
      </c>
      <c r="C59" s="480" t="s">
        <v>501</v>
      </c>
      <c r="D59" s="481"/>
      <c r="E59" s="482"/>
    </row>
    <row r="60" spans="1:5" s="190" customFormat="1" ht="25.5" customHeight="1" x14ac:dyDescent="0.15">
      <c r="A60" s="193"/>
      <c r="B60" s="479">
        <v>54</v>
      </c>
      <c r="C60" s="626" t="s">
        <v>502</v>
      </c>
      <c r="D60" s="627"/>
      <c r="E60" s="482">
        <v>-2507</v>
      </c>
    </row>
    <row r="61" spans="1:5" s="190" customFormat="1" ht="14.25" customHeight="1" x14ac:dyDescent="0.15">
      <c r="A61" s="193"/>
      <c r="B61" s="479" t="s">
        <v>243</v>
      </c>
      <c r="C61" s="480" t="s">
        <v>503</v>
      </c>
      <c r="D61" s="484"/>
      <c r="E61" s="486">
        <v>-2507</v>
      </c>
    </row>
    <row r="62" spans="1:5" s="190" customFormat="1" ht="21" customHeight="1" x14ac:dyDescent="0.15">
      <c r="A62" s="193"/>
      <c r="B62" s="479" t="s">
        <v>244</v>
      </c>
      <c r="C62" s="480" t="s">
        <v>504</v>
      </c>
      <c r="D62" s="484"/>
      <c r="E62" s="486"/>
    </row>
    <row r="63" spans="1:5" s="190" customFormat="1" ht="27" customHeight="1" x14ac:dyDescent="0.15">
      <c r="A63" s="193"/>
      <c r="B63" s="479">
        <v>55</v>
      </c>
      <c r="C63" s="626" t="s">
        <v>505</v>
      </c>
      <c r="D63" s="627"/>
      <c r="E63" s="482"/>
    </row>
    <row r="64" spans="1:5" s="190" customFormat="1" ht="14.25" customHeight="1" x14ac:dyDescent="0.15">
      <c r="A64" s="193"/>
      <c r="B64" s="479">
        <v>57</v>
      </c>
      <c r="C64" s="480" t="s">
        <v>506</v>
      </c>
      <c r="D64" s="481"/>
      <c r="E64" s="482">
        <f>E60</f>
        <v>-2507</v>
      </c>
    </row>
    <row r="65" spans="1:5" s="190" customFormat="1" ht="14.25" customHeight="1" x14ac:dyDescent="0.15">
      <c r="A65" s="193"/>
      <c r="B65" s="488">
        <v>58</v>
      </c>
      <c r="C65" s="489" t="s">
        <v>381</v>
      </c>
      <c r="D65" s="490"/>
      <c r="E65" s="491">
        <f>E56+E64</f>
        <v>87479</v>
      </c>
    </row>
    <row r="66" spans="1:5" s="190" customFormat="1" ht="14.25" customHeight="1" x14ac:dyDescent="0.15">
      <c r="A66" s="193"/>
      <c r="B66" s="488">
        <v>59</v>
      </c>
      <c r="C66" s="489" t="s">
        <v>507</v>
      </c>
      <c r="D66" s="490"/>
      <c r="E66" s="491">
        <f>E65+E51</f>
        <v>1430359</v>
      </c>
    </row>
    <row r="67" spans="1:5" s="190" customFormat="1" ht="14.25" customHeight="1" x14ac:dyDescent="0.15">
      <c r="A67" s="193"/>
      <c r="B67" s="488">
        <v>60</v>
      </c>
      <c r="C67" s="489" t="s">
        <v>508</v>
      </c>
      <c r="D67" s="490"/>
      <c r="E67" s="491">
        <v>5998937</v>
      </c>
    </row>
    <row r="68" spans="1:5" s="190" customFormat="1" ht="14.25" customHeight="1" x14ac:dyDescent="0.15">
      <c r="A68" s="193"/>
      <c r="B68" s="492" t="s">
        <v>509</v>
      </c>
      <c r="C68" s="493"/>
      <c r="D68" s="493"/>
      <c r="E68" s="494"/>
    </row>
    <row r="69" spans="1:5" s="190" customFormat="1" ht="14.25" customHeight="1" x14ac:dyDescent="0.15">
      <c r="A69" s="193"/>
      <c r="B69" s="479">
        <v>61</v>
      </c>
      <c r="C69" s="480" t="s">
        <v>510</v>
      </c>
      <c r="D69" s="481"/>
      <c r="E69" s="495">
        <v>0.22385307413630112</v>
      </c>
    </row>
    <row r="70" spans="1:5" s="190" customFormat="1" ht="14.25" customHeight="1" x14ac:dyDescent="0.15">
      <c r="A70" s="193"/>
      <c r="B70" s="479">
        <v>62</v>
      </c>
      <c r="C70" s="480" t="s">
        <v>511</v>
      </c>
      <c r="D70" s="481"/>
      <c r="E70" s="495">
        <v>0.22385307413630112</v>
      </c>
    </row>
    <row r="71" spans="1:5" s="190" customFormat="1" ht="14.25" customHeight="1" x14ac:dyDescent="0.15">
      <c r="A71" s="193"/>
      <c r="B71" s="479">
        <v>63</v>
      </c>
      <c r="C71" s="480" t="s">
        <v>512</v>
      </c>
      <c r="D71" s="481"/>
      <c r="E71" s="495">
        <v>0.23843549098781999</v>
      </c>
    </row>
    <row r="72" spans="1:5" s="190" customFormat="1" ht="14.25" customHeight="1" x14ac:dyDescent="0.15">
      <c r="A72" s="193"/>
      <c r="B72" s="479">
        <v>64</v>
      </c>
      <c r="C72" s="480" t="s">
        <v>513</v>
      </c>
      <c r="D72" s="481"/>
      <c r="E72" s="495">
        <v>0.08</v>
      </c>
    </row>
    <row r="73" spans="1:5" s="190" customFormat="1" ht="14.25" customHeight="1" x14ac:dyDescent="0.15">
      <c r="A73" s="193"/>
      <c r="B73" s="479">
        <v>65</v>
      </c>
      <c r="C73" s="480" t="s">
        <v>514</v>
      </c>
      <c r="D73" s="481"/>
      <c r="E73" s="495">
        <v>2.5000000000000001E-2</v>
      </c>
    </row>
    <row r="74" spans="1:5" s="190" customFormat="1" ht="14.25" customHeight="1" x14ac:dyDescent="0.15">
      <c r="A74" s="193"/>
      <c r="B74" s="479">
        <v>66</v>
      </c>
      <c r="C74" s="480" t="s">
        <v>515</v>
      </c>
      <c r="D74" s="481"/>
      <c r="E74" s="495">
        <v>0.01</v>
      </c>
    </row>
    <row r="75" spans="1:5" s="190" customFormat="1" ht="14.25" customHeight="1" x14ac:dyDescent="0.15">
      <c r="A75" s="193"/>
      <c r="B75" s="479">
        <v>67</v>
      </c>
      <c r="C75" s="480" t="s">
        <v>516</v>
      </c>
      <c r="D75" s="481"/>
      <c r="E75" s="495">
        <v>0.03</v>
      </c>
    </row>
    <row r="76" spans="1:5" s="190" customFormat="1" ht="14.25" customHeight="1" x14ac:dyDescent="0.15">
      <c r="A76" s="193"/>
      <c r="B76" s="479">
        <v>68</v>
      </c>
      <c r="C76" s="480" t="s">
        <v>517</v>
      </c>
      <c r="D76" s="481"/>
      <c r="E76" s="495">
        <f>E69-E72</f>
        <v>0.14385307413630111</v>
      </c>
    </row>
    <row r="77" spans="1:5" s="190" customFormat="1" ht="14.25" customHeight="1" x14ac:dyDescent="0.15">
      <c r="A77" s="193"/>
      <c r="B77" s="623" t="s">
        <v>518</v>
      </c>
      <c r="C77" s="624"/>
      <c r="D77" s="624"/>
      <c r="E77" s="625"/>
    </row>
    <row r="78" spans="1:5" s="190" customFormat="1" ht="10.5" x14ac:dyDescent="0.15">
      <c r="A78" s="193"/>
      <c r="B78" s="479">
        <v>72</v>
      </c>
      <c r="C78" s="626" t="s">
        <v>519</v>
      </c>
      <c r="D78" s="627"/>
      <c r="E78" s="482"/>
    </row>
    <row r="79" spans="1:5" s="190" customFormat="1" ht="10.5" x14ac:dyDescent="0.15">
      <c r="A79" s="193"/>
      <c r="B79" s="479">
        <v>73</v>
      </c>
      <c r="C79" s="626" t="s">
        <v>520</v>
      </c>
      <c r="D79" s="627"/>
      <c r="E79" s="482"/>
    </row>
    <row r="80" spans="1:5" s="190" customFormat="1" ht="14.25" customHeight="1" x14ac:dyDescent="0.15">
      <c r="A80" s="193"/>
      <c r="B80" s="479">
        <v>75</v>
      </c>
      <c r="C80" s="480" t="s">
        <v>521</v>
      </c>
      <c r="D80" s="481"/>
      <c r="E80" s="482"/>
    </row>
    <row r="81" spans="1:5" s="190" customFormat="1" ht="14.25" customHeight="1" x14ac:dyDescent="0.15">
      <c r="A81" s="193"/>
      <c r="B81" s="492" t="s">
        <v>522</v>
      </c>
      <c r="C81" s="493"/>
      <c r="D81" s="493"/>
      <c r="E81" s="494"/>
    </row>
    <row r="82" spans="1:5" s="190" customFormat="1" ht="14.25" customHeight="1" x14ac:dyDescent="0.15">
      <c r="A82" s="193"/>
      <c r="B82" s="479">
        <v>76</v>
      </c>
      <c r="C82" s="480" t="s">
        <v>523</v>
      </c>
      <c r="D82" s="481"/>
      <c r="E82" s="482"/>
    </row>
    <row r="83" spans="1:5" s="190" customFormat="1" ht="14.25" customHeight="1" x14ac:dyDescent="0.15">
      <c r="A83" s="193"/>
      <c r="B83" s="479">
        <v>77</v>
      </c>
      <c r="C83" s="480" t="s">
        <v>524</v>
      </c>
      <c r="D83" s="481"/>
      <c r="E83" s="482"/>
    </row>
    <row r="84" spans="1:5" s="190" customFormat="1" ht="15" customHeight="1" x14ac:dyDescent="0.15">
      <c r="A84" s="193"/>
      <c r="B84" s="479">
        <v>78</v>
      </c>
      <c r="C84" s="480" t="s">
        <v>497</v>
      </c>
      <c r="D84" s="481"/>
      <c r="E84" s="482"/>
    </row>
    <row r="85" spans="1:5" s="190" customFormat="1" ht="15" customHeight="1" thickBot="1" x14ac:dyDescent="0.2">
      <c r="A85" s="193"/>
      <c r="B85" s="496">
        <v>79</v>
      </c>
      <c r="C85" s="497" t="s">
        <v>525</v>
      </c>
      <c r="D85" s="498"/>
      <c r="E85" s="499"/>
    </row>
    <row r="86" spans="1:5" s="190" customFormat="1" ht="15" customHeight="1" x14ac:dyDescent="0.15">
      <c r="A86" s="193"/>
      <c r="B86" s="492" t="s">
        <v>526</v>
      </c>
      <c r="C86" s="493"/>
      <c r="D86" s="493"/>
      <c r="E86" s="494"/>
    </row>
    <row r="87" spans="1:5" s="190" customFormat="1" ht="15" customHeight="1" x14ac:dyDescent="0.15">
      <c r="A87" s="193"/>
      <c r="B87" s="479">
        <v>80</v>
      </c>
      <c r="C87" s="480" t="s">
        <v>527</v>
      </c>
      <c r="D87" s="481"/>
      <c r="E87" s="482" t="s">
        <v>391</v>
      </c>
    </row>
    <row r="88" spans="1:5" s="190" customFormat="1" ht="15" customHeight="1" x14ac:dyDescent="0.15">
      <c r="A88" s="193"/>
      <c r="B88" s="479">
        <v>81</v>
      </c>
      <c r="C88" s="480" t="s">
        <v>528</v>
      </c>
      <c r="D88" s="481"/>
      <c r="E88" s="482" t="s">
        <v>391</v>
      </c>
    </row>
    <row r="89" spans="1:5" s="190" customFormat="1" ht="15" customHeight="1" x14ac:dyDescent="0.15">
      <c r="A89" s="193"/>
      <c r="B89" s="479">
        <v>82</v>
      </c>
      <c r="C89" s="480" t="s">
        <v>529</v>
      </c>
      <c r="D89" s="481"/>
      <c r="E89" s="482" t="s">
        <v>391</v>
      </c>
    </row>
    <row r="90" spans="1:5" s="190" customFormat="1" ht="15" customHeight="1" x14ac:dyDescent="0.15">
      <c r="A90" s="193"/>
      <c r="B90" s="479">
        <v>83</v>
      </c>
      <c r="C90" s="480" t="s">
        <v>530</v>
      </c>
      <c r="D90" s="481"/>
      <c r="E90" s="482" t="s">
        <v>391</v>
      </c>
    </row>
    <row r="91" spans="1:5" s="191" customFormat="1" ht="15" customHeight="1" x14ac:dyDescent="0.15">
      <c r="B91" s="479">
        <v>84</v>
      </c>
      <c r="C91" s="480" t="s">
        <v>531</v>
      </c>
      <c r="D91" s="481"/>
      <c r="E91" s="482" t="s">
        <v>391</v>
      </c>
    </row>
    <row r="92" spans="1:5" s="191" customFormat="1" ht="15" customHeight="1" x14ac:dyDescent="0.15">
      <c r="B92" s="479">
        <v>85</v>
      </c>
      <c r="C92" s="480" t="s">
        <v>532</v>
      </c>
      <c r="D92" s="481"/>
      <c r="E92" s="482" t="s">
        <v>391</v>
      </c>
    </row>
    <row r="93" spans="1:5" s="191" customFormat="1" ht="15" customHeight="1" x14ac:dyDescent="0.15">
      <c r="B93" s="25"/>
      <c r="C93" s="175"/>
      <c r="D93" s="175"/>
      <c r="E93" s="173"/>
    </row>
    <row r="94" spans="1:5" s="191" customFormat="1" ht="15" customHeight="1" x14ac:dyDescent="0.15">
      <c r="B94" s="500" t="s">
        <v>533</v>
      </c>
      <c r="C94" s="501"/>
      <c r="D94" s="502"/>
      <c r="E94" s="503"/>
    </row>
    <row r="95" spans="1:5" s="191" customFormat="1" ht="15" customHeight="1" x14ac:dyDescent="0.15">
      <c r="B95" s="504"/>
      <c r="C95" s="505"/>
      <c r="D95" s="506" t="s">
        <v>482</v>
      </c>
      <c r="E95" s="507">
        <v>1566875</v>
      </c>
    </row>
    <row r="96" spans="1:5" s="191" customFormat="1" ht="15" customHeight="1" x14ac:dyDescent="0.15">
      <c r="B96" s="504"/>
      <c r="C96" s="505"/>
      <c r="D96" s="506" t="s">
        <v>494</v>
      </c>
      <c r="E96" s="507">
        <v>1590545</v>
      </c>
    </row>
    <row r="97" spans="1:9" s="191" customFormat="1" ht="15" customHeight="1" x14ac:dyDescent="0.15">
      <c r="B97" s="504"/>
      <c r="C97" s="505"/>
      <c r="D97" s="506" t="s">
        <v>507</v>
      </c>
      <c r="E97" s="507">
        <v>1712109</v>
      </c>
    </row>
    <row r="98" spans="1:9" s="191" customFormat="1" ht="15" customHeight="1" x14ac:dyDescent="0.15">
      <c r="B98" s="504"/>
      <c r="C98" s="505"/>
      <c r="D98" s="506" t="s">
        <v>534</v>
      </c>
      <c r="E98" s="507">
        <v>7407914</v>
      </c>
    </row>
    <row r="99" spans="1:9" s="191" customFormat="1" ht="15" customHeight="1" x14ac:dyDescent="0.15">
      <c r="B99" s="504"/>
      <c r="C99" s="505"/>
      <c r="D99" s="506" t="s">
        <v>510</v>
      </c>
      <c r="E99" s="508">
        <v>0.21151365958082127</v>
      </c>
    </row>
    <row r="100" spans="1:9" s="186" customFormat="1" ht="15" customHeight="1" x14ac:dyDescent="0.2">
      <c r="A100" s="187"/>
      <c r="B100" s="504"/>
      <c r="C100" s="505"/>
      <c r="D100" s="506" t="s">
        <v>511</v>
      </c>
      <c r="E100" s="508">
        <v>0.21470889105894048</v>
      </c>
      <c r="F100" s="191"/>
      <c r="G100" s="191"/>
    </row>
    <row r="101" spans="1:9" ht="15" customHeight="1" x14ac:dyDescent="0.2">
      <c r="A101" s="172"/>
      <c r="B101" s="509"/>
      <c r="C101" s="510"/>
      <c r="D101" s="506" t="s">
        <v>512</v>
      </c>
      <c r="E101" s="508">
        <v>0.23111890877782867</v>
      </c>
      <c r="F101" s="191"/>
    </row>
    <row r="105" spans="1:9" x14ac:dyDescent="0.2">
      <c r="I105" s="185"/>
    </row>
  </sheetData>
  <mergeCells count="10">
    <mergeCell ref="B77:E77"/>
    <mergeCell ref="C78:D78"/>
    <mergeCell ref="C79:D79"/>
    <mergeCell ref="C26:D26"/>
    <mergeCell ref="C27:D27"/>
    <mergeCell ref="C28:D28"/>
    <mergeCell ref="C30:D30"/>
    <mergeCell ref="C47:D47"/>
    <mergeCell ref="C60:D60"/>
    <mergeCell ref="C63:D63"/>
  </mergeCells>
  <pageMargins left="0.7" right="0.7" top="0.75" bottom="0.75" header="0.3" footer="0.3"/>
  <pageSetup paperSize="9" orientation="portrait" verticalDpi="144" r:id="rId1"/>
  <headerFooter>
    <oddHeader>&amp;R&amp;"Calibri"&amp;12&amp;K008000 INTERN - SB1 Sørøst&amp;1#_x000D_</oddHeader>
    <oddFooter>&amp;L&amp;1#&amp;"Calibri"&amp;12&amp;K008A00I N T E R N - A L L I A N S E 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L69"/>
  <sheetViews>
    <sheetView zoomScaleNormal="100" workbookViewId="0">
      <selection activeCell="G20" sqref="G20"/>
    </sheetView>
  </sheetViews>
  <sheetFormatPr baseColWidth="10" defaultRowHeight="14.25" x14ac:dyDescent="0.2"/>
  <cols>
    <col min="1" max="2" width="4.28515625" style="171" customWidth="1"/>
    <col min="3" max="3" width="52.42578125" style="171" bestFit="1" customWidth="1"/>
    <col min="4" max="4" width="27.42578125" style="171" customWidth="1"/>
    <col min="5" max="5" width="23.28515625" style="171" customWidth="1"/>
    <col min="6" max="12" width="14.28515625" style="171" customWidth="1"/>
    <col min="13" max="16384" width="11.42578125" style="171"/>
  </cols>
  <sheetData>
    <row r="1" spans="1:12" ht="18.75" customHeight="1" x14ac:dyDescent="0.2"/>
    <row r="2" spans="1:12" ht="18.75" customHeight="1" x14ac:dyDescent="0.2">
      <c r="A2" s="172" t="s">
        <v>175</v>
      </c>
      <c r="B2" s="174"/>
      <c r="C2" s="174"/>
      <c r="D2" s="173"/>
      <c r="E2" s="173"/>
    </row>
    <row r="3" spans="1:12" ht="14.25" customHeight="1" x14ac:dyDescent="0.2">
      <c r="A3" s="172"/>
      <c r="B3" s="174"/>
      <c r="C3" s="174"/>
      <c r="D3" s="173"/>
      <c r="E3" s="173"/>
    </row>
    <row r="4" spans="1:12" ht="14.25" customHeight="1" x14ac:dyDescent="0.2">
      <c r="A4" s="172"/>
      <c r="B4" s="195" t="s">
        <v>449</v>
      </c>
      <c r="C4" s="175"/>
      <c r="D4" s="173"/>
      <c r="E4" s="173"/>
    </row>
    <row r="5" spans="1:12" s="190" customFormat="1" ht="14.25" customHeight="1" x14ac:dyDescent="0.2">
      <c r="A5" s="193"/>
      <c r="B5" s="439" t="s">
        <v>373</v>
      </c>
      <c r="C5" s="178"/>
      <c r="D5" s="440"/>
      <c r="E5" s="440"/>
    </row>
    <row r="6" spans="1:12" s="190" customFormat="1" ht="12.75" x14ac:dyDescent="0.2">
      <c r="A6" s="193"/>
      <c r="B6" s="178"/>
      <c r="C6" s="441"/>
      <c r="D6" s="440"/>
      <c r="E6" s="440"/>
      <c r="F6" s="459"/>
      <c r="G6" s="459"/>
      <c r="H6" s="459"/>
      <c r="I6" s="459"/>
      <c r="J6" s="459"/>
      <c r="K6" s="459"/>
      <c r="L6" s="459"/>
    </row>
    <row r="7" spans="1:12" s="190" customFormat="1" ht="14.25" customHeight="1" x14ac:dyDescent="0.2">
      <c r="A7" s="193"/>
      <c r="B7" s="178"/>
      <c r="C7" s="442"/>
      <c r="D7" s="440"/>
      <c r="E7" s="440"/>
      <c r="F7" s="459"/>
      <c r="G7" s="459"/>
      <c r="H7" s="459"/>
      <c r="I7" s="459"/>
      <c r="J7" s="459"/>
      <c r="K7" s="459"/>
      <c r="L7" s="459"/>
    </row>
    <row r="8" spans="1:12" s="190" customFormat="1" ht="14.25" customHeight="1" thickBot="1" x14ac:dyDescent="0.25">
      <c r="A8" s="193"/>
      <c r="B8" s="443">
        <v>1</v>
      </c>
      <c r="C8" s="444" t="s">
        <v>374</v>
      </c>
      <c r="D8" s="586" t="s">
        <v>640</v>
      </c>
      <c r="E8" s="586" t="s">
        <v>640</v>
      </c>
      <c r="F8" s="459"/>
      <c r="G8" s="459"/>
      <c r="H8" s="459"/>
      <c r="I8" s="459"/>
      <c r="J8" s="459"/>
      <c r="K8" s="459"/>
      <c r="L8" s="459"/>
    </row>
    <row r="9" spans="1:12" s="190" customFormat="1" ht="14.25" customHeight="1" x14ac:dyDescent="0.2">
      <c r="A9" s="193"/>
      <c r="B9" s="445">
        <v>2</v>
      </c>
      <c r="C9" s="446" t="s">
        <v>375</v>
      </c>
      <c r="D9" s="447" t="s">
        <v>641</v>
      </c>
      <c r="E9" s="447" t="s">
        <v>664</v>
      </c>
      <c r="F9" s="459"/>
      <c r="G9" s="459"/>
      <c r="H9" s="459"/>
      <c r="I9" s="459"/>
      <c r="J9" s="459"/>
      <c r="K9" s="459"/>
      <c r="L9" s="459"/>
    </row>
    <row r="10" spans="1:12" s="190" customFormat="1" ht="14.25" customHeight="1" x14ac:dyDescent="0.2">
      <c r="A10" s="193"/>
      <c r="B10" s="445">
        <v>3</v>
      </c>
      <c r="C10" s="446" t="s">
        <v>376</v>
      </c>
      <c r="D10" s="447" t="s">
        <v>377</v>
      </c>
      <c r="E10" s="447" t="s">
        <v>377</v>
      </c>
      <c r="F10" s="464"/>
      <c r="G10" s="464"/>
      <c r="H10" s="464"/>
      <c r="I10" s="464"/>
      <c r="J10" s="464"/>
      <c r="K10" s="464"/>
      <c r="L10" s="464"/>
    </row>
    <row r="11" spans="1:12" s="190" customFormat="1" ht="14.25" customHeight="1" thickBot="1" x14ac:dyDescent="0.25">
      <c r="A11" s="193"/>
      <c r="B11" s="443"/>
      <c r="C11" s="448" t="s">
        <v>378</v>
      </c>
      <c r="D11" s="449"/>
      <c r="E11" s="449"/>
      <c r="F11" s="459"/>
      <c r="G11" s="459"/>
      <c r="H11" s="459"/>
      <c r="I11" s="459"/>
      <c r="J11" s="459"/>
      <c r="K11" s="459"/>
      <c r="L11" s="459"/>
    </row>
    <row r="12" spans="1:12" s="190" customFormat="1" ht="14.25" customHeight="1" x14ac:dyDescent="0.2">
      <c r="A12" s="193"/>
      <c r="B12" s="445">
        <v>4</v>
      </c>
      <c r="C12" s="446" t="s">
        <v>379</v>
      </c>
      <c r="D12" s="447" t="s">
        <v>381</v>
      </c>
      <c r="E12" s="447" t="s">
        <v>381</v>
      </c>
      <c r="F12" s="459"/>
      <c r="G12" s="459"/>
      <c r="H12" s="459"/>
      <c r="I12" s="459"/>
      <c r="J12" s="459"/>
      <c r="K12" s="459"/>
      <c r="L12" s="459"/>
    </row>
    <row r="13" spans="1:12" s="190" customFormat="1" ht="12" x14ac:dyDescent="0.2">
      <c r="A13" s="193"/>
      <c r="B13" s="445">
        <v>5</v>
      </c>
      <c r="C13" s="446" t="s">
        <v>382</v>
      </c>
      <c r="D13" s="447" t="s">
        <v>381</v>
      </c>
      <c r="E13" s="447" t="s">
        <v>381</v>
      </c>
      <c r="F13" s="459"/>
      <c r="G13" s="459"/>
      <c r="H13" s="459"/>
      <c r="I13" s="459"/>
      <c r="J13" s="459"/>
      <c r="K13" s="459"/>
      <c r="L13" s="459"/>
    </row>
    <row r="14" spans="1:12" s="190" customFormat="1" ht="12" x14ac:dyDescent="0.2">
      <c r="A14" s="193"/>
      <c r="B14" s="445">
        <v>6</v>
      </c>
      <c r="C14" s="446" t="s">
        <v>383</v>
      </c>
      <c r="D14" s="447" t="s">
        <v>384</v>
      </c>
      <c r="E14" s="447" t="s">
        <v>384</v>
      </c>
      <c r="F14" s="459"/>
      <c r="G14" s="459"/>
      <c r="H14" s="459"/>
      <c r="I14" s="459"/>
      <c r="J14" s="459"/>
      <c r="K14" s="459"/>
      <c r="L14" s="459"/>
    </row>
    <row r="15" spans="1:12" s="190" customFormat="1" ht="14.25" customHeight="1" x14ac:dyDescent="0.2">
      <c r="A15" s="193"/>
      <c r="B15" s="445">
        <v>7</v>
      </c>
      <c r="C15" s="450" t="s">
        <v>385</v>
      </c>
      <c r="D15" s="447" t="s">
        <v>386</v>
      </c>
      <c r="E15" s="447" t="s">
        <v>386</v>
      </c>
      <c r="F15" s="460"/>
      <c r="G15" s="460"/>
      <c r="H15" s="460"/>
      <c r="I15" s="460"/>
      <c r="J15" s="460"/>
      <c r="K15" s="460"/>
      <c r="L15" s="460"/>
    </row>
    <row r="16" spans="1:12" s="190" customFormat="1" ht="14.25" customHeight="1" x14ac:dyDescent="0.2">
      <c r="A16" s="193"/>
      <c r="B16" s="445">
        <v>8</v>
      </c>
      <c r="C16" s="450" t="s">
        <v>387</v>
      </c>
      <c r="D16" s="451">
        <v>45</v>
      </c>
      <c r="E16" s="451">
        <v>45</v>
      </c>
      <c r="F16" s="460"/>
      <c r="G16" s="460"/>
      <c r="H16" s="460"/>
      <c r="I16" s="460"/>
      <c r="J16" s="460"/>
      <c r="K16" s="460"/>
      <c r="L16" s="460"/>
    </row>
    <row r="17" spans="1:12" s="190" customFormat="1" ht="14.25" customHeight="1" x14ac:dyDescent="0.2">
      <c r="A17" s="193"/>
      <c r="B17" s="445">
        <v>9</v>
      </c>
      <c r="C17" s="450" t="s">
        <v>388</v>
      </c>
      <c r="D17" s="451">
        <v>45</v>
      </c>
      <c r="E17" s="451">
        <v>45</v>
      </c>
      <c r="F17" s="460"/>
      <c r="G17" s="460"/>
      <c r="H17" s="460"/>
      <c r="I17" s="460"/>
      <c r="J17" s="460"/>
      <c r="K17" s="460"/>
      <c r="L17" s="460"/>
    </row>
    <row r="18" spans="1:12" s="190" customFormat="1" ht="14.25" customHeight="1" x14ac:dyDescent="0.2">
      <c r="A18" s="193"/>
      <c r="B18" s="445" t="s">
        <v>176</v>
      </c>
      <c r="C18" s="450" t="s">
        <v>389</v>
      </c>
      <c r="D18" s="447">
        <v>100</v>
      </c>
      <c r="E18" s="447">
        <v>100</v>
      </c>
      <c r="F18" s="460"/>
      <c r="G18" s="460"/>
      <c r="H18" s="460"/>
      <c r="I18" s="460"/>
      <c r="J18" s="460"/>
      <c r="K18" s="460"/>
      <c r="L18" s="460"/>
    </row>
    <row r="19" spans="1:12" s="190" customFormat="1" ht="12" x14ac:dyDescent="0.2">
      <c r="A19" s="193"/>
      <c r="B19" s="445" t="s">
        <v>177</v>
      </c>
      <c r="C19" s="450" t="s">
        <v>390</v>
      </c>
      <c r="D19" s="447">
        <v>100</v>
      </c>
      <c r="E19" s="447">
        <v>100</v>
      </c>
      <c r="F19" s="461"/>
      <c r="G19" s="461"/>
      <c r="H19" s="461"/>
      <c r="I19" s="461"/>
      <c r="J19" s="461"/>
      <c r="K19" s="461"/>
      <c r="L19" s="461"/>
    </row>
    <row r="20" spans="1:12" s="190" customFormat="1" ht="14.25" customHeight="1" x14ac:dyDescent="0.2">
      <c r="A20" s="193"/>
      <c r="B20" s="445">
        <v>10</v>
      </c>
      <c r="C20" s="450" t="s">
        <v>392</v>
      </c>
      <c r="D20" s="447" t="s">
        <v>395</v>
      </c>
      <c r="E20" s="447" t="s">
        <v>395</v>
      </c>
      <c r="F20" s="462"/>
      <c r="G20" s="462"/>
      <c r="H20" s="462"/>
      <c r="I20" s="462"/>
      <c r="J20" s="462"/>
      <c r="K20" s="462"/>
      <c r="L20" s="462"/>
    </row>
    <row r="21" spans="1:12" s="190" customFormat="1" ht="14.25" customHeight="1" x14ac:dyDescent="0.2">
      <c r="A21" s="193"/>
      <c r="B21" s="445">
        <v>11</v>
      </c>
      <c r="C21" s="450" t="s">
        <v>396</v>
      </c>
      <c r="D21" s="452">
        <v>42873</v>
      </c>
      <c r="E21" s="452">
        <v>44280</v>
      </c>
      <c r="F21" s="460"/>
      <c r="G21" s="460"/>
      <c r="H21" s="460"/>
      <c r="I21" s="460"/>
      <c r="J21" s="460"/>
      <c r="K21" s="460"/>
      <c r="L21" s="460"/>
    </row>
    <row r="22" spans="1:12" s="190" customFormat="1" ht="14.25" customHeight="1" x14ac:dyDescent="0.2">
      <c r="A22" s="193"/>
      <c r="B22" s="445">
        <v>12</v>
      </c>
      <c r="C22" s="450" t="s">
        <v>397</v>
      </c>
      <c r="D22" s="447" t="s">
        <v>398</v>
      </c>
      <c r="E22" s="447" t="s">
        <v>398</v>
      </c>
      <c r="F22" s="460"/>
      <c r="G22" s="462"/>
      <c r="H22" s="460"/>
      <c r="I22" s="460"/>
      <c r="J22" s="460"/>
      <c r="K22" s="460"/>
      <c r="L22" s="460"/>
    </row>
    <row r="23" spans="1:12" s="190" customFormat="1" ht="14.25" customHeight="1" x14ac:dyDescent="0.2">
      <c r="A23" s="193"/>
      <c r="B23" s="445">
        <v>13</v>
      </c>
      <c r="C23" s="450" t="s">
        <v>399</v>
      </c>
      <c r="D23" s="452">
        <v>46525</v>
      </c>
      <c r="E23" s="452">
        <v>47932</v>
      </c>
      <c r="F23" s="460"/>
      <c r="G23" s="460"/>
      <c r="H23" s="460"/>
      <c r="I23" s="460"/>
      <c r="J23" s="460"/>
      <c r="K23" s="460"/>
      <c r="L23" s="460"/>
    </row>
    <row r="24" spans="1:12" s="190" customFormat="1" ht="14.25" customHeight="1" x14ac:dyDescent="0.2">
      <c r="A24" s="193"/>
      <c r="B24" s="445">
        <v>14</v>
      </c>
      <c r="C24" s="450" t="s">
        <v>400</v>
      </c>
      <c r="D24" s="447" t="s">
        <v>401</v>
      </c>
      <c r="E24" s="447" t="s">
        <v>401</v>
      </c>
      <c r="F24" s="462"/>
      <c r="G24" s="462"/>
      <c r="H24" s="462"/>
      <c r="I24" s="462"/>
      <c r="J24" s="462"/>
      <c r="K24" s="462"/>
      <c r="L24" s="462"/>
    </row>
    <row r="25" spans="1:12" s="190" customFormat="1" ht="36" x14ac:dyDescent="0.2">
      <c r="A25" s="193"/>
      <c r="B25" s="445">
        <v>15</v>
      </c>
      <c r="C25" s="450" t="s">
        <v>402</v>
      </c>
      <c r="D25" s="453" t="s">
        <v>642</v>
      </c>
      <c r="E25" s="453" t="s">
        <v>665</v>
      </c>
      <c r="F25" s="460"/>
      <c r="G25" s="460"/>
      <c r="H25" s="460"/>
      <c r="I25" s="460"/>
      <c r="J25" s="460"/>
      <c r="K25" s="460"/>
      <c r="L25" s="460"/>
    </row>
    <row r="26" spans="1:12" s="190" customFormat="1" ht="14.25" customHeight="1" x14ac:dyDescent="0.2">
      <c r="A26" s="193"/>
      <c r="B26" s="445">
        <v>16</v>
      </c>
      <c r="C26" s="450" t="s">
        <v>403</v>
      </c>
      <c r="D26" s="454" t="s">
        <v>643</v>
      </c>
      <c r="E26" s="454" t="s">
        <v>666</v>
      </c>
      <c r="F26" s="460"/>
      <c r="G26" s="460"/>
      <c r="H26" s="460"/>
      <c r="I26" s="460"/>
      <c r="J26" s="460"/>
      <c r="K26" s="460"/>
      <c r="L26" s="460"/>
    </row>
    <row r="27" spans="1:12" s="190" customFormat="1" ht="14.25" customHeight="1" thickBot="1" x14ac:dyDescent="0.25">
      <c r="A27" s="193"/>
      <c r="B27" s="443"/>
      <c r="C27" s="455" t="s">
        <v>404</v>
      </c>
      <c r="D27" s="449"/>
      <c r="E27" s="449"/>
      <c r="F27" s="465"/>
      <c r="G27" s="465"/>
      <c r="H27" s="465"/>
      <c r="I27" s="465"/>
      <c r="J27" s="465"/>
      <c r="K27" s="465"/>
      <c r="L27" s="465"/>
    </row>
    <row r="28" spans="1:12" s="190" customFormat="1" ht="14.25" customHeight="1" x14ac:dyDescent="0.2">
      <c r="A28" s="193"/>
      <c r="B28" s="445">
        <v>17</v>
      </c>
      <c r="C28" s="450" t="s">
        <v>405</v>
      </c>
      <c r="D28" s="447" t="s">
        <v>406</v>
      </c>
      <c r="E28" s="447" t="s">
        <v>406</v>
      </c>
      <c r="F28" s="460"/>
      <c r="G28" s="460"/>
      <c r="H28" s="460"/>
      <c r="I28" s="460"/>
      <c r="J28" s="460"/>
      <c r="K28" s="460"/>
      <c r="L28" s="460"/>
    </row>
    <row r="29" spans="1:12" s="190" customFormat="1" ht="12" x14ac:dyDescent="0.2">
      <c r="A29" s="193"/>
      <c r="B29" s="456">
        <v>18</v>
      </c>
      <c r="C29" s="450" t="s">
        <v>407</v>
      </c>
      <c r="D29" s="457" t="s">
        <v>644</v>
      </c>
      <c r="E29" s="457" t="s">
        <v>667</v>
      </c>
      <c r="F29" s="461"/>
      <c r="G29" s="461"/>
      <c r="H29" s="461"/>
      <c r="I29" s="461"/>
      <c r="J29" s="461"/>
      <c r="K29" s="461"/>
      <c r="L29" s="461"/>
    </row>
    <row r="30" spans="1:12" s="190" customFormat="1" ht="14.25" customHeight="1" x14ac:dyDescent="0.2">
      <c r="A30" s="193"/>
      <c r="B30" s="445">
        <v>19</v>
      </c>
      <c r="C30" s="450" t="s">
        <v>408</v>
      </c>
      <c r="D30" s="447" t="s">
        <v>409</v>
      </c>
      <c r="E30" s="447" t="s">
        <v>409</v>
      </c>
      <c r="F30" s="460"/>
      <c r="G30" s="460"/>
      <c r="H30" s="460"/>
      <c r="I30" s="460"/>
      <c r="J30" s="460"/>
      <c r="K30" s="460"/>
      <c r="L30" s="460"/>
    </row>
    <row r="31" spans="1:12" s="190" customFormat="1" ht="14.25" customHeight="1" x14ac:dyDescent="0.2">
      <c r="A31" s="193"/>
      <c r="B31" s="445" t="s">
        <v>130</v>
      </c>
      <c r="C31" s="450" t="s">
        <v>410</v>
      </c>
      <c r="D31" s="447" t="s">
        <v>411</v>
      </c>
      <c r="E31" s="447" t="s">
        <v>411</v>
      </c>
      <c r="F31" s="460"/>
      <c r="G31" s="460"/>
      <c r="H31" s="460"/>
      <c r="I31" s="460"/>
      <c r="J31" s="460"/>
      <c r="K31" s="460"/>
      <c r="L31" s="460"/>
    </row>
    <row r="32" spans="1:12" s="190" customFormat="1" ht="14.25" customHeight="1" x14ac:dyDescent="0.2">
      <c r="A32" s="193"/>
      <c r="B32" s="445" t="s">
        <v>132</v>
      </c>
      <c r="C32" s="450" t="s">
        <v>412</v>
      </c>
      <c r="D32" s="447" t="s">
        <v>411</v>
      </c>
      <c r="E32" s="447" t="s">
        <v>411</v>
      </c>
      <c r="F32" s="460"/>
      <c r="G32" s="460"/>
      <c r="H32" s="460"/>
      <c r="I32" s="460"/>
      <c r="J32" s="460"/>
      <c r="K32" s="460"/>
      <c r="L32" s="460"/>
    </row>
    <row r="33" spans="1:12" s="190" customFormat="1" ht="14.25" customHeight="1" x14ac:dyDescent="0.2">
      <c r="A33" s="193"/>
      <c r="B33" s="456">
        <v>21</v>
      </c>
      <c r="C33" s="450" t="s">
        <v>413</v>
      </c>
      <c r="D33" s="447" t="s">
        <v>409</v>
      </c>
      <c r="E33" s="447" t="s">
        <v>409</v>
      </c>
      <c r="F33" s="460"/>
      <c r="G33" s="460"/>
      <c r="H33" s="460"/>
      <c r="I33" s="460"/>
      <c r="J33" s="460"/>
      <c r="K33" s="460"/>
      <c r="L33" s="460"/>
    </row>
    <row r="34" spans="1:12" s="190" customFormat="1" ht="14.25" customHeight="1" x14ac:dyDescent="0.2">
      <c r="A34" s="193"/>
      <c r="B34" s="445">
        <v>22</v>
      </c>
      <c r="C34" s="450" t="s">
        <v>414</v>
      </c>
      <c r="D34" s="447" t="s">
        <v>415</v>
      </c>
      <c r="E34" s="447" t="s">
        <v>415</v>
      </c>
      <c r="F34" s="460"/>
      <c r="G34" s="460"/>
      <c r="H34" s="460"/>
      <c r="I34" s="460"/>
      <c r="J34" s="460"/>
      <c r="K34" s="460"/>
      <c r="L34" s="460"/>
    </row>
    <row r="35" spans="1:12" s="190" customFormat="1" ht="14.25" customHeight="1" thickBot="1" x14ac:dyDescent="0.25">
      <c r="A35" s="193"/>
      <c r="B35" s="443"/>
      <c r="C35" s="455" t="s">
        <v>416</v>
      </c>
      <c r="D35" s="449"/>
      <c r="E35" s="449"/>
      <c r="F35" s="460"/>
      <c r="G35" s="460"/>
      <c r="H35" s="460"/>
      <c r="I35" s="460"/>
      <c r="J35" s="460"/>
      <c r="K35" s="460"/>
      <c r="L35" s="460"/>
    </row>
    <row r="36" spans="1:12" s="190" customFormat="1" ht="14.25" customHeight="1" x14ac:dyDescent="0.2">
      <c r="A36" s="193"/>
      <c r="B36" s="456">
        <v>23</v>
      </c>
      <c r="C36" s="450" t="s">
        <v>417</v>
      </c>
      <c r="D36" s="447" t="s">
        <v>418</v>
      </c>
      <c r="E36" s="447" t="s">
        <v>418</v>
      </c>
      <c r="F36" s="463"/>
      <c r="G36" s="463"/>
      <c r="H36" s="463"/>
      <c r="I36" s="463"/>
      <c r="J36" s="463"/>
      <c r="K36" s="463"/>
      <c r="L36" s="463"/>
    </row>
    <row r="37" spans="1:12" s="190" customFormat="1" ht="20.25" customHeight="1" x14ac:dyDescent="0.2">
      <c r="A37" s="193"/>
      <c r="B37" s="445">
        <v>24</v>
      </c>
      <c r="C37" s="450" t="s">
        <v>419</v>
      </c>
      <c r="D37" s="447" t="s">
        <v>391</v>
      </c>
      <c r="E37" s="447" t="s">
        <v>391</v>
      </c>
      <c r="F37" s="459"/>
      <c r="G37" s="459"/>
      <c r="H37" s="459"/>
      <c r="I37" s="459"/>
      <c r="J37" s="459"/>
      <c r="K37" s="459"/>
      <c r="L37" s="459"/>
    </row>
    <row r="38" spans="1:12" s="190" customFormat="1" ht="14.25" customHeight="1" x14ac:dyDescent="0.2">
      <c r="A38" s="193"/>
      <c r="B38" s="445">
        <v>25</v>
      </c>
      <c r="C38" s="450" t="s">
        <v>420</v>
      </c>
      <c r="D38" s="447" t="s">
        <v>391</v>
      </c>
      <c r="E38" s="447" t="s">
        <v>391</v>
      </c>
      <c r="F38" s="459"/>
      <c r="G38" s="459"/>
      <c r="H38" s="459"/>
      <c r="I38" s="459"/>
      <c r="J38" s="459"/>
      <c r="K38" s="459"/>
      <c r="L38" s="459"/>
    </row>
    <row r="39" spans="1:12" s="190" customFormat="1" ht="14.25" customHeight="1" x14ac:dyDescent="0.2">
      <c r="A39" s="193"/>
      <c r="B39" s="445">
        <v>26</v>
      </c>
      <c r="C39" s="450" t="s">
        <v>421</v>
      </c>
      <c r="D39" s="447" t="s">
        <v>391</v>
      </c>
      <c r="E39" s="447" t="s">
        <v>391</v>
      </c>
      <c r="F39" s="459"/>
      <c r="G39" s="459"/>
      <c r="H39" s="459"/>
      <c r="I39" s="459"/>
      <c r="J39" s="459"/>
      <c r="K39" s="459"/>
      <c r="L39" s="459"/>
    </row>
    <row r="40" spans="1:12" s="190" customFormat="1" ht="14.25" customHeight="1" x14ac:dyDescent="0.2">
      <c r="A40" s="193"/>
      <c r="B40" s="445">
        <v>27</v>
      </c>
      <c r="C40" s="450" t="s">
        <v>422</v>
      </c>
      <c r="D40" s="447" t="s">
        <v>391</v>
      </c>
      <c r="E40" s="447" t="s">
        <v>391</v>
      </c>
      <c r="F40" s="459"/>
      <c r="G40" s="459"/>
      <c r="H40" s="459"/>
      <c r="I40" s="459"/>
      <c r="J40" s="459"/>
      <c r="K40" s="459"/>
      <c r="L40" s="459"/>
    </row>
    <row r="41" spans="1:12" s="190" customFormat="1" ht="14.25" customHeight="1" x14ac:dyDescent="0.2">
      <c r="A41" s="193"/>
      <c r="B41" s="445">
        <v>28</v>
      </c>
      <c r="C41" s="450" t="s">
        <v>423</v>
      </c>
      <c r="D41" s="447" t="s">
        <v>391</v>
      </c>
      <c r="E41" s="447" t="s">
        <v>391</v>
      </c>
      <c r="F41" s="459"/>
      <c r="G41" s="459"/>
      <c r="H41" s="459"/>
      <c r="I41" s="459"/>
      <c r="J41" s="459"/>
      <c r="K41" s="459"/>
      <c r="L41" s="459"/>
    </row>
    <row r="42" spans="1:12" s="190" customFormat="1" ht="14.25" customHeight="1" x14ac:dyDescent="0.2">
      <c r="A42" s="193"/>
      <c r="B42" s="445">
        <v>29</v>
      </c>
      <c r="C42" s="450" t="s">
        <v>424</v>
      </c>
      <c r="D42" s="447" t="s">
        <v>391</v>
      </c>
      <c r="E42" s="447" t="s">
        <v>391</v>
      </c>
      <c r="F42" s="459"/>
      <c r="G42" s="459"/>
      <c r="H42" s="459"/>
      <c r="I42" s="459"/>
      <c r="J42" s="459"/>
      <c r="K42" s="459"/>
      <c r="L42" s="459"/>
    </row>
    <row r="43" spans="1:12" s="190" customFormat="1" ht="13.5" customHeight="1" x14ac:dyDescent="0.2">
      <c r="A43" s="193"/>
      <c r="B43" s="456">
        <v>30</v>
      </c>
      <c r="C43" s="450" t="s">
        <v>425</v>
      </c>
      <c r="D43" s="447" t="s">
        <v>391</v>
      </c>
      <c r="E43" s="447" t="s">
        <v>391</v>
      </c>
      <c r="F43" s="459"/>
      <c r="G43" s="459"/>
      <c r="H43" s="459"/>
      <c r="I43" s="459"/>
      <c r="J43" s="459"/>
      <c r="K43" s="459"/>
      <c r="L43" s="459"/>
    </row>
    <row r="44" spans="1:12" s="190" customFormat="1" ht="21.75" customHeight="1" x14ac:dyDescent="0.2">
      <c r="A44" s="193"/>
      <c r="B44" s="456">
        <v>31</v>
      </c>
      <c r="C44" s="450" t="s">
        <v>426</v>
      </c>
      <c r="D44" s="454" t="s">
        <v>391</v>
      </c>
      <c r="E44" s="454" t="s">
        <v>391</v>
      </c>
      <c r="F44" s="459"/>
      <c r="G44" s="459"/>
      <c r="H44" s="459"/>
      <c r="I44" s="459"/>
      <c r="J44" s="459"/>
      <c r="K44" s="459"/>
      <c r="L44" s="459"/>
    </row>
    <row r="45" spans="1:12" s="190" customFormat="1" ht="12" x14ac:dyDescent="0.2">
      <c r="A45" s="193"/>
      <c r="B45" s="456">
        <v>32</v>
      </c>
      <c r="C45" s="450" t="s">
        <v>427</v>
      </c>
      <c r="D45" s="458" t="s">
        <v>391</v>
      </c>
      <c r="E45" s="458" t="s">
        <v>391</v>
      </c>
      <c r="F45" s="459"/>
      <c r="G45" s="459"/>
      <c r="H45" s="459"/>
      <c r="I45" s="459"/>
      <c r="J45" s="459"/>
      <c r="K45" s="459"/>
      <c r="L45" s="459"/>
    </row>
    <row r="46" spans="1:12" s="190" customFormat="1" ht="12" x14ac:dyDescent="0.2">
      <c r="A46" s="193"/>
      <c r="B46" s="445">
        <v>33</v>
      </c>
      <c r="C46" s="450" t="s">
        <v>428</v>
      </c>
      <c r="D46" s="447" t="s">
        <v>391</v>
      </c>
      <c r="E46" s="447" t="s">
        <v>391</v>
      </c>
      <c r="F46" s="459"/>
      <c r="G46" s="459"/>
      <c r="H46" s="459"/>
      <c r="I46" s="459"/>
      <c r="J46" s="459"/>
      <c r="K46" s="459"/>
      <c r="L46" s="459"/>
    </row>
    <row r="47" spans="1:12" s="190" customFormat="1" ht="12" x14ac:dyDescent="0.2">
      <c r="A47" s="193"/>
      <c r="B47" s="456">
        <v>34</v>
      </c>
      <c r="C47" s="450" t="s">
        <v>429</v>
      </c>
      <c r="D47" s="447"/>
      <c r="E47" s="447"/>
      <c r="F47" s="459"/>
      <c r="G47" s="459"/>
      <c r="H47" s="459"/>
      <c r="I47" s="459"/>
      <c r="J47" s="459"/>
      <c r="K47" s="459"/>
      <c r="L47" s="459"/>
    </row>
    <row r="48" spans="1:12" s="190" customFormat="1" ht="12" x14ac:dyDescent="0.2">
      <c r="A48" s="193"/>
      <c r="B48" s="456">
        <v>35</v>
      </c>
      <c r="C48" s="450" t="s">
        <v>430</v>
      </c>
      <c r="D48" s="447" t="s">
        <v>431</v>
      </c>
      <c r="E48" s="447" t="s">
        <v>431</v>
      </c>
      <c r="F48" s="459"/>
      <c r="G48" s="459"/>
      <c r="H48" s="459"/>
      <c r="I48" s="459"/>
      <c r="J48" s="459"/>
      <c r="K48" s="459"/>
      <c r="L48" s="459"/>
    </row>
    <row r="49" spans="1:12" s="190" customFormat="1" ht="14.25" customHeight="1" x14ac:dyDescent="0.2">
      <c r="A49" s="193"/>
      <c r="B49" s="445">
        <v>36</v>
      </c>
      <c r="C49" s="450" t="s">
        <v>432</v>
      </c>
      <c r="D49" s="447" t="s">
        <v>391</v>
      </c>
      <c r="E49" s="447" t="s">
        <v>391</v>
      </c>
      <c r="F49" s="459"/>
      <c r="G49" s="459"/>
      <c r="H49" s="459"/>
      <c r="I49" s="459"/>
      <c r="J49" s="459"/>
      <c r="K49" s="459"/>
      <c r="L49" s="459"/>
    </row>
    <row r="50" spans="1:12" s="190" customFormat="1" ht="14.25" customHeight="1" x14ac:dyDescent="0.2">
      <c r="A50" s="193"/>
      <c r="B50" s="445">
        <v>37</v>
      </c>
      <c r="C50" s="450" t="s">
        <v>433</v>
      </c>
      <c r="D50" s="458" t="s">
        <v>391</v>
      </c>
      <c r="E50" s="458" t="s">
        <v>391</v>
      </c>
      <c r="F50" s="459"/>
      <c r="G50" s="459"/>
      <c r="H50" s="459"/>
      <c r="I50" s="459"/>
      <c r="J50" s="459"/>
      <c r="K50" s="459"/>
      <c r="L50" s="459"/>
    </row>
    <row r="51" spans="1:12" s="190" customFormat="1" ht="15" customHeight="1" x14ac:dyDescent="0.15">
      <c r="A51" s="193"/>
      <c r="B51" s="197"/>
      <c r="C51" s="45"/>
      <c r="D51" s="198"/>
      <c r="E51" s="198"/>
    </row>
    <row r="52" spans="1:12" s="190" customFormat="1" ht="15" customHeight="1" x14ac:dyDescent="0.15">
      <c r="A52" s="193"/>
      <c r="B52" s="194"/>
      <c r="C52" s="188"/>
      <c r="D52" s="189"/>
      <c r="E52" s="189"/>
    </row>
    <row r="53" spans="1:12" s="190" customFormat="1" ht="15" customHeight="1" x14ac:dyDescent="0.15">
      <c r="A53" s="193"/>
      <c r="B53" s="194"/>
      <c r="C53" s="188"/>
      <c r="D53" s="189"/>
      <c r="E53" s="189"/>
    </row>
    <row r="54" spans="1:12" s="190" customFormat="1" ht="15" customHeight="1" x14ac:dyDescent="0.15">
      <c r="A54" s="193"/>
      <c r="B54" s="194"/>
      <c r="C54" s="188"/>
      <c r="D54" s="189"/>
      <c r="E54" s="189"/>
    </row>
    <row r="55" spans="1:12" s="190" customFormat="1" ht="15" customHeight="1" x14ac:dyDescent="0.15">
      <c r="A55" s="193"/>
      <c r="B55" s="194"/>
      <c r="C55" s="188"/>
      <c r="D55" s="189"/>
      <c r="E55" s="189"/>
    </row>
    <row r="56" spans="1:12" s="190" customFormat="1" ht="15" customHeight="1" x14ac:dyDescent="0.15">
      <c r="A56" s="193"/>
      <c r="B56" s="194"/>
      <c r="C56" s="188"/>
      <c r="D56" s="189"/>
      <c r="E56" s="189"/>
    </row>
    <row r="57" spans="1:12" s="190" customFormat="1" ht="15" customHeight="1" x14ac:dyDescent="0.15">
      <c r="A57" s="193"/>
      <c r="B57" s="194"/>
      <c r="C57" s="188"/>
      <c r="D57" s="189"/>
      <c r="E57" s="189"/>
    </row>
    <row r="58" spans="1:12" s="190" customFormat="1" ht="15" customHeight="1" x14ac:dyDescent="0.15">
      <c r="A58" s="193"/>
      <c r="B58" s="194"/>
      <c r="C58" s="188"/>
      <c r="D58" s="189"/>
      <c r="E58" s="189"/>
    </row>
    <row r="59" spans="1:12" s="191" customFormat="1" ht="15" customHeight="1" x14ac:dyDescent="0.15">
      <c r="B59" s="192"/>
      <c r="C59" s="188"/>
      <c r="D59" s="188"/>
      <c r="E59" s="188"/>
    </row>
    <row r="60" spans="1:12" s="191" customFormat="1" ht="15" customHeight="1" x14ac:dyDescent="0.15">
      <c r="B60" s="192"/>
      <c r="C60" s="188"/>
      <c r="D60" s="188"/>
      <c r="E60" s="188"/>
    </row>
    <row r="61" spans="1:12" s="191" customFormat="1" ht="15" customHeight="1" x14ac:dyDescent="0.15">
      <c r="B61" s="192"/>
      <c r="C61" s="188"/>
      <c r="D61" s="188"/>
      <c r="E61" s="188"/>
    </row>
    <row r="62" spans="1:12" s="191" customFormat="1" ht="15" customHeight="1" x14ac:dyDescent="0.15">
      <c r="B62" s="192"/>
      <c r="C62" s="188"/>
      <c r="D62" s="188"/>
      <c r="E62" s="188"/>
    </row>
    <row r="63" spans="1:12" s="191" customFormat="1" ht="15" customHeight="1" x14ac:dyDescent="0.15">
      <c r="B63" s="192"/>
      <c r="C63" s="188"/>
      <c r="D63" s="188"/>
      <c r="E63" s="188"/>
    </row>
    <row r="64" spans="1:12" s="191" customFormat="1" ht="15" customHeight="1" x14ac:dyDescent="0.15">
      <c r="B64" s="192"/>
      <c r="C64" s="188"/>
      <c r="D64" s="188"/>
      <c r="E64" s="188"/>
    </row>
    <row r="65" spans="1:5" s="191" customFormat="1" ht="15" customHeight="1" x14ac:dyDescent="0.15">
      <c r="B65" s="192"/>
      <c r="C65" s="188"/>
      <c r="D65" s="188"/>
      <c r="E65" s="188"/>
    </row>
    <row r="66" spans="1:5" s="191" customFormat="1" ht="15" customHeight="1" x14ac:dyDescent="0.15">
      <c r="B66" s="192"/>
      <c r="C66" s="188"/>
      <c r="D66" s="188"/>
      <c r="E66" s="188"/>
    </row>
    <row r="67" spans="1:5" s="191" customFormat="1" ht="15" customHeight="1" x14ac:dyDescent="0.15">
      <c r="B67" s="192"/>
      <c r="C67" s="188"/>
      <c r="D67" s="188"/>
      <c r="E67" s="188"/>
    </row>
    <row r="68" spans="1:5" s="186" customFormat="1" ht="15" customHeight="1" x14ac:dyDescent="0.2">
      <c r="A68" s="187"/>
      <c r="B68" s="192"/>
      <c r="C68" s="188"/>
      <c r="D68" s="188"/>
      <c r="E68" s="188"/>
    </row>
    <row r="69" spans="1:5" ht="15" customHeight="1" x14ac:dyDescent="0.2">
      <c r="A69" s="172"/>
      <c r="B69" s="192"/>
      <c r="C69" s="188"/>
      <c r="D69" s="188"/>
      <c r="E69" s="188"/>
    </row>
  </sheetData>
  <pageMargins left="0.7" right="0.7" top="0.75" bottom="0.75" header="0.3" footer="0.3"/>
  <pageSetup paperSize="9" orientation="portrait" verticalDpi="144" r:id="rId1"/>
  <headerFooter>
    <oddHeader>&amp;R&amp;"Calibri"&amp;12&amp;K008000 INTERN - SB1 Sørøst&amp;1#_x000D_</oddHeader>
    <oddFooter>&amp;L&amp;1#&amp;"Calibri"&amp;12&amp;K008A00I N T E R N - A L L I A N S E 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3">
    <tabColor rgb="FFFF0000"/>
  </sheetPr>
  <dimension ref="A1:G27"/>
  <sheetViews>
    <sheetView zoomScaleNormal="100" workbookViewId="0">
      <selection activeCell="G11" sqref="G11"/>
    </sheetView>
  </sheetViews>
  <sheetFormatPr baseColWidth="10" defaultRowHeight="14.25" x14ac:dyDescent="0.2"/>
  <cols>
    <col min="1" max="2" width="4.28515625" style="21" customWidth="1"/>
    <col min="3" max="3" width="2.140625" style="21" customWidth="1"/>
    <col min="4" max="4" width="50.85546875" style="21" customWidth="1"/>
    <col min="5" max="6" width="14.28515625" style="21" customWidth="1"/>
    <col min="7" max="7" width="24.7109375" style="21" customWidth="1"/>
    <col min="8" max="16384" width="11.42578125" style="21"/>
  </cols>
  <sheetData>
    <row r="1" spans="1:7" ht="18.75" customHeight="1" x14ac:dyDescent="0.2"/>
    <row r="2" spans="1:7" ht="18.75" customHeight="1" x14ac:dyDescent="0.2">
      <c r="A2" s="22" t="s">
        <v>0</v>
      </c>
      <c r="B2" s="23"/>
      <c r="C2" s="23"/>
      <c r="D2" s="23"/>
      <c r="E2" s="24"/>
      <c r="F2" s="24"/>
      <c r="G2" s="24"/>
    </row>
    <row r="3" spans="1:7" ht="14.25" customHeight="1" x14ac:dyDescent="0.2">
      <c r="A3" s="22"/>
      <c r="B3" s="23"/>
      <c r="C3" s="23"/>
      <c r="D3" s="23"/>
      <c r="E3" s="24"/>
      <c r="F3" s="24"/>
      <c r="G3" s="24"/>
    </row>
    <row r="4" spans="1:7" ht="14.25" customHeight="1" x14ac:dyDescent="0.2">
      <c r="A4" s="22"/>
      <c r="B4" s="25" t="s">
        <v>449</v>
      </c>
      <c r="C4" s="25"/>
      <c r="D4" s="26"/>
      <c r="E4" s="24"/>
      <c r="F4" s="24"/>
      <c r="G4" s="24"/>
    </row>
    <row r="5" spans="1:7" ht="14.25" customHeight="1" x14ac:dyDescent="0.2">
      <c r="A5" s="22"/>
      <c r="B5" s="511"/>
      <c r="C5" s="511"/>
      <c r="D5" s="511"/>
      <c r="E5" s="512"/>
      <c r="F5" s="512"/>
      <c r="G5" s="512"/>
    </row>
    <row r="6" spans="1:7" ht="14.25" customHeight="1" x14ac:dyDescent="0.2">
      <c r="B6" s="31"/>
      <c r="C6" s="31"/>
      <c r="D6" s="31"/>
      <c r="E6" s="467"/>
      <c r="F6" s="467"/>
      <c r="G6" s="467"/>
    </row>
    <row r="7" spans="1:7" ht="15" thickBot="1" x14ac:dyDescent="0.25">
      <c r="B7" s="23"/>
      <c r="C7" s="23"/>
      <c r="D7" s="23"/>
      <c r="E7" s="24"/>
      <c r="F7" s="24"/>
      <c r="G7" s="24"/>
    </row>
    <row r="8" spans="1:7" ht="19.5" customHeight="1" x14ac:dyDescent="0.2">
      <c r="B8" s="516"/>
      <c r="C8" s="516"/>
      <c r="D8" s="516"/>
      <c r="E8" s="517" t="s">
        <v>43</v>
      </c>
      <c r="F8" s="518" t="s">
        <v>44</v>
      </c>
      <c r="G8" s="519" t="s">
        <v>45</v>
      </c>
    </row>
    <row r="9" spans="1:7" ht="35.25" customHeight="1" x14ac:dyDescent="0.2">
      <c r="B9" s="520"/>
      <c r="C9" s="520"/>
      <c r="D9" s="521"/>
      <c r="E9" s="628" t="s">
        <v>101</v>
      </c>
      <c r="F9" s="629"/>
      <c r="G9" s="522" t="s">
        <v>535</v>
      </c>
    </row>
    <row r="10" spans="1:7" ht="14.25" customHeight="1" thickBot="1" x14ac:dyDescent="0.25">
      <c r="B10" s="520"/>
      <c r="C10" s="520"/>
      <c r="D10" s="520"/>
      <c r="E10" s="523">
        <v>44561</v>
      </c>
      <c r="F10" s="524">
        <v>44196</v>
      </c>
      <c r="G10" s="525">
        <v>44561</v>
      </c>
    </row>
    <row r="11" spans="1:7" ht="14.25" customHeight="1" x14ac:dyDescent="0.2">
      <c r="B11" s="526">
        <v>1</v>
      </c>
      <c r="C11" s="527" t="s">
        <v>536</v>
      </c>
      <c r="D11" s="528"/>
      <c r="E11" s="529">
        <v>5491206</v>
      </c>
      <c r="F11" s="529">
        <v>4909835.28</v>
      </c>
      <c r="G11" s="530">
        <f>E11*8%</f>
        <v>439296.48</v>
      </c>
    </row>
    <row r="12" spans="1:7" ht="14.25" customHeight="1" x14ac:dyDescent="0.2">
      <c r="B12" s="531">
        <v>2</v>
      </c>
      <c r="C12" s="532" t="s">
        <v>537</v>
      </c>
      <c r="D12" s="533"/>
      <c r="E12" s="534">
        <v>5491206</v>
      </c>
      <c r="F12" s="535">
        <v>4909835.28</v>
      </c>
      <c r="G12" s="536">
        <f t="shared" ref="G12:G17" si="0">E12*8%</f>
        <v>439296.48</v>
      </c>
    </row>
    <row r="13" spans="1:7" ht="14.25" customHeight="1" x14ac:dyDescent="0.2">
      <c r="B13" s="537">
        <v>6</v>
      </c>
      <c r="C13" s="538" t="s">
        <v>538</v>
      </c>
      <c r="D13" s="539"/>
      <c r="E13" s="540">
        <v>4318</v>
      </c>
      <c r="F13" s="540">
        <v>2436</v>
      </c>
      <c r="G13" s="536">
        <f t="shared" si="0"/>
        <v>345.44</v>
      </c>
    </row>
    <row r="14" spans="1:7" ht="14.25" customHeight="1" x14ac:dyDescent="0.2">
      <c r="B14" s="537">
        <v>23</v>
      </c>
      <c r="C14" s="538" t="s">
        <v>539</v>
      </c>
      <c r="D14" s="541"/>
      <c r="E14" s="540">
        <v>503413</v>
      </c>
      <c r="F14" s="540">
        <v>525368</v>
      </c>
      <c r="G14" s="536">
        <f t="shared" si="0"/>
        <v>40273.040000000001</v>
      </c>
    </row>
    <row r="15" spans="1:7" ht="14.25" customHeight="1" x14ac:dyDescent="0.2">
      <c r="B15" s="542">
        <v>24</v>
      </c>
      <c r="C15" s="538" t="s">
        <v>540</v>
      </c>
      <c r="D15" s="541"/>
      <c r="E15" s="540">
        <v>503413</v>
      </c>
      <c r="F15" s="540">
        <v>525368</v>
      </c>
      <c r="G15" s="536">
        <f t="shared" si="0"/>
        <v>40273.040000000001</v>
      </c>
    </row>
    <row r="16" spans="1:7" ht="14.25" customHeight="1" x14ac:dyDescent="0.2">
      <c r="B16" s="542"/>
      <c r="C16" s="543" t="s">
        <v>541</v>
      </c>
      <c r="D16" s="544"/>
      <c r="E16" s="545"/>
      <c r="F16" s="545"/>
      <c r="G16" s="536">
        <f t="shared" si="0"/>
        <v>0</v>
      </c>
    </row>
    <row r="17" spans="2:7" ht="14.25" customHeight="1" thickBot="1" x14ac:dyDescent="0.25">
      <c r="B17" s="546">
        <v>29</v>
      </c>
      <c r="C17" s="547" t="s">
        <v>542</v>
      </c>
      <c r="D17" s="548"/>
      <c r="E17" s="549">
        <f>E14+E13+E11+E16</f>
        <v>5998937</v>
      </c>
      <c r="F17" s="549">
        <f>F14+F13+F11</f>
        <v>5437639.2800000003</v>
      </c>
      <c r="G17" s="550">
        <f t="shared" si="0"/>
        <v>479914.96</v>
      </c>
    </row>
    <row r="18" spans="2:7" ht="14.25" customHeight="1" x14ac:dyDescent="0.2">
      <c r="B18" s="513"/>
      <c r="C18" s="473"/>
      <c r="D18" s="472"/>
      <c r="E18" s="514"/>
      <c r="F18" s="514"/>
      <c r="G18" s="514"/>
    </row>
    <row r="19" spans="2:7" ht="14.25" customHeight="1" x14ac:dyDescent="0.2">
      <c r="B19" s="513"/>
      <c r="C19" s="515"/>
      <c r="D19" s="515"/>
      <c r="E19" s="514"/>
      <c r="F19" s="514"/>
      <c r="G19" s="514"/>
    </row>
    <row r="27" spans="2:7" x14ac:dyDescent="0.2">
      <c r="G27" s="265"/>
    </row>
  </sheetData>
  <mergeCells count="1">
    <mergeCell ref="E9:F9"/>
  </mergeCells>
  <pageMargins left="0.7" right="0.7" top="0.75" bottom="0.75" header="0.3" footer="0.3"/>
  <pageSetup paperSize="9" orientation="portrait" verticalDpi="144" r:id="rId1"/>
  <headerFooter>
    <oddHeader>&amp;R&amp;"Calibri"&amp;12&amp;K008000 INTERN - SB1 Sørøst&amp;1#_x000D_</oddHeader>
    <oddFooter>&amp;L&amp;1#&amp;"Calibri"&amp;12&amp;K008A00I N T E R N - A L L I A N S E 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H62"/>
  <sheetViews>
    <sheetView zoomScale="110" zoomScaleNormal="110" workbookViewId="0">
      <selection activeCell="H48" sqref="H48"/>
    </sheetView>
  </sheetViews>
  <sheetFormatPr baseColWidth="10" defaultRowHeight="14.25" x14ac:dyDescent="0.2"/>
  <cols>
    <col min="1" max="1" width="4.28515625" style="21" customWidth="1"/>
    <col min="2" max="2" width="4.5703125" style="21" customWidth="1"/>
    <col min="3" max="3" width="100.42578125" style="21" customWidth="1"/>
    <col min="4" max="11" width="11.42578125" style="21" customWidth="1"/>
    <col min="12" max="16384" width="11.42578125" style="21"/>
  </cols>
  <sheetData>
    <row r="1" spans="1:5" ht="18.75" customHeight="1" x14ac:dyDescent="0.2"/>
    <row r="2" spans="1:5" ht="18.75" customHeight="1" x14ac:dyDescent="0.2">
      <c r="A2" s="22" t="s">
        <v>145</v>
      </c>
      <c r="B2" s="22"/>
      <c r="C2" s="22"/>
    </row>
    <row r="3" spans="1:5" ht="14.25" customHeight="1" x14ac:dyDescent="0.2"/>
    <row r="4" spans="1:5" ht="14.25" customHeight="1" x14ac:dyDescent="0.2">
      <c r="B4" s="25" t="s">
        <v>637</v>
      </c>
      <c r="C4" s="25"/>
    </row>
    <row r="5" spans="1:5" ht="14.25" customHeight="1" x14ac:dyDescent="0.2">
      <c r="B5" s="551"/>
      <c r="C5" s="551"/>
      <c r="D5" s="466"/>
    </row>
    <row r="6" spans="1:5" x14ac:dyDescent="0.2">
      <c r="B6" s="552" t="s">
        <v>543</v>
      </c>
      <c r="C6" s="553"/>
      <c r="D6" s="554">
        <v>44561</v>
      </c>
      <c r="E6" s="555">
        <v>44196</v>
      </c>
    </row>
    <row r="7" spans="1:5" ht="14.25" customHeight="1" x14ac:dyDescent="0.2">
      <c r="B7" s="556" t="s">
        <v>544</v>
      </c>
      <c r="C7" s="557"/>
      <c r="D7" s="558"/>
      <c r="E7" s="559"/>
    </row>
    <row r="8" spans="1:5" ht="14.25" customHeight="1" x14ac:dyDescent="0.2">
      <c r="B8" s="556" t="s">
        <v>545</v>
      </c>
      <c r="C8" s="557"/>
      <c r="D8" s="560"/>
      <c r="E8" s="559"/>
    </row>
    <row r="9" spans="1:5" ht="14.25" customHeight="1" x14ac:dyDescent="0.2">
      <c r="B9" s="556" t="s">
        <v>546</v>
      </c>
      <c r="C9" s="557"/>
      <c r="D9" s="560"/>
      <c r="E9" s="559"/>
    </row>
    <row r="10" spans="1:5" ht="14.25" customHeight="1" x14ac:dyDescent="0.2">
      <c r="B10" s="556" t="s">
        <v>547</v>
      </c>
      <c r="C10" s="557"/>
      <c r="D10" s="560"/>
      <c r="E10" s="559"/>
    </row>
    <row r="11" spans="1:5" ht="14.25" customHeight="1" x14ac:dyDescent="0.2">
      <c r="B11" s="556" t="s">
        <v>548</v>
      </c>
      <c r="C11" s="557"/>
      <c r="D11" s="560"/>
      <c r="E11" s="559"/>
    </row>
    <row r="12" spans="1:5" ht="14.25" customHeight="1" x14ac:dyDescent="0.2">
      <c r="B12" s="556" t="s">
        <v>549</v>
      </c>
      <c r="C12" s="557"/>
      <c r="D12" s="560">
        <v>6625.3590000000004</v>
      </c>
      <c r="E12" s="559">
        <v>4299.183</v>
      </c>
    </row>
    <row r="13" spans="1:5" ht="14.25" customHeight="1" x14ac:dyDescent="0.2">
      <c r="B13" s="556" t="s">
        <v>550</v>
      </c>
      <c r="C13" s="557"/>
      <c r="D13" s="560"/>
      <c r="E13" s="559"/>
    </row>
    <row r="14" spans="1:5" ht="14.25" customHeight="1" x14ac:dyDescent="0.2">
      <c r="B14" s="556" t="s">
        <v>551</v>
      </c>
      <c r="C14" s="557"/>
      <c r="D14" s="560"/>
      <c r="E14" s="559"/>
    </row>
    <row r="15" spans="1:5" ht="14.25" customHeight="1" x14ac:dyDescent="0.2">
      <c r="B15" s="556" t="s">
        <v>552</v>
      </c>
      <c r="C15" s="557"/>
      <c r="D15" s="560"/>
      <c r="E15" s="559"/>
    </row>
    <row r="16" spans="1:5" ht="14.25" customHeight="1" x14ac:dyDescent="0.2">
      <c r="B16" s="556" t="s">
        <v>553</v>
      </c>
      <c r="C16" s="557"/>
      <c r="D16" s="560"/>
      <c r="E16" s="559"/>
    </row>
    <row r="17" spans="2:5" ht="14.25" customHeight="1" x14ac:dyDescent="0.2">
      <c r="B17" s="556" t="s">
        <v>554</v>
      </c>
      <c r="C17" s="557"/>
      <c r="D17" s="560"/>
      <c r="E17" s="559"/>
    </row>
    <row r="18" spans="2:5" ht="14.25" customHeight="1" x14ac:dyDescent="0.2">
      <c r="B18" s="556" t="s">
        <v>555</v>
      </c>
      <c r="C18" s="557"/>
      <c r="D18" s="560"/>
      <c r="E18" s="559"/>
    </row>
    <row r="19" spans="2:5" ht="14.25" customHeight="1" x14ac:dyDescent="0.2">
      <c r="B19" s="556" t="s">
        <v>556</v>
      </c>
      <c r="C19" s="557"/>
      <c r="D19" s="560"/>
      <c r="E19" s="559"/>
    </row>
    <row r="20" spans="2:5" ht="14.25" customHeight="1" x14ac:dyDescent="0.2">
      <c r="B20" s="556" t="s">
        <v>557</v>
      </c>
      <c r="C20" s="557"/>
      <c r="D20" s="560"/>
      <c r="E20" s="559"/>
    </row>
    <row r="21" spans="2:5" ht="14.25" customHeight="1" x14ac:dyDescent="0.2">
      <c r="B21" s="556" t="s">
        <v>558</v>
      </c>
      <c r="C21" s="557"/>
      <c r="D21" s="560"/>
      <c r="E21" s="559"/>
    </row>
    <row r="22" spans="2:5" ht="14.25" customHeight="1" x14ac:dyDescent="0.2">
      <c r="B22" s="556" t="s">
        <v>559</v>
      </c>
      <c r="C22" s="557"/>
      <c r="D22" s="560">
        <v>129029.493</v>
      </c>
      <c r="E22" s="559">
        <v>125857.626</v>
      </c>
    </row>
    <row r="23" spans="2:5" ht="14.25" customHeight="1" x14ac:dyDescent="0.2">
      <c r="B23" s="556" t="s">
        <v>560</v>
      </c>
      <c r="C23" s="557"/>
      <c r="D23" s="560">
        <v>323569.07</v>
      </c>
      <c r="E23" s="559">
        <v>228514.89600000001</v>
      </c>
    </row>
    <row r="24" spans="2:5" ht="14.25" customHeight="1" x14ac:dyDescent="0.2">
      <c r="B24" s="556" t="s">
        <v>561</v>
      </c>
      <c r="C24" s="557"/>
      <c r="D24" s="560" t="s">
        <v>654</v>
      </c>
      <c r="E24" s="559" t="s">
        <v>654</v>
      </c>
    </row>
    <row r="25" spans="2:5" ht="14.25" customHeight="1" x14ac:dyDescent="0.2">
      <c r="B25" s="556" t="s">
        <v>562</v>
      </c>
      <c r="C25" s="557"/>
      <c r="D25" s="560">
        <v>11209827.836999999</v>
      </c>
      <c r="E25" s="559">
        <v>10262892.984999999</v>
      </c>
    </row>
    <row r="26" spans="2:5" ht="14.25" customHeight="1" x14ac:dyDescent="0.2">
      <c r="B26" s="556" t="s">
        <v>563</v>
      </c>
      <c r="C26" s="557"/>
      <c r="D26" s="560"/>
      <c r="E26" s="559"/>
    </row>
    <row r="27" spans="2:5" ht="14.25" customHeight="1" x14ac:dyDescent="0.2">
      <c r="B27" s="556" t="s">
        <v>564</v>
      </c>
      <c r="C27" s="557"/>
      <c r="D27" s="560"/>
      <c r="E27" s="559"/>
    </row>
    <row r="28" spans="2:5" ht="14.25" customHeight="1" x14ac:dyDescent="0.2">
      <c r="B28" s="556" t="s">
        <v>565</v>
      </c>
      <c r="C28" s="557"/>
      <c r="D28" s="560"/>
      <c r="E28" s="559"/>
    </row>
    <row r="29" spans="2:5" ht="14.25" customHeight="1" x14ac:dyDescent="0.2">
      <c r="B29" s="556" t="s">
        <v>566</v>
      </c>
      <c r="C29" s="557"/>
      <c r="D29" s="560"/>
      <c r="E29" s="559"/>
    </row>
    <row r="30" spans="2:5" ht="14.25" customHeight="1" x14ac:dyDescent="0.2">
      <c r="B30" s="556" t="s">
        <v>567</v>
      </c>
      <c r="C30" s="557"/>
      <c r="D30" s="560"/>
      <c r="E30" s="559"/>
    </row>
    <row r="31" spans="2:5" x14ac:dyDescent="0.2">
      <c r="B31" s="556" t="s">
        <v>568</v>
      </c>
      <c r="C31" s="557"/>
      <c r="D31" s="560"/>
      <c r="E31" s="559"/>
    </row>
    <row r="32" spans="2:5" x14ac:dyDescent="0.2">
      <c r="B32" s="556" t="s">
        <v>569</v>
      </c>
      <c r="C32" s="557"/>
      <c r="D32" s="560"/>
      <c r="E32" s="559"/>
    </row>
    <row r="33" spans="2:5" x14ac:dyDescent="0.2">
      <c r="B33" s="556" t="s">
        <v>570</v>
      </c>
      <c r="C33" s="557"/>
      <c r="D33" s="560">
        <v>-1257.99</v>
      </c>
      <c r="E33" s="559">
        <v>-771.35900000000004</v>
      </c>
    </row>
    <row r="34" spans="2:5" x14ac:dyDescent="0.2">
      <c r="B34" s="556" t="s">
        <v>571</v>
      </c>
      <c r="C34" s="557"/>
      <c r="D34" s="560">
        <v>-1257.99</v>
      </c>
      <c r="E34" s="559">
        <v>-771.35900000000004</v>
      </c>
    </row>
    <row r="35" spans="2:5" x14ac:dyDescent="0.2">
      <c r="B35" s="556" t="s">
        <v>572</v>
      </c>
      <c r="C35" s="557"/>
      <c r="D35" s="560">
        <f>SUM(D7:D33)</f>
        <v>11667793.768999999</v>
      </c>
      <c r="E35" s="559">
        <f>SUM(E7:E33)</f>
        <v>10620793.331</v>
      </c>
    </row>
    <row r="36" spans="2:5" x14ac:dyDescent="0.2">
      <c r="B36" s="556" t="s">
        <v>573</v>
      </c>
      <c r="C36" s="557"/>
      <c r="D36" s="560">
        <f>SUM(D7:D32,D34)</f>
        <v>11667793.768999999</v>
      </c>
      <c r="E36" s="559">
        <f>SUM(E7:E32,E34)</f>
        <v>10620793.331</v>
      </c>
    </row>
    <row r="37" spans="2:5" x14ac:dyDescent="0.2">
      <c r="B37" s="561" t="s">
        <v>574</v>
      </c>
      <c r="C37" s="553"/>
      <c r="D37" s="562"/>
      <c r="E37" s="563"/>
    </row>
    <row r="38" spans="2:5" x14ac:dyDescent="0.2">
      <c r="B38" s="556" t="s">
        <v>575</v>
      </c>
      <c r="C38" s="557"/>
      <c r="D38" s="560">
        <v>1342879.7649999999</v>
      </c>
      <c r="E38" s="559">
        <v>1035192.343</v>
      </c>
    </row>
    <row r="39" spans="2:5" x14ac:dyDescent="0.2">
      <c r="B39" s="556" t="s">
        <v>576</v>
      </c>
      <c r="C39" s="557"/>
      <c r="D39" s="560">
        <v>1342879.7649999999</v>
      </c>
      <c r="E39" s="559">
        <v>1035192.343</v>
      </c>
    </row>
    <row r="40" spans="2:5" x14ac:dyDescent="0.2">
      <c r="B40" s="561" t="s">
        <v>577</v>
      </c>
      <c r="C40" s="553"/>
      <c r="D40" s="562"/>
      <c r="E40" s="563"/>
    </row>
    <row r="41" spans="2:5" x14ac:dyDescent="0.2">
      <c r="B41" s="556" t="s">
        <v>577</v>
      </c>
      <c r="C41" s="557"/>
      <c r="D41" s="564">
        <v>0.115092860877253</v>
      </c>
      <c r="E41" s="602">
        <v>9.7468457462445701E-2</v>
      </c>
    </row>
    <row r="42" spans="2:5" x14ac:dyDescent="0.2">
      <c r="B42" s="565" t="s">
        <v>578</v>
      </c>
      <c r="C42" s="566"/>
      <c r="D42" s="567">
        <v>0.115092860877253</v>
      </c>
      <c r="E42" s="603">
        <v>9.7468457462445701E-2</v>
      </c>
    </row>
    <row r="43" spans="2:5" x14ac:dyDescent="0.2">
      <c r="B43" s="450"/>
      <c r="C43" s="450"/>
      <c r="D43" s="568"/>
      <c r="E43" s="569"/>
    </row>
    <row r="44" spans="2:5" x14ac:dyDescent="0.2">
      <c r="B44" s="450"/>
      <c r="C44" s="450"/>
      <c r="D44" s="568"/>
      <c r="E44" s="569"/>
    </row>
    <row r="45" spans="2:5" x14ac:dyDescent="0.2">
      <c r="B45" s="570" t="s">
        <v>579</v>
      </c>
      <c r="C45" s="571"/>
      <c r="D45" s="554">
        <v>44561</v>
      </c>
      <c r="E45" s="554">
        <v>44196</v>
      </c>
    </row>
    <row r="46" spans="2:5" x14ac:dyDescent="0.2">
      <c r="B46" s="572" t="s">
        <v>572</v>
      </c>
      <c r="C46" s="573"/>
      <c r="D46" s="574">
        <v>17742475.623</v>
      </c>
      <c r="E46" s="604">
        <v>16923720.308641974</v>
      </c>
    </row>
    <row r="47" spans="2:5" x14ac:dyDescent="0.2">
      <c r="B47" s="556" t="s">
        <v>575</v>
      </c>
      <c r="C47" s="575"/>
      <c r="D47" s="560">
        <v>1590521.2560000001</v>
      </c>
      <c r="E47" s="560">
        <v>1370821.345</v>
      </c>
    </row>
    <row r="48" spans="2:5" x14ac:dyDescent="0.2">
      <c r="B48" s="565" t="s">
        <v>577</v>
      </c>
      <c r="C48" s="576"/>
      <c r="D48" s="577">
        <v>8.9599999999999999E-2</v>
      </c>
      <c r="E48" s="577">
        <v>8.1000000000000003E-2</v>
      </c>
    </row>
    <row r="49" spans="2:8" x14ac:dyDescent="0.2">
      <c r="B49" s="25"/>
      <c r="C49" s="25"/>
    </row>
    <row r="50" spans="2:8" x14ac:dyDescent="0.2">
      <c r="B50" s="25"/>
      <c r="C50" s="25"/>
    </row>
    <row r="51" spans="2:8" x14ac:dyDescent="0.2">
      <c r="B51" s="25"/>
      <c r="C51" s="25"/>
    </row>
    <row r="52" spans="2:8" x14ac:dyDescent="0.2">
      <c r="B52" s="25"/>
      <c r="C52" s="25"/>
    </row>
    <row r="53" spans="2:8" x14ac:dyDescent="0.2">
      <c r="B53" s="25"/>
      <c r="C53" s="25"/>
    </row>
    <row r="54" spans="2:8" x14ac:dyDescent="0.2">
      <c r="B54" s="25"/>
      <c r="C54" s="25"/>
    </row>
    <row r="55" spans="2:8" x14ac:dyDescent="0.2">
      <c r="B55" s="25"/>
      <c r="C55" s="25"/>
    </row>
    <row r="56" spans="2:8" x14ac:dyDescent="0.2">
      <c r="B56" s="25"/>
      <c r="C56" s="25"/>
    </row>
    <row r="57" spans="2:8" x14ac:dyDescent="0.2">
      <c r="B57" s="25"/>
      <c r="C57" s="25"/>
    </row>
    <row r="58" spans="2:8" x14ac:dyDescent="0.2">
      <c r="B58" s="25"/>
      <c r="C58" s="25"/>
    </row>
    <row r="59" spans="2:8" x14ac:dyDescent="0.2">
      <c r="B59" s="25"/>
      <c r="C59" s="25"/>
    </row>
    <row r="60" spans="2:8" x14ac:dyDescent="0.2">
      <c r="B60" s="25"/>
      <c r="C60" s="25"/>
    </row>
    <row r="61" spans="2:8" x14ac:dyDescent="0.2">
      <c r="B61" s="25"/>
      <c r="C61" s="25"/>
    </row>
    <row r="62" spans="2:8" x14ac:dyDescent="0.2">
      <c r="B62" s="23"/>
      <c r="C62" s="23"/>
      <c r="D62" s="24"/>
      <c r="E62" s="24"/>
      <c r="F62" s="24"/>
      <c r="G62" s="24"/>
      <c r="H62" s="24"/>
    </row>
  </sheetData>
  <conditionalFormatting sqref="E10:E11 E21 E15 E32">
    <cfRule type="cellIs" dxfId="3" priority="2" operator="lessThan">
      <formula>0</formula>
    </cfRule>
  </conditionalFormatting>
  <conditionalFormatting sqref="E30">
    <cfRule type="cellIs" dxfId="2" priority="1" operator="lessThan">
      <formula>E28</formula>
    </cfRule>
  </conditionalFormatting>
  <conditionalFormatting sqref="D10:D11 D21 D15 D32">
    <cfRule type="cellIs" dxfId="1" priority="4" operator="lessThan">
      <formula>0</formula>
    </cfRule>
  </conditionalFormatting>
  <conditionalFormatting sqref="D30">
    <cfRule type="cellIs" dxfId="0" priority="3" operator="lessThan">
      <formula>D28</formula>
    </cfRule>
  </conditionalFormatting>
  <pageMargins left="0.7" right="0.7" top="0.75" bottom="0.75" header="0.3" footer="0.3"/>
  <pageSetup paperSize="9" orientation="portrait" horizontalDpi="144" verticalDpi="144" r:id="rId1"/>
  <headerFooter>
    <oddHeader>&amp;R&amp;"Calibri"&amp;12&amp;K008000 INTERN - SB1 Sørøst&amp;1#_x000D_</oddHeader>
    <oddFooter>&amp;L&amp;1#&amp;"Calibri"&amp;12&amp;K008A00I N T E R N - A L L I A N S E N</oddFooter>
  </headerFooter>
  <ignoredErrors>
    <ignoredError sqref="D35:E35 D36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I50"/>
  <sheetViews>
    <sheetView zoomScale="120" zoomScaleNormal="120" workbookViewId="0">
      <selection activeCell="G28" sqref="G28"/>
    </sheetView>
  </sheetViews>
  <sheetFormatPr baseColWidth="10" defaultRowHeight="14.25" x14ac:dyDescent="0.2"/>
  <cols>
    <col min="1" max="1" width="4.28515625" style="21" customWidth="1"/>
    <col min="2" max="2" width="4.5703125" style="21" customWidth="1"/>
    <col min="3" max="4" width="2.28515625" style="21" customWidth="1"/>
    <col min="5" max="5" width="74.7109375" style="21" customWidth="1"/>
    <col min="6" max="8" width="11.42578125" style="21" customWidth="1"/>
    <col min="9" max="9" width="15.5703125" style="21" bestFit="1" customWidth="1"/>
    <col min="10" max="12" width="11.42578125" style="21" customWidth="1"/>
    <col min="13" max="16384" width="11.42578125" style="21"/>
  </cols>
  <sheetData>
    <row r="1" spans="1:9" ht="18.75" customHeight="1" x14ac:dyDescent="0.2"/>
    <row r="2" spans="1:9" ht="18.75" customHeight="1" x14ac:dyDescent="0.2">
      <c r="A2" s="22" t="s">
        <v>201</v>
      </c>
      <c r="B2" s="22"/>
      <c r="C2" s="22"/>
      <c r="D2" s="22"/>
      <c r="E2" s="22"/>
    </row>
    <row r="3" spans="1:9" ht="14.25" customHeight="1" x14ac:dyDescent="0.2"/>
    <row r="4" spans="1:9" ht="14.25" customHeight="1" x14ac:dyDescent="0.2">
      <c r="B4" s="25" t="s">
        <v>449</v>
      </c>
      <c r="C4" s="181"/>
      <c r="D4" s="181"/>
      <c r="E4" s="25"/>
    </row>
    <row r="5" spans="1:9" ht="14.25" customHeight="1" thickBot="1" x14ac:dyDescent="0.25">
      <c r="B5" s="25"/>
      <c r="C5" s="25"/>
      <c r="D5" s="25"/>
      <c r="E5" s="25"/>
    </row>
    <row r="6" spans="1:9" ht="18.75" thickBot="1" x14ac:dyDescent="0.25">
      <c r="B6" s="263"/>
      <c r="C6" s="263"/>
      <c r="D6" s="263"/>
      <c r="E6" s="126"/>
      <c r="F6" s="264" t="s">
        <v>149</v>
      </c>
    </row>
    <row r="7" spans="1:9" ht="14.25" customHeight="1" x14ac:dyDescent="0.2">
      <c r="B7" s="128" t="s">
        <v>152</v>
      </c>
      <c r="C7" s="361" t="s">
        <v>151</v>
      </c>
      <c r="D7" s="262"/>
      <c r="E7" s="355"/>
      <c r="F7" s="129">
        <f>F8+F9</f>
        <v>11209827.837000001</v>
      </c>
    </row>
    <row r="8" spans="1:9" ht="14.25" customHeight="1" x14ac:dyDescent="0.2">
      <c r="B8" s="121" t="s">
        <v>153</v>
      </c>
      <c r="C8" s="276"/>
      <c r="D8" s="359" t="s">
        <v>164</v>
      </c>
      <c r="E8" s="356"/>
      <c r="F8" s="196"/>
    </row>
    <row r="9" spans="1:9" ht="14.25" customHeight="1" x14ac:dyDescent="0.2">
      <c r="B9" s="177" t="s">
        <v>154</v>
      </c>
      <c r="C9" s="281"/>
      <c r="D9" s="360" t="s">
        <v>165</v>
      </c>
      <c r="E9" s="357"/>
      <c r="F9" s="605">
        <f>SUM(F10:F18)</f>
        <v>11209827.837000001</v>
      </c>
    </row>
    <row r="10" spans="1:9" ht="14.25" customHeight="1" x14ac:dyDescent="0.2">
      <c r="B10" s="177" t="s">
        <v>155</v>
      </c>
      <c r="C10" s="183"/>
      <c r="D10" s="279"/>
      <c r="E10" s="357" t="s">
        <v>61</v>
      </c>
      <c r="F10" s="605">
        <v>256658.08799999999</v>
      </c>
    </row>
    <row r="11" spans="1:9" ht="14.25" customHeight="1" x14ac:dyDescent="0.2">
      <c r="B11" s="177" t="s">
        <v>156</v>
      </c>
      <c r="C11" s="183"/>
      <c r="D11" s="279"/>
      <c r="E11" s="357" t="s">
        <v>166</v>
      </c>
      <c r="F11" s="605">
        <v>228412.76300000001</v>
      </c>
    </row>
    <row r="12" spans="1:9" ht="14.25" customHeight="1" x14ac:dyDescent="0.2">
      <c r="B12" s="177" t="s">
        <v>157</v>
      </c>
      <c r="C12" s="183"/>
      <c r="D12" s="279"/>
      <c r="E12" s="357" t="s">
        <v>167</v>
      </c>
      <c r="F12" s="605">
        <v>110215.041</v>
      </c>
    </row>
    <row r="13" spans="1:9" ht="14.25" customHeight="1" x14ac:dyDescent="0.2">
      <c r="B13" s="177" t="s">
        <v>158</v>
      </c>
      <c r="C13" s="183"/>
      <c r="D13" s="279"/>
      <c r="E13" s="357" t="s">
        <v>55</v>
      </c>
      <c r="F13" s="605">
        <v>762866.37600000005</v>
      </c>
    </row>
    <row r="14" spans="1:9" ht="14.25" customHeight="1" x14ac:dyDescent="0.2">
      <c r="B14" s="177" t="s">
        <v>159</v>
      </c>
      <c r="C14" s="183"/>
      <c r="D14" s="279"/>
      <c r="E14" s="357" t="s">
        <v>168</v>
      </c>
      <c r="F14" s="605">
        <v>7031166.852</v>
      </c>
    </row>
    <row r="15" spans="1:9" ht="14.25" customHeight="1" x14ac:dyDescent="0.2">
      <c r="B15" s="177" t="s">
        <v>160</v>
      </c>
      <c r="C15" s="183"/>
      <c r="D15" s="279"/>
      <c r="E15" s="357" t="s">
        <v>169</v>
      </c>
      <c r="F15" s="605">
        <v>1481477.0330000001</v>
      </c>
      <c r="I15" s="265"/>
    </row>
    <row r="16" spans="1:9" ht="14.25" customHeight="1" x14ac:dyDescent="0.2">
      <c r="B16" s="177" t="s">
        <v>161</v>
      </c>
      <c r="C16" s="183"/>
      <c r="D16" s="279"/>
      <c r="E16" s="357" t="s">
        <v>170</v>
      </c>
      <c r="F16" s="605">
        <v>781333.72900000005</v>
      </c>
    </row>
    <row r="17" spans="2:6" ht="14.25" customHeight="1" x14ac:dyDescent="0.2">
      <c r="B17" s="177" t="s">
        <v>162</v>
      </c>
      <c r="C17" s="183"/>
      <c r="D17" s="279"/>
      <c r="E17" s="357" t="s">
        <v>60</v>
      </c>
      <c r="F17" s="605">
        <v>57930.512000000002</v>
      </c>
    </row>
    <row r="18" spans="2:6" ht="14.25" customHeight="1" thickBot="1" x14ac:dyDescent="0.25">
      <c r="B18" s="176" t="s">
        <v>163</v>
      </c>
      <c r="C18" s="184"/>
      <c r="D18" s="280"/>
      <c r="E18" s="358" t="s">
        <v>171</v>
      </c>
      <c r="F18" s="182">
        <v>499767.44300000003</v>
      </c>
    </row>
    <row r="19" spans="2:6" x14ac:dyDescent="0.2">
      <c r="B19" s="25"/>
      <c r="C19" s="25"/>
      <c r="D19" s="25"/>
      <c r="E19" s="25"/>
    </row>
    <row r="20" spans="2:6" x14ac:dyDescent="0.2">
      <c r="B20" s="25"/>
      <c r="C20" s="25"/>
      <c r="D20" s="25"/>
      <c r="E20" s="25"/>
    </row>
    <row r="21" spans="2:6" x14ac:dyDescent="0.2">
      <c r="B21" s="25"/>
      <c r="C21" s="25"/>
      <c r="D21" s="25"/>
      <c r="E21" s="25"/>
    </row>
    <row r="22" spans="2:6" x14ac:dyDescent="0.2">
      <c r="B22" s="25"/>
      <c r="C22" s="25"/>
      <c r="D22" s="25"/>
      <c r="E22" s="25"/>
    </row>
    <row r="23" spans="2:6" x14ac:dyDescent="0.2">
      <c r="B23" s="25"/>
      <c r="C23" s="25"/>
      <c r="D23" s="25"/>
      <c r="E23" s="25"/>
    </row>
    <row r="24" spans="2:6" x14ac:dyDescent="0.2">
      <c r="B24" s="25"/>
      <c r="C24" s="25"/>
      <c r="D24" s="25"/>
      <c r="E24" s="25"/>
    </row>
    <row r="25" spans="2:6" x14ac:dyDescent="0.2">
      <c r="B25" s="25"/>
      <c r="C25" s="25"/>
      <c r="D25" s="25"/>
      <c r="E25" s="25"/>
    </row>
    <row r="26" spans="2:6" x14ac:dyDescent="0.2">
      <c r="B26" s="25"/>
      <c r="C26" s="25"/>
      <c r="D26" s="25"/>
      <c r="E26" s="25"/>
    </row>
    <row r="27" spans="2:6" x14ac:dyDescent="0.2">
      <c r="B27" s="25"/>
      <c r="C27" s="25"/>
      <c r="D27" s="25"/>
      <c r="E27" s="25"/>
    </row>
    <row r="28" spans="2:6" x14ac:dyDescent="0.2">
      <c r="B28" s="25"/>
      <c r="C28" s="25"/>
      <c r="D28" s="25"/>
      <c r="E28" s="25"/>
    </row>
    <row r="29" spans="2:6" x14ac:dyDescent="0.2">
      <c r="B29" s="25"/>
      <c r="C29" s="25"/>
      <c r="D29" s="25"/>
      <c r="E29" s="25"/>
    </row>
    <row r="30" spans="2:6" x14ac:dyDescent="0.2">
      <c r="B30" s="25"/>
      <c r="C30" s="25"/>
      <c r="D30" s="25"/>
      <c r="E30" s="25"/>
    </row>
    <row r="31" spans="2:6" x14ac:dyDescent="0.2">
      <c r="B31" s="25"/>
      <c r="C31" s="25"/>
      <c r="D31" s="25"/>
      <c r="E31" s="25"/>
    </row>
    <row r="32" spans="2:6" x14ac:dyDescent="0.2">
      <c r="B32" s="25"/>
      <c r="C32" s="25"/>
      <c r="D32" s="25"/>
      <c r="E32" s="25"/>
    </row>
    <row r="33" spans="2:5" x14ac:dyDescent="0.2">
      <c r="B33" s="25"/>
      <c r="C33" s="25"/>
      <c r="D33" s="25"/>
      <c r="E33" s="25"/>
    </row>
    <row r="34" spans="2:5" x14ac:dyDescent="0.2">
      <c r="B34" s="25"/>
      <c r="C34" s="25"/>
      <c r="D34" s="25"/>
      <c r="E34" s="25"/>
    </row>
    <row r="35" spans="2:5" x14ac:dyDescent="0.2">
      <c r="B35" s="25"/>
      <c r="C35" s="25"/>
      <c r="D35" s="25"/>
      <c r="E35" s="25"/>
    </row>
    <row r="36" spans="2:5" x14ac:dyDescent="0.2">
      <c r="B36" s="25"/>
      <c r="C36" s="25"/>
      <c r="D36" s="25"/>
      <c r="E36" s="25"/>
    </row>
    <row r="37" spans="2:5" x14ac:dyDescent="0.2">
      <c r="B37" s="25"/>
      <c r="C37" s="25"/>
      <c r="D37" s="25"/>
      <c r="E37" s="25"/>
    </row>
    <row r="38" spans="2:5" x14ac:dyDescent="0.2">
      <c r="B38" s="25"/>
      <c r="C38" s="25"/>
      <c r="D38" s="25"/>
      <c r="E38" s="25"/>
    </row>
    <row r="39" spans="2:5" x14ac:dyDescent="0.2">
      <c r="B39" s="25"/>
      <c r="C39" s="25"/>
      <c r="D39" s="25"/>
      <c r="E39" s="25"/>
    </row>
    <row r="40" spans="2:5" x14ac:dyDescent="0.2">
      <c r="B40" s="25"/>
      <c r="C40" s="25"/>
      <c r="D40" s="25"/>
      <c r="E40" s="25"/>
    </row>
    <row r="41" spans="2:5" x14ac:dyDescent="0.2">
      <c r="B41" s="25"/>
      <c r="C41" s="25"/>
      <c r="D41" s="25"/>
      <c r="E41" s="25"/>
    </row>
    <row r="42" spans="2:5" x14ac:dyDescent="0.2">
      <c r="B42" s="25"/>
      <c r="C42" s="25"/>
      <c r="D42" s="25"/>
      <c r="E42" s="25"/>
    </row>
    <row r="43" spans="2:5" x14ac:dyDescent="0.2">
      <c r="B43" s="25"/>
      <c r="C43" s="25"/>
      <c r="D43" s="25"/>
      <c r="E43" s="25"/>
    </row>
    <row r="44" spans="2:5" x14ac:dyDescent="0.2">
      <c r="B44" s="25"/>
      <c r="C44" s="25"/>
      <c r="D44" s="25"/>
      <c r="E44" s="25"/>
    </row>
    <row r="45" spans="2:5" x14ac:dyDescent="0.2">
      <c r="B45" s="25"/>
      <c r="C45" s="25"/>
      <c r="D45" s="25"/>
      <c r="E45" s="25"/>
    </row>
    <row r="46" spans="2:5" x14ac:dyDescent="0.2">
      <c r="B46" s="25"/>
      <c r="C46" s="25"/>
      <c r="D46" s="25"/>
      <c r="E46" s="25"/>
    </row>
    <row r="47" spans="2:5" x14ac:dyDescent="0.2">
      <c r="B47" s="25"/>
      <c r="C47" s="25"/>
      <c r="D47" s="25"/>
      <c r="E47" s="25"/>
    </row>
    <row r="48" spans="2:5" x14ac:dyDescent="0.2">
      <c r="B48" s="25"/>
      <c r="C48" s="25"/>
      <c r="D48" s="25"/>
      <c r="E48" s="25"/>
    </row>
    <row r="49" spans="2:9" x14ac:dyDescent="0.2">
      <c r="B49" s="25"/>
      <c r="C49" s="25"/>
      <c r="D49" s="25"/>
      <c r="E49" s="25"/>
    </row>
    <row r="50" spans="2:9" x14ac:dyDescent="0.2">
      <c r="B50" s="23"/>
      <c r="C50" s="23"/>
      <c r="D50" s="23"/>
      <c r="E50" s="23"/>
      <c r="F50" s="24"/>
      <c r="G50" s="24"/>
      <c r="H50" s="24"/>
      <c r="I50" s="24"/>
    </row>
  </sheetData>
  <pageMargins left="0.7" right="0.7" top="0.75" bottom="0.75" header="0.3" footer="0.3"/>
  <pageSetup paperSize="9" orientation="portrait" verticalDpi="144" r:id="rId1"/>
  <headerFooter>
    <oddHeader>&amp;R&amp;"Calibri"&amp;12&amp;K008000 INTERN - SB1 Sørøst&amp;1#_x000D_</oddHeader>
    <oddFooter>&amp;L&amp;1#&amp;"Calibri"&amp;12&amp;K008A00I N T E R N - A L L I A N S E 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26</vt:i4>
      </vt:variant>
    </vt:vector>
  </HeadingPairs>
  <TitlesOfParts>
    <vt:vector size="26" baseType="lpstr">
      <vt:lpstr>Front</vt:lpstr>
      <vt:lpstr>Contents</vt:lpstr>
      <vt:lpstr>1</vt:lpstr>
      <vt:lpstr>3</vt:lpstr>
      <vt:lpstr>4</vt:lpstr>
      <vt:lpstr>5</vt:lpstr>
      <vt:lpstr>6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22</vt:lpstr>
      <vt:lpstr>23</vt:lpstr>
      <vt:lpstr>24</vt:lpstr>
      <vt:lpstr>31</vt:lpstr>
      <vt:lpstr>35</vt:lpstr>
      <vt:lpstr>48</vt:lpstr>
      <vt:lpstr>49</vt:lpstr>
      <vt:lpstr>52</vt:lpstr>
      <vt:lpstr>53</vt:lpstr>
    </vt:vector>
  </TitlesOfParts>
  <Company>SpareBank1 Østlandet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christian.hoistad@sb1ostlandet.no</dc:creator>
  <cp:lastModifiedBy>Mats Løitegård</cp:lastModifiedBy>
  <dcterms:created xsi:type="dcterms:W3CDTF">2017-12-01T09:54:14Z</dcterms:created>
  <dcterms:modified xsi:type="dcterms:W3CDTF">2023-03-24T12:35:43Z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04121a6-36f3-4678-bd5a-1ffd39207b5b_Enabled">
    <vt:lpwstr>true</vt:lpwstr>
  </property>
  <property fmtid="{D5CDD505-2E9C-101B-9397-08002B2CF9AE}" pid="3" name="MSIP_Label_604121a6-36f3-4678-bd5a-1ffd39207b5b_SetDate">
    <vt:lpwstr>2022-02-22T12:06:18Z</vt:lpwstr>
  </property>
  <property fmtid="{D5CDD505-2E9C-101B-9397-08002B2CF9AE}" pid="4" name="MSIP_Label_604121a6-36f3-4678-bd5a-1ffd39207b5b_Method">
    <vt:lpwstr>Standard</vt:lpwstr>
  </property>
  <property fmtid="{D5CDD505-2E9C-101B-9397-08002B2CF9AE}" pid="5" name="MSIP_Label_604121a6-36f3-4678-bd5a-1ffd39207b5b_Name">
    <vt:lpwstr>604121a6-36f3-4678-bd5a-1ffd39207b5b</vt:lpwstr>
  </property>
  <property fmtid="{D5CDD505-2E9C-101B-9397-08002B2CF9AE}" pid="6" name="MSIP_Label_604121a6-36f3-4678-bd5a-1ffd39207b5b_SiteId">
    <vt:lpwstr>491e8cc4-2204-4312-8565-17f85046df01</vt:lpwstr>
  </property>
  <property fmtid="{D5CDD505-2E9C-101B-9397-08002B2CF9AE}" pid="7" name="MSIP_Label_604121a6-36f3-4678-bd5a-1ffd39207b5b_ActionId">
    <vt:lpwstr>4a156cc7-96da-4e48-a729-330aaedeb155</vt:lpwstr>
  </property>
  <property fmtid="{D5CDD505-2E9C-101B-9397-08002B2CF9AE}" pid="8" name="MSIP_Label_604121a6-36f3-4678-bd5a-1ffd39207b5b_ContentBits">
    <vt:lpwstr>3</vt:lpwstr>
  </property>
  <property fmtid="{D5CDD505-2E9C-101B-9397-08002B2CF9AE}" pid="9" name="MSIP_Label_26d53051-f25c-4a20-b0d1-fda82844c15d_Enabled">
    <vt:lpwstr>true</vt:lpwstr>
  </property>
  <property fmtid="{D5CDD505-2E9C-101B-9397-08002B2CF9AE}" pid="10" name="MSIP_Label_26d53051-f25c-4a20-b0d1-fda82844c15d_SetDate">
    <vt:lpwstr>2023-03-24T12:35:43Z</vt:lpwstr>
  </property>
  <property fmtid="{D5CDD505-2E9C-101B-9397-08002B2CF9AE}" pid="11" name="MSIP_Label_26d53051-f25c-4a20-b0d1-fda82844c15d_Method">
    <vt:lpwstr>Standard</vt:lpwstr>
  </property>
  <property fmtid="{D5CDD505-2E9C-101B-9397-08002B2CF9AE}" pid="12" name="MSIP_Label_26d53051-f25c-4a20-b0d1-fda82844c15d_Name">
    <vt:lpwstr>Intern - SB1 Sørøst-Norge</vt:lpwstr>
  </property>
  <property fmtid="{D5CDD505-2E9C-101B-9397-08002B2CF9AE}" pid="13" name="MSIP_Label_26d53051-f25c-4a20-b0d1-fda82844c15d_SiteId">
    <vt:lpwstr>029d3bb5-f178-4934-a00b-89d080c06d20</vt:lpwstr>
  </property>
  <property fmtid="{D5CDD505-2E9C-101B-9397-08002B2CF9AE}" pid="14" name="MSIP_Label_26d53051-f25c-4a20-b0d1-fda82844c15d_ActionId">
    <vt:lpwstr>78d18e2c-4de3-43a2-b6c9-ba00a9ce193f</vt:lpwstr>
  </property>
  <property fmtid="{D5CDD505-2E9C-101B-9397-08002B2CF9AE}" pid="15" name="MSIP_Label_26d53051-f25c-4a20-b0d1-fda82844c15d_ContentBits">
    <vt:lpwstr>1</vt:lpwstr>
  </property>
</Properties>
</file>