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24"/>
  <workbookPr codeName="ThisWorkbook"/>
  <mc:AlternateContent xmlns:mc="http://schemas.openxmlformats.org/markup-compatibility/2006">
    <mc:Choice Requires="x15">
      <x15ac:absPath xmlns:x15ac="http://schemas.microsoft.com/office/spreadsheetml/2010/11/ac" url="https://sb1bv.sharepoint.com/sites/Fora-Myndighetsrapportering/Shared Documents/Pilar 3/2022/Excel dokument Q1-22/"/>
    </mc:Choice>
  </mc:AlternateContent>
  <xr:revisionPtr revIDLastSave="0" documentId="8_{266B4843-9C86-4E20-A6E6-6F0438CF9CAB}" xr6:coauthVersionLast="48" xr6:coauthVersionMax="48" xr10:uidLastSave="{00000000-0000-0000-0000-000000000000}"/>
  <bookViews>
    <workbookView xWindow="-120" yWindow="-120" windowWidth="29040" windowHeight="17640" firstSheet="2" activeTab="2" xr2:uid="{00000000-000D-0000-FFFF-FFFF00000000}"/>
  </bookViews>
  <sheets>
    <sheet name="Front" sheetId="87" r:id="rId1"/>
    <sheet name="Contents" sheetId="1" r:id="rId2"/>
    <sheet name="1" sheetId="5" r:id="rId3"/>
    <sheet name="3" sheetId="7" r:id="rId4"/>
    <sheet name="4" sheetId="57" r:id="rId5"/>
    <sheet name="5" sheetId="86" r:id="rId6"/>
    <sheet name="6" sheetId="3" r:id="rId7"/>
    <sheet name="9" sheetId="80" r:id="rId8"/>
    <sheet name="10" sheetId="83" r:id="rId9"/>
    <sheet name="11" sheetId="9" r:id="rId10"/>
    <sheet name="12" sheetId="94" r:id="rId11"/>
    <sheet name="13" sheetId="13" r:id="rId12"/>
    <sheet name="14" sheetId="11" r:id="rId13"/>
    <sheet name="15" sheetId="96" r:id="rId14"/>
    <sheet name="16" sheetId="95" r:id="rId15"/>
    <sheet name="17" sheetId="97" r:id="rId16"/>
    <sheet name="18" sheetId="98" r:id="rId17"/>
    <sheet name="22" sheetId="20" r:id="rId18"/>
    <sheet name="23" sheetId="21" r:id="rId19"/>
    <sheet name="24" sheetId="22" r:id="rId20"/>
    <sheet name="31" sheetId="30" r:id="rId21"/>
    <sheet name="35" sheetId="34" r:id="rId22"/>
    <sheet name="48" sheetId="50" r:id="rId23"/>
    <sheet name="49" sheetId="91" r:id="rId24"/>
    <sheet name="52" sheetId="93" r:id="rId25"/>
    <sheet name="53" sheetId="92" r:id="rId26"/>
  </sheets>
  <externalReferences>
    <externalReference r:id="rId27"/>
    <externalReference r:id="rId28"/>
    <externalReference r:id="rId29"/>
  </externalReferences>
  <definedNames>
    <definedName name="__123Graph_ABALADAGS" localSheetId="2" hidden="1">[1]Tabell!#REF!</definedName>
    <definedName name="__123Graph_ABALADAGS" localSheetId="8" hidden="1">[1]Tabell!#REF!</definedName>
    <definedName name="__123Graph_ABALADAGS" localSheetId="9" hidden="1">[1]Tabell!#REF!</definedName>
    <definedName name="__123Graph_ABALADAGS" localSheetId="10" hidden="1">[1]Tabell!#REF!</definedName>
    <definedName name="__123Graph_ABALADAGS" localSheetId="11" hidden="1">[1]Tabell!#REF!</definedName>
    <definedName name="__123Graph_ABALADAGS" localSheetId="12" hidden="1">[1]Tabell!#REF!</definedName>
    <definedName name="__123Graph_ABALADAGS" localSheetId="17" hidden="1">[1]Tabell!#REF!</definedName>
    <definedName name="__123Graph_ABALADAGS" localSheetId="18" hidden="1">[1]Tabell!#REF!</definedName>
    <definedName name="__123Graph_ABALADAGS" localSheetId="19" hidden="1">[1]Tabell!#REF!</definedName>
    <definedName name="__123Graph_ABALADAGS" localSheetId="3" hidden="1">[1]Tabell!#REF!</definedName>
    <definedName name="__123Graph_ABALADAGS" localSheetId="4" hidden="1">[1]Tabell!#REF!</definedName>
    <definedName name="__123Graph_ABALADAGS" localSheetId="22" hidden="1">[1]Tabell!#REF!</definedName>
    <definedName name="__123Graph_ABALADAGS" localSheetId="5" hidden="1">[1]Tabell!#REF!</definedName>
    <definedName name="__123Graph_ABALADAGS" localSheetId="24" hidden="1">[1]Tabell!#REF!</definedName>
    <definedName name="__123Graph_ABALADAGS" localSheetId="25" hidden="1">[1]Tabell!#REF!</definedName>
    <definedName name="__123Graph_ABALADAGS" localSheetId="6" hidden="1">[1]Tabell!#REF!</definedName>
    <definedName name="__123Graph_ABALADAGS" localSheetId="7" hidden="1">[1]Tabell!#REF!</definedName>
    <definedName name="__123Graph_ABALADAGS" hidden="1">[1]Tabell!#REF!</definedName>
    <definedName name="__123Graph_BBALADAGS" localSheetId="2" hidden="1">[1]Tabell!#REF!</definedName>
    <definedName name="__123Graph_BBALADAGS" localSheetId="8" hidden="1">[1]Tabell!#REF!</definedName>
    <definedName name="__123Graph_BBALADAGS" localSheetId="9" hidden="1">[1]Tabell!#REF!</definedName>
    <definedName name="__123Graph_BBALADAGS" localSheetId="10" hidden="1">[1]Tabell!#REF!</definedName>
    <definedName name="__123Graph_BBALADAGS" localSheetId="11" hidden="1">[1]Tabell!#REF!</definedName>
    <definedName name="__123Graph_BBALADAGS" localSheetId="12" hidden="1">[1]Tabell!#REF!</definedName>
    <definedName name="__123Graph_BBALADAGS" localSheetId="17" hidden="1">[1]Tabell!#REF!</definedName>
    <definedName name="__123Graph_BBALADAGS" localSheetId="18" hidden="1">[1]Tabell!#REF!</definedName>
    <definedName name="__123Graph_BBALADAGS" localSheetId="19" hidden="1">[1]Tabell!#REF!</definedName>
    <definedName name="__123Graph_BBALADAGS" localSheetId="3" hidden="1">[1]Tabell!#REF!</definedName>
    <definedName name="__123Graph_BBALADAGS" localSheetId="4" hidden="1">[1]Tabell!#REF!</definedName>
    <definedName name="__123Graph_BBALADAGS" localSheetId="22" hidden="1">[1]Tabell!#REF!</definedName>
    <definedName name="__123Graph_BBALADAGS" localSheetId="5" hidden="1">[1]Tabell!#REF!</definedName>
    <definedName name="__123Graph_BBALADAGS" localSheetId="24" hidden="1">[1]Tabell!#REF!</definedName>
    <definedName name="__123Graph_BBALADAGS" localSheetId="25" hidden="1">[1]Tabell!#REF!</definedName>
    <definedName name="__123Graph_BBALADAGS" localSheetId="6" hidden="1">[1]Tabell!#REF!</definedName>
    <definedName name="__123Graph_BBALADAGS" localSheetId="7" hidden="1">[1]Tabell!#REF!</definedName>
    <definedName name="__123Graph_BBALADAGS" hidden="1">[1]Tabell!#REF!</definedName>
    <definedName name="__123Graph_CBALADAGS" localSheetId="2" hidden="1">[1]Tabell!#REF!</definedName>
    <definedName name="__123Graph_CBALADAGS" localSheetId="8" hidden="1">[1]Tabell!#REF!</definedName>
    <definedName name="__123Graph_CBALADAGS" localSheetId="9" hidden="1">[1]Tabell!#REF!</definedName>
    <definedName name="__123Graph_CBALADAGS" localSheetId="10" hidden="1">[1]Tabell!#REF!</definedName>
    <definedName name="__123Graph_CBALADAGS" localSheetId="11" hidden="1">[1]Tabell!#REF!</definedName>
    <definedName name="__123Graph_CBALADAGS" localSheetId="12" hidden="1">[1]Tabell!#REF!</definedName>
    <definedName name="__123Graph_CBALADAGS" localSheetId="17" hidden="1">[1]Tabell!#REF!</definedName>
    <definedName name="__123Graph_CBALADAGS" localSheetId="18" hidden="1">[1]Tabell!#REF!</definedName>
    <definedName name="__123Graph_CBALADAGS" localSheetId="19" hidden="1">[1]Tabell!#REF!</definedName>
    <definedName name="__123Graph_CBALADAGS" localSheetId="3" hidden="1">[1]Tabell!#REF!</definedName>
    <definedName name="__123Graph_CBALADAGS" localSheetId="4" hidden="1">[1]Tabell!#REF!</definedName>
    <definedName name="__123Graph_CBALADAGS" localSheetId="22" hidden="1">[1]Tabell!#REF!</definedName>
    <definedName name="__123Graph_CBALADAGS" localSheetId="5" hidden="1">[1]Tabell!#REF!</definedName>
    <definedName name="__123Graph_CBALADAGS" localSheetId="24" hidden="1">[1]Tabell!#REF!</definedName>
    <definedName name="__123Graph_CBALADAGS" localSheetId="25" hidden="1">[1]Tabell!#REF!</definedName>
    <definedName name="__123Graph_CBALADAGS" localSheetId="6" hidden="1">[1]Tabell!#REF!</definedName>
    <definedName name="__123Graph_CBALADAGS" localSheetId="7" hidden="1">[1]Tabell!#REF!</definedName>
    <definedName name="__123Graph_CBALADAGS" hidden="1">[1]Tabell!#REF!</definedName>
    <definedName name="__123Graph_DBALADAGS" localSheetId="2" hidden="1">[1]Tabell!#REF!</definedName>
    <definedName name="__123Graph_DBALADAGS" localSheetId="8" hidden="1">[1]Tabell!#REF!</definedName>
    <definedName name="__123Graph_DBALADAGS" localSheetId="9" hidden="1">[1]Tabell!#REF!</definedName>
    <definedName name="__123Graph_DBALADAGS" localSheetId="10" hidden="1">[1]Tabell!#REF!</definedName>
    <definedName name="__123Graph_DBALADAGS" localSheetId="11" hidden="1">[1]Tabell!#REF!</definedName>
    <definedName name="__123Graph_DBALADAGS" localSheetId="12" hidden="1">[1]Tabell!#REF!</definedName>
    <definedName name="__123Graph_DBALADAGS" localSheetId="17" hidden="1">[1]Tabell!#REF!</definedName>
    <definedName name="__123Graph_DBALADAGS" localSheetId="18" hidden="1">[1]Tabell!#REF!</definedName>
    <definedName name="__123Graph_DBALADAGS" localSheetId="19" hidden="1">[1]Tabell!#REF!</definedName>
    <definedName name="__123Graph_DBALADAGS" localSheetId="3" hidden="1">[1]Tabell!#REF!</definedName>
    <definedName name="__123Graph_DBALADAGS" localSheetId="4" hidden="1">[1]Tabell!#REF!</definedName>
    <definedName name="__123Graph_DBALADAGS" localSheetId="22" hidden="1">[1]Tabell!#REF!</definedName>
    <definedName name="__123Graph_DBALADAGS" localSheetId="5" hidden="1">[1]Tabell!#REF!</definedName>
    <definedName name="__123Graph_DBALADAGS" localSheetId="24" hidden="1">[1]Tabell!#REF!</definedName>
    <definedName name="__123Graph_DBALADAGS" localSheetId="25" hidden="1">[1]Tabell!#REF!</definedName>
    <definedName name="__123Graph_DBALADAGS" localSheetId="6" hidden="1">[1]Tabell!#REF!</definedName>
    <definedName name="__123Graph_DBALADAGS" localSheetId="7" hidden="1">[1]Tabell!#REF!</definedName>
    <definedName name="__123Graph_DBALADAGS" hidden="1">[1]Tabell!#REF!</definedName>
    <definedName name="__123Graph_EBALADAGS" localSheetId="2" hidden="1">[1]Tabell!#REF!</definedName>
    <definedName name="__123Graph_EBALADAGS" localSheetId="8" hidden="1">[1]Tabell!#REF!</definedName>
    <definedName name="__123Graph_EBALADAGS" localSheetId="9" hidden="1">[1]Tabell!#REF!</definedName>
    <definedName name="__123Graph_EBALADAGS" localSheetId="10" hidden="1">[1]Tabell!#REF!</definedName>
    <definedName name="__123Graph_EBALADAGS" localSheetId="11" hidden="1">[1]Tabell!#REF!</definedName>
    <definedName name="__123Graph_EBALADAGS" localSheetId="12" hidden="1">[1]Tabell!#REF!</definedName>
    <definedName name="__123Graph_EBALADAGS" localSheetId="17" hidden="1">[1]Tabell!#REF!</definedName>
    <definedName name="__123Graph_EBALADAGS" localSheetId="18" hidden="1">[1]Tabell!#REF!</definedName>
    <definedName name="__123Graph_EBALADAGS" localSheetId="19" hidden="1">[1]Tabell!#REF!</definedName>
    <definedName name="__123Graph_EBALADAGS" localSheetId="3" hidden="1">[1]Tabell!#REF!</definedName>
    <definedName name="__123Graph_EBALADAGS" localSheetId="4" hidden="1">[1]Tabell!#REF!</definedName>
    <definedName name="__123Graph_EBALADAGS" localSheetId="22" hidden="1">[1]Tabell!#REF!</definedName>
    <definedName name="__123Graph_EBALADAGS" localSheetId="5" hidden="1">[1]Tabell!#REF!</definedName>
    <definedName name="__123Graph_EBALADAGS" localSheetId="24" hidden="1">[1]Tabell!#REF!</definedName>
    <definedName name="__123Graph_EBALADAGS" localSheetId="25" hidden="1">[1]Tabell!#REF!</definedName>
    <definedName name="__123Graph_EBALADAGS" localSheetId="6" hidden="1">[1]Tabell!#REF!</definedName>
    <definedName name="__123Graph_EBALADAGS" localSheetId="7" hidden="1">[1]Tabell!#REF!</definedName>
    <definedName name="__123Graph_EBALADAGS" hidden="1">[1]Tabell!#REF!</definedName>
    <definedName name="__123Graph_FBALADAGS" localSheetId="2" hidden="1">[1]Tabell!#REF!</definedName>
    <definedName name="__123Graph_FBALADAGS" localSheetId="8" hidden="1">[1]Tabell!#REF!</definedName>
    <definedName name="__123Graph_FBALADAGS" localSheetId="9" hidden="1">[1]Tabell!#REF!</definedName>
    <definedName name="__123Graph_FBALADAGS" localSheetId="10" hidden="1">[1]Tabell!#REF!</definedName>
    <definedName name="__123Graph_FBALADAGS" localSheetId="11" hidden="1">[1]Tabell!#REF!</definedName>
    <definedName name="__123Graph_FBALADAGS" localSheetId="12" hidden="1">[1]Tabell!#REF!</definedName>
    <definedName name="__123Graph_FBALADAGS" localSheetId="17" hidden="1">[1]Tabell!#REF!</definedName>
    <definedName name="__123Graph_FBALADAGS" localSheetId="18" hidden="1">[1]Tabell!#REF!</definedName>
    <definedName name="__123Graph_FBALADAGS" localSheetId="19" hidden="1">[1]Tabell!#REF!</definedName>
    <definedName name="__123Graph_FBALADAGS" localSheetId="3" hidden="1">[1]Tabell!#REF!</definedName>
    <definedName name="__123Graph_FBALADAGS" localSheetId="4" hidden="1">[1]Tabell!#REF!</definedName>
    <definedName name="__123Graph_FBALADAGS" localSheetId="22" hidden="1">[1]Tabell!#REF!</definedName>
    <definedName name="__123Graph_FBALADAGS" localSheetId="5" hidden="1">[1]Tabell!#REF!</definedName>
    <definedName name="__123Graph_FBALADAGS" localSheetId="24" hidden="1">[1]Tabell!#REF!</definedName>
    <definedName name="__123Graph_FBALADAGS" localSheetId="25" hidden="1">[1]Tabell!#REF!</definedName>
    <definedName name="__123Graph_FBALADAGS" localSheetId="6" hidden="1">[1]Tabell!#REF!</definedName>
    <definedName name="__123Graph_FBALADAGS" localSheetId="7" hidden="1">[1]Tabell!#REF!</definedName>
    <definedName name="__123Graph_FBALADAGS" hidden="1">[1]Tabell!#REF!</definedName>
    <definedName name="__123Graph_LBL_ABALADAGS" localSheetId="2" hidden="1">[1]Tabell!#REF!</definedName>
    <definedName name="__123Graph_LBL_ABALADAGS" localSheetId="8" hidden="1">[1]Tabell!#REF!</definedName>
    <definedName name="__123Graph_LBL_ABALADAGS" localSheetId="9" hidden="1">[1]Tabell!#REF!</definedName>
    <definedName name="__123Graph_LBL_ABALADAGS" localSheetId="10" hidden="1">[1]Tabell!#REF!</definedName>
    <definedName name="__123Graph_LBL_ABALADAGS" localSheetId="11" hidden="1">[1]Tabell!#REF!</definedName>
    <definedName name="__123Graph_LBL_ABALADAGS" localSheetId="12" hidden="1">[1]Tabell!#REF!</definedName>
    <definedName name="__123Graph_LBL_ABALADAGS" localSheetId="17" hidden="1">[1]Tabell!#REF!</definedName>
    <definedName name="__123Graph_LBL_ABALADAGS" localSheetId="18" hidden="1">[1]Tabell!#REF!</definedName>
    <definedName name="__123Graph_LBL_ABALADAGS" localSheetId="19" hidden="1">[1]Tabell!#REF!</definedName>
    <definedName name="__123Graph_LBL_ABALADAGS" localSheetId="3" hidden="1">[1]Tabell!#REF!</definedName>
    <definedName name="__123Graph_LBL_ABALADAGS" localSheetId="4" hidden="1">[1]Tabell!#REF!</definedName>
    <definedName name="__123Graph_LBL_ABALADAGS" localSheetId="22" hidden="1">[1]Tabell!#REF!</definedName>
    <definedName name="__123Graph_LBL_ABALADAGS" localSheetId="5" hidden="1">[1]Tabell!#REF!</definedName>
    <definedName name="__123Graph_LBL_ABALADAGS" localSheetId="24" hidden="1">[1]Tabell!#REF!</definedName>
    <definedName name="__123Graph_LBL_ABALADAGS" localSheetId="25" hidden="1">[1]Tabell!#REF!</definedName>
    <definedName name="__123Graph_LBL_ABALADAGS" localSheetId="6" hidden="1">[1]Tabell!#REF!</definedName>
    <definedName name="__123Graph_LBL_ABALADAGS" localSheetId="7" hidden="1">[1]Tabell!#REF!</definedName>
    <definedName name="__123Graph_LBL_ABALADAGS" hidden="1">[1]Tabell!#REF!</definedName>
    <definedName name="__123Graph_LBL_BBALADAGS" localSheetId="2" hidden="1">[1]Tabell!#REF!</definedName>
    <definedName name="__123Graph_LBL_BBALADAGS" localSheetId="8" hidden="1">[1]Tabell!#REF!</definedName>
    <definedName name="__123Graph_LBL_BBALADAGS" localSheetId="9" hidden="1">[1]Tabell!#REF!</definedName>
    <definedName name="__123Graph_LBL_BBALADAGS" localSheetId="10" hidden="1">[1]Tabell!#REF!</definedName>
    <definedName name="__123Graph_LBL_BBALADAGS" localSheetId="11" hidden="1">[1]Tabell!#REF!</definedName>
    <definedName name="__123Graph_LBL_BBALADAGS" localSheetId="12" hidden="1">[1]Tabell!#REF!</definedName>
    <definedName name="__123Graph_LBL_BBALADAGS" localSheetId="17" hidden="1">[1]Tabell!#REF!</definedName>
    <definedName name="__123Graph_LBL_BBALADAGS" localSheetId="18" hidden="1">[1]Tabell!#REF!</definedName>
    <definedName name="__123Graph_LBL_BBALADAGS" localSheetId="19" hidden="1">[1]Tabell!#REF!</definedName>
    <definedName name="__123Graph_LBL_BBALADAGS" localSheetId="3" hidden="1">[1]Tabell!#REF!</definedName>
    <definedName name="__123Graph_LBL_BBALADAGS" localSheetId="4" hidden="1">[1]Tabell!#REF!</definedName>
    <definedName name="__123Graph_LBL_BBALADAGS" localSheetId="22" hidden="1">[1]Tabell!#REF!</definedName>
    <definedName name="__123Graph_LBL_BBALADAGS" localSheetId="5" hidden="1">[1]Tabell!#REF!</definedName>
    <definedName name="__123Graph_LBL_BBALADAGS" localSheetId="24" hidden="1">[1]Tabell!#REF!</definedName>
    <definedName name="__123Graph_LBL_BBALADAGS" localSheetId="25" hidden="1">[1]Tabell!#REF!</definedName>
    <definedName name="__123Graph_LBL_BBALADAGS" localSheetId="6" hidden="1">[1]Tabell!#REF!</definedName>
    <definedName name="__123Graph_LBL_BBALADAGS" localSheetId="7" hidden="1">[1]Tabell!#REF!</definedName>
    <definedName name="__123Graph_LBL_BBALADAGS" hidden="1">[1]Tabell!#REF!</definedName>
    <definedName name="__123Graph_LBL_CBALADAGS" localSheetId="2" hidden="1">[1]Tabell!#REF!</definedName>
    <definedName name="__123Graph_LBL_CBALADAGS" localSheetId="8" hidden="1">[1]Tabell!#REF!</definedName>
    <definedName name="__123Graph_LBL_CBALADAGS" localSheetId="9" hidden="1">[1]Tabell!#REF!</definedName>
    <definedName name="__123Graph_LBL_CBALADAGS" localSheetId="10" hidden="1">[1]Tabell!#REF!</definedName>
    <definedName name="__123Graph_LBL_CBALADAGS" localSheetId="11" hidden="1">[1]Tabell!#REF!</definedName>
    <definedName name="__123Graph_LBL_CBALADAGS" localSheetId="12" hidden="1">[1]Tabell!#REF!</definedName>
    <definedName name="__123Graph_LBL_CBALADAGS" localSheetId="17" hidden="1">[1]Tabell!#REF!</definedName>
    <definedName name="__123Graph_LBL_CBALADAGS" localSheetId="18" hidden="1">[1]Tabell!#REF!</definedName>
    <definedName name="__123Graph_LBL_CBALADAGS" localSheetId="19" hidden="1">[1]Tabell!#REF!</definedName>
    <definedName name="__123Graph_LBL_CBALADAGS" localSheetId="3" hidden="1">[1]Tabell!#REF!</definedName>
    <definedName name="__123Graph_LBL_CBALADAGS" localSheetId="4" hidden="1">[1]Tabell!#REF!</definedName>
    <definedName name="__123Graph_LBL_CBALADAGS" localSheetId="22" hidden="1">[1]Tabell!#REF!</definedName>
    <definedName name="__123Graph_LBL_CBALADAGS" localSheetId="5" hidden="1">[1]Tabell!#REF!</definedName>
    <definedName name="__123Graph_LBL_CBALADAGS" localSheetId="24" hidden="1">[1]Tabell!#REF!</definedName>
    <definedName name="__123Graph_LBL_CBALADAGS" localSheetId="25" hidden="1">[1]Tabell!#REF!</definedName>
    <definedName name="__123Graph_LBL_CBALADAGS" localSheetId="6" hidden="1">[1]Tabell!#REF!</definedName>
    <definedName name="__123Graph_LBL_CBALADAGS" localSheetId="7" hidden="1">[1]Tabell!#REF!</definedName>
    <definedName name="__123Graph_LBL_CBALADAGS" hidden="1">[1]Tabell!#REF!</definedName>
    <definedName name="__123Graph_LBL_DBALADAGS" localSheetId="2" hidden="1">[1]Tabell!#REF!</definedName>
    <definedName name="__123Graph_LBL_DBALADAGS" localSheetId="8" hidden="1">[1]Tabell!#REF!</definedName>
    <definedName name="__123Graph_LBL_DBALADAGS" localSheetId="9" hidden="1">[1]Tabell!#REF!</definedName>
    <definedName name="__123Graph_LBL_DBALADAGS" localSheetId="10" hidden="1">[1]Tabell!#REF!</definedName>
    <definedName name="__123Graph_LBL_DBALADAGS" localSheetId="11" hidden="1">[1]Tabell!#REF!</definedName>
    <definedName name="__123Graph_LBL_DBALADAGS" localSheetId="12" hidden="1">[1]Tabell!#REF!</definedName>
    <definedName name="__123Graph_LBL_DBALADAGS" localSheetId="17" hidden="1">[1]Tabell!#REF!</definedName>
    <definedName name="__123Graph_LBL_DBALADAGS" localSheetId="18" hidden="1">[1]Tabell!#REF!</definedName>
    <definedName name="__123Graph_LBL_DBALADAGS" localSheetId="19" hidden="1">[1]Tabell!#REF!</definedName>
    <definedName name="__123Graph_LBL_DBALADAGS" localSheetId="3" hidden="1">[1]Tabell!#REF!</definedName>
    <definedName name="__123Graph_LBL_DBALADAGS" localSheetId="4" hidden="1">[1]Tabell!#REF!</definedName>
    <definedName name="__123Graph_LBL_DBALADAGS" localSheetId="22" hidden="1">[1]Tabell!#REF!</definedName>
    <definedName name="__123Graph_LBL_DBALADAGS" localSheetId="5" hidden="1">[1]Tabell!#REF!</definedName>
    <definedName name="__123Graph_LBL_DBALADAGS" localSheetId="24" hidden="1">[1]Tabell!#REF!</definedName>
    <definedName name="__123Graph_LBL_DBALADAGS" localSheetId="25" hidden="1">[1]Tabell!#REF!</definedName>
    <definedName name="__123Graph_LBL_DBALADAGS" localSheetId="6" hidden="1">[1]Tabell!#REF!</definedName>
    <definedName name="__123Graph_LBL_DBALADAGS" localSheetId="7" hidden="1">[1]Tabell!#REF!</definedName>
    <definedName name="__123Graph_LBL_DBALADAGS" hidden="1">[1]Tabell!#REF!</definedName>
    <definedName name="__123Graph_LBL_EBALADAGS" localSheetId="2" hidden="1">[1]Tabell!#REF!</definedName>
    <definedName name="__123Graph_LBL_EBALADAGS" localSheetId="8" hidden="1">[1]Tabell!#REF!</definedName>
    <definedName name="__123Graph_LBL_EBALADAGS" localSheetId="9" hidden="1">[1]Tabell!#REF!</definedName>
    <definedName name="__123Graph_LBL_EBALADAGS" localSheetId="10" hidden="1">[1]Tabell!#REF!</definedName>
    <definedName name="__123Graph_LBL_EBALADAGS" localSheetId="11" hidden="1">[1]Tabell!#REF!</definedName>
    <definedName name="__123Graph_LBL_EBALADAGS" localSheetId="12" hidden="1">[1]Tabell!#REF!</definedName>
    <definedName name="__123Graph_LBL_EBALADAGS" localSheetId="17" hidden="1">[1]Tabell!#REF!</definedName>
    <definedName name="__123Graph_LBL_EBALADAGS" localSheetId="18" hidden="1">[1]Tabell!#REF!</definedName>
    <definedName name="__123Graph_LBL_EBALADAGS" localSheetId="19" hidden="1">[1]Tabell!#REF!</definedName>
    <definedName name="__123Graph_LBL_EBALADAGS" localSheetId="3" hidden="1">[1]Tabell!#REF!</definedName>
    <definedName name="__123Graph_LBL_EBALADAGS" localSheetId="4" hidden="1">[1]Tabell!#REF!</definedName>
    <definedName name="__123Graph_LBL_EBALADAGS" localSheetId="22" hidden="1">[1]Tabell!#REF!</definedName>
    <definedName name="__123Graph_LBL_EBALADAGS" localSheetId="5" hidden="1">[1]Tabell!#REF!</definedName>
    <definedName name="__123Graph_LBL_EBALADAGS" localSheetId="24" hidden="1">[1]Tabell!#REF!</definedName>
    <definedName name="__123Graph_LBL_EBALADAGS" localSheetId="25" hidden="1">[1]Tabell!#REF!</definedName>
    <definedName name="__123Graph_LBL_EBALADAGS" localSheetId="6" hidden="1">[1]Tabell!#REF!</definedName>
    <definedName name="__123Graph_LBL_EBALADAGS" localSheetId="7" hidden="1">[1]Tabell!#REF!</definedName>
    <definedName name="__123Graph_LBL_EBALADAGS" hidden="1">[1]Tabell!#REF!</definedName>
    <definedName name="__123Graph_LBL_FBALADAGS" localSheetId="2" hidden="1">[1]Tabell!#REF!</definedName>
    <definedName name="__123Graph_LBL_FBALADAGS" localSheetId="8" hidden="1">[1]Tabell!#REF!</definedName>
    <definedName name="__123Graph_LBL_FBALADAGS" localSheetId="9" hidden="1">[1]Tabell!#REF!</definedName>
    <definedName name="__123Graph_LBL_FBALADAGS" localSheetId="10" hidden="1">[1]Tabell!#REF!</definedName>
    <definedName name="__123Graph_LBL_FBALADAGS" localSheetId="11" hidden="1">[1]Tabell!#REF!</definedName>
    <definedName name="__123Graph_LBL_FBALADAGS" localSheetId="12" hidden="1">[1]Tabell!#REF!</definedName>
    <definedName name="__123Graph_LBL_FBALADAGS" localSheetId="17" hidden="1">[1]Tabell!#REF!</definedName>
    <definedName name="__123Graph_LBL_FBALADAGS" localSheetId="18" hidden="1">[1]Tabell!#REF!</definedName>
    <definedName name="__123Graph_LBL_FBALADAGS" localSheetId="19" hidden="1">[1]Tabell!#REF!</definedName>
    <definedName name="__123Graph_LBL_FBALADAGS" localSheetId="3" hidden="1">[1]Tabell!#REF!</definedName>
    <definedName name="__123Graph_LBL_FBALADAGS" localSheetId="4" hidden="1">[1]Tabell!#REF!</definedName>
    <definedName name="__123Graph_LBL_FBALADAGS" localSheetId="22" hidden="1">[1]Tabell!#REF!</definedName>
    <definedName name="__123Graph_LBL_FBALADAGS" localSheetId="5" hidden="1">[1]Tabell!#REF!</definedName>
    <definedName name="__123Graph_LBL_FBALADAGS" localSheetId="24" hidden="1">[1]Tabell!#REF!</definedName>
    <definedName name="__123Graph_LBL_FBALADAGS" localSheetId="25" hidden="1">[1]Tabell!#REF!</definedName>
    <definedName name="__123Graph_LBL_FBALADAGS" localSheetId="6" hidden="1">[1]Tabell!#REF!</definedName>
    <definedName name="__123Graph_LBL_FBALADAGS" localSheetId="7" hidden="1">[1]Tabell!#REF!</definedName>
    <definedName name="__123Graph_LBL_FBALADAGS" hidden="1">[1]Tabell!#REF!</definedName>
    <definedName name="__123Graph_XBALADAGS" localSheetId="2" hidden="1">[1]Tabell!#REF!</definedName>
    <definedName name="__123Graph_XBALADAGS" localSheetId="8" hidden="1">[1]Tabell!#REF!</definedName>
    <definedName name="__123Graph_XBALADAGS" localSheetId="9" hidden="1">[1]Tabell!#REF!</definedName>
    <definedName name="__123Graph_XBALADAGS" localSheetId="10" hidden="1">[1]Tabell!#REF!</definedName>
    <definedName name="__123Graph_XBALADAGS" localSheetId="11" hidden="1">[1]Tabell!#REF!</definedName>
    <definedName name="__123Graph_XBALADAGS" localSheetId="12" hidden="1">[1]Tabell!#REF!</definedName>
    <definedName name="__123Graph_XBALADAGS" localSheetId="17" hidden="1">[1]Tabell!#REF!</definedName>
    <definedName name="__123Graph_XBALADAGS" localSheetId="18" hidden="1">[1]Tabell!#REF!</definedName>
    <definedName name="__123Graph_XBALADAGS" localSheetId="19" hidden="1">[1]Tabell!#REF!</definedName>
    <definedName name="__123Graph_XBALADAGS" localSheetId="3" hidden="1">[1]Tabell!#REF!</definedName>
    <definedName name="__123Graph_XBALADAGS" localSheetId="4" hidden="1">[1]Tabell!#REF!</definedName>
    <definedName name="__123Graph_XBALADAGS" localSheetId="22" hidden="1">[1]Tabell!#REF!</definedName>
    <definedName name="__123Graph_XBALADAGS" localSheetId="5" hidden="1">[1]Tabell!#REF!</definedName>
    <definedName name="__123Graph_XBALADAGS" localSheetId="24" hidden="1">[1]Tabell!#REF!</definedName>
    <definedName name="__123Graph_XBALADAGS" localSheetId="25" hidden="1">[1]Tabell!#REF!</definedName>
    <definedName name="__123Graph_XBALADAGS" localSheetId="6" hidden="1">[1]Tabell!#REF!</definedName>
    <definedName name="__123Graph_XBALADAGS" localSheetId="7" hidden="1">[1]Tabell!#REF!</definedName>
    <definedName name="__123Graph_XBALADAGS" hidden="1">[1]Tabell!#REF!</definedName>
    <definedName name="_a10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_a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_a11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_a11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_a3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_a3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_a50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_a5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_GSRATES_1" hidden="1">"CT30000119990101        "</definedName>
    <definedName name="_GSRATES_2" hidden="1">"CT30000119990919        "</definedName>
    <definedName name="_GSRATES_3" hidden="1">"CT30000119990928        "</definedName>
    <definedName name="_GSRATES_4" hidden="1">"CT30000119990928        "</definedName>
    <definedName name="_GSRATES_5" hidden="1">"CT30000119990331        "</definedName>
    <definedName name="_GSRATES_6" hidden="1">"CT30000119990101        "</definedName>
    <definedName name="_GSRATES_7" hidden="1">"CT30000119980930        "</definedName>
    <definedName name="_GSRATES_8" hidden="1">"CT30000119980630        "</definedName>
    <definedName name="_GSRATES_9" hidden="1">"CT30000119980331        "</definedName>
    <definedName name="_GSRATES_COUNT" hidden="1">2</definedName>
    <definedName name="_GSRATESR_1" hidden="1">'[2]Market Cap'!$A$25:$B$26</definedName>
    <definedName name="_GSRATESR_2" localSheetId="2" hidden="1">'[2]Market Cap'!#REF!</definedName>
    <definedName name="_GSRATESR_2" localSheetId="8" hidden="1">'[2]Market Cap'!#REF!</definedName>
    <definedName name="_GSRATESR_2" localSheetId="9" hidden="1">'[2]Market Cap'!#REF!</definedName>
    <definedName name="_GSRATESR_2" localSheetId="10" hidden="1">'[2]Market Cap'!#REF!</definedName>
    <definedName name="_GSRATESR_2" localSheetId="11" hidden="1">'[2]Market Cap'!#REF!</definedName>
    <definedName name="_GSRATESR_2" localSheetId="12" hidden="1">'[2]Market Cap'!#REF!</definedName>
    <definedName name="_GSRATESR_2" localSheetId="17" hidden="1">'[2]Market Cap'!#REF!</definedName>
    <definedName name="_GSRATESR_2" localSheetId="18" hidden="1">'[2]Market Cap'!#REF!</definedName>
    <definedName name="_GSRATESR_2" localSheetId="19" hidden="1">'[2]Market Cap'!#REF!</definedName>
    <definedName name="_GSRATESR_2" localSheetId="3" hidden="1">'[2]Market Cap'!#REF!</definedName>
    <definedName name="_GSRATESR_2" localSheetId="4" hidden="1">'[2]Market Cap'!#REF!</definedName>
    <definedName name="_GSRATESR_2" localSheetId="22" hidden="1">'[2]Market Cap'!#REF!</definedName>
    <definedName name="_GSRATESR_2" localSheetId="5" hidden="1">'[2]Market Cap'!#REF!</definedName>
    <definedName name="_GSRATESR_2" localSheetId="24" hidden="1">'[2]Market Cap'!#REF!</definedName>
    <definedName name="_GSRATESR_2" localSheetId="25" hidden="1">'[2]Market Cap'!#REF!</definedName>
    <definedName name="_GSRATESR_2" localSheetId="6" hidden="1">'[2]Market Cap'!#REF!</definedName>
    <definedName name="_GSRATESR_2" localSheetId="7" hidden="1">'[2]Market Cap'!#REF!</definedName>
    <definedName name="_GSRATESR_2" hidden="1">'[2]Market Cap'!#REF!</definedName>
    <definedName name="_GSRATESR_3" hidden="1">'[2]Market Cap'!$A$24:$B$25</definedName>
    <definedName name="_GSRATESR_4" hidden="1">'[2]Market Cap'!$A$22:$B$23</definedName>
    <definedName name="_GSRATESR_5" hidden="1">'[2]Market Cap'!$A$28:$B$29</definedName>
    <definedName name="_GSRATESR_6" hidden="1">'[2]Market Cap'!$A$31:$B$32</definedName>
    <definedName name="_GSRATESR_7" hidden="1">'[2]Market Cap'!$A$34:$B$35</definedName>
    <definedName name="_GSRATESR_8" hidden="1">'[2]Market Cap'!$A$37:$B$38</definedName>
    <definedName name="_GSRATESR_9" hidden="1">'[2]Market Cap'!$A$40:$B$41</definedName>
    <definedName name="_Key1" localSheetId="2" hidden="1">#REF!</definedName>
    <definedName name="_Key1" localSheetId="8" hidden="1">#REF!</definedName>
    <definedName name="_Key1" localSheetId="9" hidden="1">#REF!</definedName>
    <definedName name="_Key1" localSheetId="10" hidden="1">#REF!</definedName>
    <definedName name="_Key1" localSheetId="11" hidden="1">#REF!</definedName>
    <definedName name="_Key1" localSheetId="12" hidden="1">#REF!</definedName>
    <definedName name="_Key1" localSheetId="17" hidden="1">#REF!</definedName>
    <definedName name="_Key1" localSheetId="18" hidden="1">#REF!</definedName>
    <definedName name="_Key1" localSheetId="19" hidden="1">#REF!</definedName>
    <definedName name="_Key1" localSheetId="3" hidden="1">#REF!</definedName>
    <definedName name="_Key1" localSheetId="4" hidden="1">#REF!</definedName>
    <definedName name="_Key1" localSheetId="22" hidden="1">#REF!</definedName>
    <definedName name="_Key1" localSheetId="5" hidden="1">#REF!</definedName>
    <definedName name="_Key1" localSheetId="24" hidden="1">#REF!</definedName>
    <definedName name="_Key1" localSheetId="25" hidden="1">#REF!</definedName>
    <definedName name="_Key1" localSheetId="6" hidden="1">#REF!</definedName>
    <definedName name="_Key1" localSheetId="7" hidden="1">#REF!</definedName>
    <definedName name="_Key1" hidden="1">#REF!</definedName>
    <definedName name="_Order1" hidden="1">255</definedName>
    <definedName name="_SA1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_SA1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_ZZ2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_ZZ2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AAA_DOCTOPS" hidden="1">"AAA_SET"</definedName>
    <definedName name="AAA_duser" hidden="1">"OFF"</definedName>
    <definedName name="AAAAAA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AAAAAA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AAB_Addin5" hidden="1">"AAB_Description for addin 5,Description for addin 5,Description for addin 5,Description for addin 5,Description for addin 5,Description for addin 5"</definedName>
    <definedName name="abc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abc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AccessDatabase" hidden="1">"H:\KAPFORV\FELLES\accessdb\MndRapport.mdb"</definedName>
    <definedName name="ads" localSheetId="2" hidden="1">[1]Tabell!#REF!</definedName>
    <definedName name="ads" localSheetId="8" hidden="1">[1]Tabell!#REF!</definedName>
    <definedName name="ads" localSheetId="9" hidden="1">[1]Tabell!#REF!</definedName>
    <definedName name="ads" localSheetId="10" hidden="1">[1]Tabell!#REF!</definedName>
    <definedName name="ads" localSheetId="11" hidden="1">[1]Tabell!#REF!</definedName>
    <definedName name="ads" localSheetId="12" hidden="1">[1]Tabell!#REF!</definedName>
    <definedName name="ads" localSheetId="17" hidden="1">[1]Tabell!#REF!</definedName>
    <definedName name="ads" localSheetId="18" hidden="1">[1]Tabell!#REF!</definedName>
    <definedName name="ads" localSheetId="19" hidden="1">[1]Tabell!#REF!</definedName>
    <definedName name="ads" localSheetId="3" hidden="1">[1]Tabell!#REF!</definedName>
    <definedName name="ads" localSheetId="4" hidden="1">[1]Tabell!#REF!</definedName>
    <definedName name="ads" localSheetId="22" hidden="1">[1]Tabell!#REF!</definedName>
    <definedName name="ads" localSheetId="5" hidden="1">[1]Tabell!#REF!</definedName>
    <definedName name="ads" localSheetId="24" hidden="1">[1]Tabell!#REF!</definedName>
    <definedName name="ads" localSheetId="25" hidden="1">[1]Tabell!#REF!</definedName>
    <definedName name="ads" localSheetId="6" hidden="1">[1]Tabell!#REF!</definedName>
    <definedName name="ads" localSheetId="7" hidden="1">[1]Tabell!#REF!</definedName>
    <definedName name="ads" hidden="1">[1]Tabell!#REF!</definedName>
    <definedName name="AS2DocOpenMode" hidden="1">"AS2DocumentEdit"</definedName>
    <definedName name="BLPB1" localSheetId="2" hidden="1">#REF!</definedName>
    <definedName name="BLPB1" localSheetId="8" hidden="1">#REF!</definedName>
    <definedName name="BLPB1" localSheetId="9" hidden="1">#REF!</definedName>
    <definedName name="BLPB1" localSheetId="10" hidden="1">#REF!</definedName>
    <definedName name="BLPB1" localSheetId="11" hidden="1">#REF!</definedName>
    <definedName name="BLPB1" localSheetId="12" hidden="1">#REF!</definedName>
    <definedName name="BLPB1" localSheetId="17" hidden="1">#REF!</definedName>
    <definedName name="BLPB1" localSheetId="18" hidden="1">#REF!</definedName>
    <definedName name="BLPB1" localSheetId="19" hidden="1">#REF!</definedName>
    <definedName name="BLPB1" localSheetId="3" hidden="1">#REF!</definedName>
    <definedName name="BLPB1" localSheetId="4" hidden="1">#REF!</definedName>
    <definedName name="BLPB1" localSheetId="22" hidden="1">#REF!</definedName>
    <definedName name="BLPB1" localSheetId="5" hidden="1">#REF!</definedName>
    <definedName name="BLPB1" localSheetId="24" hidden="1">#REF!</definedName>
    <definedName name="BLPB1" localSheetId="25" hidden="1">#REF!</definedName>
    <definedName name="BLPB1" localSheetId="6" hidden="1">#REF!</definedName>
    <definedName name="BLPB1" localSheetId="7" hidden="1">#REF!</definedName>
    <definedName name="BLPB1" hidden="1">#REF!</definedName>
    <definedName name="BLPB2" localSheetId="2" hidden="1">#REF!</definedName>
    <definedName name="BLPB2" localSheetId="8" hidden="1">#REF!</definedName>
    <definedName name="BLPB2" localSheetId="9" hidden="1">#REF!</definedName>
    <definedName name="BLPB2" localSheetId="10" hidden="1">#REF!</definedName>
    <definedName name="BLPB2" localSheetId="11" hidden="1">#REF!</definedName>
    <definedName name="BLPB2" localSheetId="12" hidden="1">#REF!</definedName>
    <definedName name="BLPB2" localSheetId="17" hidden="1">#REF!</definedName>
    <definedName name="BLPB2" localSheetId="18" hidden="1">#REF!</definedName>
    <definedName name="BLPB2" localSheetId="19" hidden="1">#REF!</definedName>
    <definedName name="BLPB2" localSheetId="3" hidden="1">#REF!</definedName>
    <definedName name="BLPB2" localSheetId="4" hidden="1">#REF!</definedName>
    <definedName name="BLPB2" localSheetId="22" hidden="1">#REF!</definedName>
    <definedName name="BLPB2" localSheetId="5" hidden="1">#REF!</definedName>
    <definedName name="BLPB2" localSheetId="24" hidden="1">#REF!</definedName>
    <definedName name="BLPB2" localSheetId="25" hidden="1">#REF!</definedName>
    <definedName name="BLPB2" localSheetId="6" hidden="1">#REF!</definedName>
    <definedName name="BLPB2" localSheetId="7" hidden="1">#REF!</definedName>
    <definedName name="BLPB2" hidden="1">#REF!</definedName>
    <definedName name="BLPH1" localSheetId="2" hidden="1">#REF!</definedName>
    <definedName name="BLPH1" localSheetId="8" hidden="1">#REF!</definedName>
    <definedName name="BLPH1" localSheetId="9" hidden="1">#REF!</definedName>
    <definedName name="BLPH1" localSheetId="10" hidden="1">#REF!</definedName>
    <definedName name="BLPH1" localSheetId="11" hidden="1">#REF!</definedName>
    <definedName name="BLPH1" localSheetId="12" hidden="1">#REF!</definedName>
    <definedName name="BLPH1" localSheetId="17" hidden="1">#REF!</definedName>
    <definedName name="BLPH1" localSheetId="18" hidden="1">#REF!</definedName>
    <definedName name="BLPH1" localSheetId="19" hidden="1">#REF!</definedName>
    <definedName name="BLPH1" localSheetId="3" hidden="1">#REF!</definedName>
    <definedName name="BLPH1" localSheetId="4" hidden="1">#REF!</definedName>
    <definedName name="BLPH1" localSheetId="22" hidden="1">#REF!</definedName>
    <definedName name="BLPH1" localSheetId="5" hidden="1">#REF!</definedName>
    <definedName name="BLPH1" localSheetId="24" hidden="1">#REF!</definedName>
    <definedName name="BLPH1" localSheetId="25" hidden="1">#REF!</definedName>
    <definedName name="BLPH1" localSheetId="6" hidden="1">#REF!</definedName>
    <definedName name="BLPH1" localSheetId="7" hidden="1">#REF!</definedName>
    <definedName name="BLPH1" hidden="1">#REF!</definedName>
    <definedName name="BLPH2" localSheetId="2" hidden="1">#REF!</definedName>
    <definedName name="BLPH2" localSheetId="8" hidden="1">#REF!</definedName>
    <definedName name="BLPH2" localSheetId="9" hidden="1">#REF!</definedName>
    <definedName name="BLPH2" localSheetId="10" hidden="1">#REF!</definedName>
    <definedName name="BLPH2" localSheetId="11" hidden="1">#REF!</definedName>
    <definedName name="BLPH2" localSheetId="12" hidden="1">#REF!</definedName>
    <definedName name="BLPH2" localSheetId="17" hidden="1">#REF!</definedName>
    <definedName name="BLPH2" localSheetId="18" hidden="1">#REF!</definedName>
    <definedName name="BLPH2" localSheetId="19" hidden="1">#REF!</definedName>
    <definedName name="BLPH2" localSheetId="3" hidden="1">#REF!</definedName>
    <definedName name="BLPH2" localSheetId="4" hidden="1">#REF!</definedName>
    <definedName name="BLPH2" localSheetId="22" hidden="1">#REF!</definedName>
    <definedName name="BLPH2" localSheetId="5" hidden="1">#REF!</definedName>
    <definedName name="BLPH2" localSheetId="24" hidden="1">#REF!</definedName>
    <definedName name="BLPH2" localSheetId="25" hidden="1">#REF!</definedName>
    <definedName name="BLPH2" localSheetId="6" hidden="1">#REF!</definedName>
    <definedName name="BLPH2" localSheetId="7" hidden="1">#REF!</definedName>
    <definedName name="BLPH2" hidden="1">#REF!</definedName>
    <definedName name="BLPH3" localSheetId="2" hidden="1">#REF!</definedName>
    <definedName name="BLPH3" localSheetId="8" hidden="1">#REF!</definedName>
    <definedName name="BLPH3" localSheetId="9" hidden="1">#REF!</definedName>
    <definedName name="BLPH3" localSheetId="10" hidden="1">#REF!</definedName>
    <definedName name="BLPH3" localSheetId="11" hidden="1">#REF!</definedName>
    <definedName name="BLPH3" localSheetId="12" hidden="1">#REF!</definedName>
    <definedName name="BLPH3" localSheetId="17" hidden="1">#REF!</definedName>
    <definedName name="BLPH3" localSheetId="18" hidden="1">#REF!</definedName>
    <definedName name="BLPH3" localSheetId="19" hidden="1">#REF!</definedName>
    <definedName name="BLPH3" localSheetId="3" hidden="1">#REF!</definedName>
    <definedName name="BLPH3" localSheetId="4" hidden="1">#REF!</definedName>
    <definedName name="BLPH3" localSheetId="22" hidden="1">#REF!</definedName>
    <definedName name="BLPH3" localSheetId="5" hidden="1">#REF!</definedName>
    <definedName name="BLPH3" localSheetId="24" hidden="1">#REF!</definedName>
    <definedName name="BLPH3" localSheetId="25" hidden="1">#REF!</definedName>
    <definedName name="BLPH3" localSheetId="6" hidden="1">#REF!</definedName>
    <definedName name="BLPH3" localSheetId="7" hidden="1">#REF!</definedName>
    <definedName name="BLPH3" hidden="1">#REF!</definedName>
    <definedName name="BLPH4" localSheetId="2" hidden="1">#REF!</definedName>
    <definedName name="BLPH4" localSheetId="8" hidden="1">#REF!</definedName>
    <definedName name="BLPH4" localSheetId="9" hidden="1">#REF!</definedName>
    <definedName name="BLPH4" localSheetId="10" hidden="1">#REF!</definedName>
    <definedName name="BLPH4" localSheetId="11" hidden="1">#REF!</definedName>
    <definedName name="BLPH4" localSheetId="12" hidden="1">#REF!</definedName>
    <definedName name="BLPH4" localSheetId="17" hidden="1">#REF!</definedName>
    <definedName name="BLPH4" localSheetId="18" hidden="1">#REF!</definedName>
    <definedName name="BLPH4" localSheetId="19" hidden="1">#REF!</definedName>
    <definedName name="BLPH4" localSheetId="3" hidden="1">#REF!</definedName>
    <definedName name="BLPH4" localSheetId="4" hidden="1">#REF!</definedName>
    <definedName name="BLPH4" localSheetId="22" hidden="1">#REF!</definedName>
    <definedName name="BLPH4" localSheetId="5" hidden="1">#REF!</definedName>
    <definedName name="BLPH4" localSheetId="24" hidden="1">#REF!</definedName>
    <definedName name="BLPH4" localSheetId="25" hidden="1">#REF!</definedName>
    <definedName name="BLPH4" localSheetId="6" hidden="1">#REF!</definedName>
    <definedName name="BLPH4" localSheetId="7" hidden="1">#REF!</definedName>
    <definedName name="BLPH4" hidden="1">#REF!</definedName>
    <definedName name="BLPH5" localSheetId="2" hidden="1">#REF!</definedName>
    <definedName name="BLPH5" localSheetId="8" hidden="1">#REF!</definedName>
    <definedName name="BLPH5" localSheetId="9" hidden="1">#REF!</definedName>
    <definedName name="BLPH5" localSheetId="10" hidden="1">#REF!</definedName>
    <definedName name="BLPH5" localSheetId="11" hidden="1">#REF!</definedName>
    <definedName name="BLPH5" localSheetId="12" hidden="1">#REF!</definedName>
    <definedName name="BLPH5" localSheetId="17" hidden="1">#REF!</definedName>
    <definedName name="BLPH5" localSheetId="18" hidden="1">#REF!</definedName>
    <definedName name="BLPH5" localSheetId="19" hidden="1">#REF!</definedName>
    <definedName name="BLPH5" localSheetId="3" hidden="1">#REF!</definedName>
    <definedName name="BLPH5" localSheetId="4" hidden="1">#REF!</definedName>
    <definedName name="BLPH5" localSheetId="22" hidden="1">#REF!</definedName>
    <definedName name="BLPH5" localSheetId="5" hidden="1">#REF!</definedName>
    <definedName name="BLPH5" localSheetId="24" hidden="1">#REF!</definedName>
    <definedName name="BLPH5" localSheetId="25" hidden="1">#REF!</definedName>
    <definedName name="BLPH5" localSheetId="6" hidden="1">#REF!</definedName>
    <definedName name="BLPH5" localSheetId="7" hidden="1">#REF!</definedName>
    <definedName name="BLPH5" hidden="1">#REF!</definedName>
    <definedName name="BLPH6" localSheetId="2" hidden="1">#REF!</definedName>
    <definedName name="BLPH6" localSheetId="8" hidden="1">#REF!</definedName>
    <definedName name="BLPH6" localSheetId="9" hidden="1">#REF!</definedName>
    <definedName name="BLPH6" localSheetId="10" hidden="1">#REF!</definedName>
    <definedName name="BLPH6" localSheetId="11" hidden="1">#REF!</definedName>
    <definedName name="BLPH6" localSheetId="12" hidden="1">#REF!</definedName>
    <definedName name="BLPH6" localSheetId="17" hidden="1">#REF!</definedName>
    <definedName name="BLPH6" localSheetId="18" hidden="1">#REF!</definedName>
    <definedName name="BLPH6" localSheetId="19" hidden="1">#REF!</definedName>
    <definedName name="BLPH6" localSheetId="3" hidden="1">#REF!</definedName>
    <definedName name="BLPH6" localSheetId="4" hidden="1">#REF!</definedName>
    <definedName name="BLPH6" localSheetId="22" hidden="1">#REF!</definedName>
    <definedName name="BLPH6" localSheetId="5" hidden="1">#REF!</definedName>
    <definedName name="BLPH6" localSheetId="24" hidden="1">#REF!</definedName>
    <definedName name="BLPH6" localSheetId="25" hidden="1">#REF!</definedName>
    <definedName name="BLPH6" localSheetId="6" hidden="1">#REF!</definedName>
    <definedName name="BLPH6" localSheetId="7" hidden="1">#REF!</definedName>
    <definedName name="BLPH6" hidden="1">#REF!</definedName>
    <definedName name="BLPH7" localSheetId="2" hidden="1">#REF!</definedName>
    <definedName name="BLPH7" localSheetId="8" hidden="1">#REF!</definedName>
    <definedName name="BLPH7" localSheetId="9" hidden="1">#REF!</definedName>
    <definedName name="BLPH7" localSheetId="10" hidden="1">#REF!</definedName>
    <definedName name="BLPH7" localSheetId="11" hidden="1">#REF!</definedName>
    <definedName name="BLPH7" localSheetId="12" hidden="1">#REF!</definedName>
    <definedName name="BLPH7" localSheetId="17" hidden="1">#REF!</definedName>
    <definedName name="BLPH7" localSheetId="18" hidden="1">#REF!</definedName>
    <definedName name="BLPH7" localSheetId="19" hidden="1">#REF!</definedName>
    <definedName name="BLPH7" localSheetId="3" hidden="1">#REF!</definedName>
    <definedName name="BLPH7" localSheetId="4" hidden="1">#REF!</definedName>
    <definedName name="BLPH7" localSheetId="22" hidden="1">#REF!</definedName>
    <definedName name="BLPH7" localSheetId="5" hidden="1">#REF!</definedName>
    <definedName name="BLPH7" localSheetId="24" hidden="1">#REF!</definedName>
    <definedName name="BLPH7" localSheetId="25" hidden="1">#REF!</definedName>
    <definedName name="BLPH7" localSheetId="6" hidden="1">#REF!</definedName>
    <definedName name="BLPH7" localSheetId="7" hidden="1">#REF!</definedName>
    <definedName name="BLPH7" hidden="1">#REF!</definedName>
    <definedName name="BLPH8" localSheetId="2" hidden="1">#REF!</definedName>
    <definedName name="BLPH8" localSheetId="8" hidden="1">#REF!</definedName>
    <definedName name="BLPH8" localSheetId="9" hidden="1">#REF!</definedName>
    <definedName name="BLPH8" localSheetId="10" hidden="1">#REF!</definedName>
    <definedName name="BLPH8" localSheetId="11" hidden="1">#REF!</definedName>
    <definedName name="BLPH8" localSheetId="12" hidden="1">#REF!</definedName>
    <definedName name="BLPH8" localSheetId="17" hidden="1">#REF!</definedName>
    <definedName name="BLPH8" localSheetId="18" hidden="1">#REF!</definedName>
    <definedName name="BLPH8" localSheetId="19" hidden="1">#REF!</definedName>
    <definedName name="BLPH8" localSheetId="3" hidden="1">#REF!</definedName>
    <definedName name="BLPH8" localSheetId="4" hidden="1">#REF!</definedName>
    <definedName name="BLPH8" localSheetId="22" hidden="1">#REF!</definedName>
    <definedName name="BLPH8" localSheetId="5" hidden="1">#REF!</definedName>
    <definedName name="BLPH8" localSheetId="24" hidden="1">#REF!</definedName>
    <definedName name="BLPH8" localSheetId="25" hidden="1">#REF!</definedName>
    <definedName name="BLPH8" localSheetId="6" hidden="1">#REF!</definedName>
    <definedName name="BLPH8" localSheetId="7" hidden="1">#REF!</definedName>
    <definedName name="BLPH8" hidden="1">#REF!</definedName>
    <definedName name="business_model" localSheetId="10" hidden="1">{#N/A,#N/A,FALSE,"Annual Earnings Model";#N/A,#N/A,FALSE,"Quarterly Earnings Model";#N/A,#N/A,FALSE,"Header";#N/A,#N/A,FALSE,"Notes"}</definedName>
    <definedName name="business_model" hidden="1">{#N/A,#N/A,FALSE,"Annual Earnings Model";#N/A,#N/A,FALSE,"Quarterly Earnings Model";#N/A,#N/A,FALSE,"Header";#N/A,#N/A,FALSE,"Notes"}</definedName>
    <definedName name="D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D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dfhgd" localSheetId="8" hidden="1">[1]Tabell!#REF!</definedName>
    <definedName name="dfhgd" localSheetId="10" hidden="1">[1]Tabell!#REF!</definedName>
    <definedName name="dfhgd" localSheetId="11" hidden="1">[1]Tabell!#REF!</definedName>
    <definedName name="dfhgd" localSheetId="12" hidden="1">[1]Tabell!#REF!</definedName>
    <definedName name="dfhgd" localSheetId="4" hidden="1">[1]Tabell!#REF!</definedName>
    <definedName name="dfhgd" localSheetId="22" hidden="1">[1]Tabell!#REF!</definedName>
    <definedName name="dfhgd" localSheetId="5" hidden="1">[1]Tabell!#REF!</definedName>
    <definedName name="dfhgd" localSheetId="24" hidden="1">[1]Tabell!#REF!</definedName>
    <definedName name="dfhgd" localSheetId="25" hidden="1">[1]Tabell!#REF!</definedName>
    <definedName name="dfhgd" localSheetId="7" hidden="1">[1]Tabell!#REF!</definedName>
    <definedName name="dfhgd" hidden="1">[1]Tabell!#REF!</definedName>
    <definedName name="E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E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fffff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fffff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FG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FG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G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G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i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i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j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j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janis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janis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JK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JK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k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k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kkk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kkk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L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L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LI" localSheetId="8" hidden="1">[1]Tabell!#REF!</definedName>
    <definedName name="LI" localSheetId="10" hidden="1">[1]Tabell!#REF!</definedName>
    <definedName name="LI" localSheetId="11" hidden="1">[1]Tabell!#REF!</definedName>
    <definedName name="LI" localSheetId="12" hidden="1">[1]Tabell!#REF!</definedName>
    <definedName name="LI" localSheetId="4" hidden="1">[1]Tabell!#REF!</definedName>
    <definedName name="LI" localSheetId="22" hidden="1">[1]Tabell!#REF!</definedName>
    <definedName name="LI" localSheetId="5" hidden="1">[1]Tabell!#REF!</definedName>
    <definedName name="LI" localSheetId="24" hidden="1">[1]Tabell!#REF!</definedName>
    <definedName name="LI" localSheetId="25" hidden="1">[1]Tabell!#REF!</definedName>
    <definedName name="LI" localSheetId="7" hidden="1">[1]Tabell!#REF!</definedName>
    <definedName name="LI" hidden="1">[1]Tabell!#REF!</definedName>
    <definedName name="M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M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marie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marie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market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market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N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N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OL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OL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PO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PO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q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q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qweqweqwe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qweqweqwe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rabota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rabota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Rente" localSheetId="10" hidden="1">{#N/A,#N/A,FALSE,"Annual Earnings Model";#N/A,#N/A,FALSE,"Quarterly Earnings Model";#N/A,#N/A,FALSE,"Header";#N/A,#N/A,FALSE,"Notes"}</definedName>
    <definedName name="Rente" hidden="1">{#N/A,#N/A,FALSE,"Annual Earnings Model";#N/A,#N/A,FALSE,"Quarterly Earnings Model";#N/A,#N/A,FALSE,"Header";#N/A,#N/A,FALSE,"Notes"}</definedName>
    <definedName name="SD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SD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TEST" localSheetId="8" hidden="1">[1]Tabell!#REF!</definedName>
    <definedName name="TEST" localSheetId="10" hidden="1">[1]Tabell!#REF!</definedName>
    <definedName name="TEST" localSheetId="11" hidden="1">[1]Tabell!#REF!</definedName>
    <definedName name="TEST" localSheetId="12" hidden="1">[1]Tabell!#REF!</definedName>
    <definedName name="TEST" localSheetId="4" hidden="1">[1]Tabell!#REF!</definedName>
    <definedName name="TEST" localSheetId="22" hidden="1">[1]Tabell!#REF!</definedName>
    <definedName name="TEST" localSheetId="5" hidden="1">[1]Tabell!#REF!</definedName>
    <definedName name="TEST" localSheetId="24" hidden="1">[1]Tabell!#REF!</definedName>
    <definedName name="TEST" localSheetId="25" hidden="1">[1]Tabell!#REF!</definedName>
    <definedName name="TEST" localSheetId="7" hidden="1">[1]Tabell!#REF!</definedName>
    <definedName name="TEST" hidden="1">[1]Tabell!#REF!</definedName>
    <definedName name="u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u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_xlnm.Print_Area">#N/A</definedName>
    <definedName name="v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v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W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W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wrn.All." localSheetId="10" hidden="1">{#N/A,#N/A,FALSE,"Annual Earnings Model";#N/A,#N/A,FALSE,"Quarterly Earnings Model";#N/A,#N/A,FALSE,"Header";#N/A,#N/A,FALSE,"Notes"}</definedName>
    <definedName name="wrn.All." hidden="1">{#N/A,#N/A,FALSE,"Annual Earnings Model";#N/A,#N/A,FALSE,"Quarterly Earnings Model";#N/A,#N/A,FALSE,"Header";#N/A,#N/A,FALSE,"Notes"}</definedName>
    <definedName name="wrn.Druck._.Monatsreporting.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wrn.Druck._.Monatsreporting.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x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x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xxxxxxx" localSheetId="2" hidden="1">[3]In99!#REF!</definedName>
    <definedName name="xxxxxxx" localSheetId="8" hidden="1">[3]In99!#REF!</definedName>
    <definedName name="xxxxxxx" localSheetId="9" hidden="1">[3]In99!#REF!</definedName>
    <definedName name="xxxxxxx" localSheetId="10" hidden="1">[3]In99!#REF!</definedName>
    <definedName name="xxxxxxx" localSheetId="11" hidden="1">[3]In99!#REF!</definedName>
    <definedName name="xxxxxxx" localSheetId="12" hidden="1">[3]In99!#REF!</definedName>
    <definedName name="xxxxxxx" localSheetId="17" hidden="1">[3]In99!#REF!</definedName>
    <definedName name="xxxxxxx" localSheetId="18" hidden="1">[3]In99!#REF!</definedName>
    <definedName name="xxxxxxx" localSheetId="19" hidden="1">[3]In99!#REF!</definedName>
    <definedName name="xxxxxxx" localSheetId="3" hidden="1">[3]In99!#REF!</definedName>
    <definedName name="xxxxxxx" localSheetId="4" hidden="1">[3]In99!#REF!</definedName>
    <definedName name="xxxxxxx" localSheetId="22" hidden="1">[3]In99!#REF!</definedName>
    <definedName name="xxxxxxx" localSheetId="5" hidden="1">[3]In99!#REF!</definedName>
    <definedName name="xxxxxxx" localSheetId="24" hidden="1">[3]In99!#REF!</definedName>
    <definedName name="xxxxxxx" localSheetId="25" hidden="1">[3]In99!#REF!</definedName>
    <definedName name="xxxxxxx" localSheetId="6" hidden="1">[3]In99!#REF!</definedName>
    <definedName name="xxxxxxx" localSheetId="7" hidden="1">[3]In99!#REF!</definedName>
    <definedName name="xxxxxxx" hidden="1">[3]In99!#REF!</definedName>
    <definedName name="Y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Y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z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z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</definedNames>
  <calcPr calcId="191028" calcCompleted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2" i="34" l="1"/>
  <c r="E10" i="93" l="1"/>
  <c r="E13" i="30"/>
  <c r="D10" i="93"/>
  <c r="M9" i="93"/>
  <c r="M10" i="93" s="1"/>
  <c r="J10" i="93"/>
  <c r="E16" i="3" l="1"/>
  <c r="E11" i="3"/>
  <c r="F16" i="3"/>
  <c r="F12" i="3"/>
  <c r="F9" i="83" l="1"/>
  <c r="D42" i="80" l="1"/>
  <c r="D39" i="80"/>
  <c r="D34" i="80"/>
  <c r="D35" i="80"/>
  <c r="D36" i="80" s="1"/>
  <c r="E42" i="80"/>
  <c r="E39" i="80"/>
  <c r="E36" i="80"/>
  <c r="E35" i="80"/>
  <c r="E34" i="80"/>
  <c r="E76" i="57"/>
  <c r="E66" i="57"/>
  <c r="E56" i="57"/>
  <c r="E11" i="57"/>
  <c r="E9" i="57"/>
  <c r="E12" i="57"/>
  <c r="E27" i="57"/>
  <c r="E15" i="57" l="1"/>
  <c r="E37" i="57" s="1"/>
  <c r="I41" i="5"/>
  <c r="I39" i="5"/>
  <c r="I31" i="5"/>
  <c r="I32" i="5"/>
  <c r="I33" i="5"/>
  <c r="I34" i="5"/>
  <c r="I35" i="5"/>
  <c r="I36" i="5"/>
  <c r="I37" i="5"/>
  <c r="I38" i="5"/>
  <c r="I30" i="5"/>
  <c r="I28" i="5"/>
  <c r="D41" i="5"/>
  <c r="C41" i="5"/>
  <c r="D39" i="5"/>
  <c r="C39" i="5"/>
  <c r="D28" i="5"/>
  <c r="C28" i="5"/>
  <c r="D20" i="5"/>
  <c r="C20" i="5"/>
  <c r="E31" i="50" l="1"/>
  <c r="F17" i="50"/>
  <c r="E17" i="50"/>
  <c r="F15" i="50"/>
  <c r="E15" i="50"/>
  <c r="F14" i="50"/>
  <c r="E14" i="50"/>
  <c r="F7" i="83" l="1"/>
  <c r="G16" i="3" l="1"/>
  <c r="G15" i="3"/>
  <c r="G14" i="3"/>
  <c r="G13" i="3"/>
  <c r="G12" i="3"/>
  <c r="G11" i="3"/>
  <c r="F17" i="3"/>
  <c r="G17" i="3" s="1"/>
  <c r="E17" i="3"/>
  <c r="E37" i="50" l="1"/>
  <c r="E34" i="50" s="1"/>
  <c r="E23" i="94" l="1"/>
  <c r="E24" i="94" s="1"/>
  <c r="D23" i="94"/>
  <c r="D24" i="94" s="1"/>
  <c r="R24" i="22"/>
  <c r="Q24" i="22"/>
  <c r="P24" i="22"/>
  <c r="O24" i="22"/>
  <c r="N24" i="22"/>
  <c r="M24" i="22"/>
  <c r="L24" i="22"/>
  <c r="K24" i="22"/>
  <c r="J24" i="22"/>
  <c r="I24" i="22"/>
  <c r="H24" i="22"/>
  <c r="G24" i="22"/>
  <c r="F24" i="22"/>
  <c r="E24" i="22"/>
  <c r="D24" i="22"/>
  <c r="T23" i="22"/>
  <c r="T22" i="22"/>
  <c r="T21" i="22"/>
  <c r="T20" i="22"/>
  <c r="T19" i="22"/>
  <c r="T18" i="22"/>
  <c r="T17" i="22"/>
  <c r="T16" i="22"/>
  <c r="T15" i="22"/>
  <c r="T14" i="22"/>
  <c r="T13" i="22"/>
  <c r="T12" i="22"/>
  <c r="T11" i="22"/>
  <c r="T10" i="22"/>
  <c r="T9" i="22"/>
  <c r="T8" i="22"/>
  <c r="D31" i="11"/>
  <c r="D32" i="11" s="1"/>
  <c r="X24" i="13"/>
  <c r="X25" i="13" s="1"/>
  <c r="W24" i="13"/>
  <c r="W25" i="13" s="1"/>
  <c r="V24" i="13"/>
  <c r="V25" i="13" s="1"/>
  <c r="U24" i="13"/>
  <c r="U25" i="13" s="1"/>
  <c r="T24" i="13"/>
  <c r="T25" i="13" s="1"/>
  <c r="S24" i="13"/>
  <c r="S25" i="13" s="1"/>
  <c r="R24" i="13"/>
  <c r="R25" i="13" s="1"/>
  <c r="Q24" i="13"/>
  <c r="Q25" i="13" s="1"/>
  <c r="P24" i="13"/>
  <c r="P25" i="13" s="1"/>
  <c r="O24" i="13"/>
  <c r="O25" i="13" s="1"/>
  <c r="N24" i="13"/>
  <c r="N25" i="13" s="1"/>
  <c r="M24" i="13"/>
  <c r="M25" i="13" s="1"/>
  <c r="L24" i="13"/>
  <c r="L25" i="13" s="1"/>
  <c r="K24" i="13"/>
  <c r="K25" i="13" s="1"/>
  <c r="J24" i="13"/>
  <c r="J25" i="13" s="1"/>
  <c r="I24" i="13"/>
  <c r="I25" i="13" s="1"/>
  <c r="H24" i="13"/>
  <c r="H25" i="13" s="1"/>
  <c r="G24" i="13"/>
  <c r="G25" i="13" s="1"/>
  <c r="F24" i="13"/>
  <c r="F25" i="13" s="1"/>
  <c r="E24" i="13"/>
  <c r="E25" i="13" s="1"/>
  <c r="T24" i="22" l="1"/>
  <c r="F21" i="50" l="1"/>
  <c r="F13" i="50"/>
  <c r="E13" i="50"/>
  <c r="D10" i="92" l="1"/>
  <c r="F31" i="50" l="1"/>
  <c r="F37" i="50" s="1"/>
  <c r="F34" i="50" s="1"/>
  <c r="F8" i="50"/>
  <c r="E21" i="50" l="1"/>
  <c r="F16" i="50"/>
  <c r="F27" i="50" s="1"/>
  <c r="E16" i="50"/>
  <c r="Y23" i="13" l="1"/>
</calcChain>
</file>

<file path=xl/sharedStrings.xml><?xml version="1.0" encoding="utf-8"?>
<sst xmlns="http://schemas.openxmlformats.org/spreadsheetml/2006/main" count="1895" uniqueCount="745">
  <si>
    <t>Contents (linked)</t>
  </si>
  <si>
    <t>No.</t>
  </si>
  <si>
    <t>Name</t>
  </si>
  <si>
    <t>Reference EBA*</t>
  </si>
  <si>
    <t>Frequency</t>
  </si>
  <si>
    <t>Last update</t>
  </si>
  <si>
    <t>Comment</t>
  </si>
  <si>
    <t>Differences between accounting and regulatory scopes of consolidation and the mapping of financial statement categories with risk categories</t>
  </si>
  <si>
    <t>Template 1 - EU LI1</t>
  </si>
  <si>
    <t>Annually</t>
  </si>
  <si>
    <t>Q1 2022</t>
  </si>
  <si>
    <t>-</t>
  </si>
  <si>
    <t>Main sources of differences between regulatory exposure amounts and carrying values in financial statements</t>
  </si>
  <si>
    <t>Template 2 - EU LI2</t>
  </si>
  <si>
    <t>Not applicable</t>
  </si>
  <si>
    <t>Outline of the differences in the scopes of consolidation</t>
  </si>
  <si>
    <t>Template 3 - EU LI3</t>
  </si>
  <si>
    <t>Own funds</t>
  </si>
  <si>
    <t>Chpt. 4.5</t>
  </si>
  <si>
    <t>Capital instruments’ main features template</t>
  </si>
  <si>
    <t>Overview of RWAs</t>
  </si>
  <si>
    <t>Template 4 - EU OV1</t>
  </si>
  <si>
    <t>Non-deducted participations in insurance undertakings</t>
  </si>
  <si>
    <t>Template 6 - EU INS1</t>
  </si>
  <si>
    <t>Quarterly</t>
  </si>
  <si>
    <t>Summary reconciliation of accounting assets and leverage ratio exposures</t>
  </si>
  <si>
    <t>Chpt. 4.15</t>
  </si>
  <si>
    <t>Data not available</t>
  </si>
  <si>
    <t>Leverage ratio common disclosure</t>
  </si>
  <si>
    <t>Split-up of on balance sheet exposures</t>
  </si>
  <si>
    <t>Total and average net amount of exposures</t>
  </si>
  <si>
    <t>Template 7 - EU CRB-B</t>
  </si>
  <si>
    <t>Geographical breakdown of exposures</t>
  </si>
  <si>
    <t>Template 8 - EU CRB-C</t>
  </si>
  <si>
    <t>Concentration of exposures by industry or counterparty types</t>
  </si>
  <si>
    <t>Template 9 - EU CRB-D</t>
  </si>
  <si>
    <t>Maturity of exposures</t>
  </si>
  <si>
    <t>Template 10 - EU CRB-E</t>
  </si>
  <si>
    <t>Credit quality of exposures by exposure class and instrument</t>
  </si>
  <si>
    <t>Template 11 - EU CR1-A</t>
  </si>
  <si>
    <t>Aannually</t>
  </si>
  <si>
    <t>Credit quality of exposures by industry or counterparty types</t>
  </si>
  <si>
    <t>Template 12 - EU CR1-B</t>
  </si>
  <si>
    <t>Credit quality of exposures by geography</t>
  </si>
  <si>
    <t>Template 13 - EU CR1-C</t>
  </si>
  <si>
    <t>Ageing of past-due exposures</t>
  </si>
  <si>
    <t>Template 14 - EU CR1-D</t>
  </si>
  <si>
    <t>Non-performing and forborne exposures</t>
  </si>
  <si>
    <t>Template 15 - EU CR1-E</t>
  </si>
  <si>
    <t>Changes in the stock of general and specific credit risk adjustments</t>
  </si>
  <si>
    <t>Template 16 - EU CR2-A</t>
  </si>
  <si>
    <t>Semi-annually</t>
  </si>
  <si>
    <t>Changes in the stock of defaulted and impaired loans and debt securities</t>
  </si>
  <si>
    <t>Template 17 - EU CR2-B</t>
  </si>
  <si>
    <t>CRM techniques – Overview</t>
  </si>
  <si>
    <t>Template 18 - EU CR3</t>
  </si>
  <si>
    <t>Standardised approach – Credit risk exposure and CRM effects</t>
  </si>
  <si>
    <t>Template 19 - EU CR4</t>
  </si>
  <si>
    <t>Standardised approach</t>
  </si>
  <si>
    <t>Template 20 - EU CR5</t>
  </si>
  <si>
    <t>Credit risk exposures by exposure class and PD range</t>
  </si>
  <si>
    <t>Template 21 - EU CR6</t>
  </si>
  <si>
    <t>IRB approach – Effect on the RWAs of credit derivatives used as CRM techniques</t>
  </si>
  <si>
    <t>Template 22 - EU CR7</t>
  </si>
  <si>
    <t>RWA flow statements of credit risk exposures under the IRB approach</t>
  </si>
  <si>
    <t>Template 23 - EU CR8</t>
  </si>
  <si>
    <t>IRB approach – Backtesting of PD per exposure class</t>
  </si>
  <si>
    <t>Template 24 - EU CR9</t>
  </si>
  <si>
    <t>IRB (specialised lending and equities)</t>
  </si>
  <si>
    <t>Template 5 - EU CR10</t>
  </si>
  <si>
    <t>Analysis of CCR exposure by approach</t>
  </si>
  <si>
    <t>Template 25 - EU CRR1</t>
  </si>
  <si>
    <t>CVA capital charge</t>
  </si>
  <si>
    <t>Template 26 - EU CRR2</t>
  </si>
  <si>
    <t>Standardised approach – CCR exposures by regulatory portfolio and risk</t>
  </si>
  <si>
    <t>Template 28 - EU CRR8</t>
  </si>
  <si>
    <t>IRB approach – CCR exposures by portfolio and PD scale</t>
  </si>
  <si>
    <t>Template 29 - EU CRR4</t>
  </si>
  <si>
    <t>Impact of netting and collateral held on exposure values</t>
  </si>
  <si>
    <t>Template 31 - EU CRR5-A</t>
  </si>
  <si>
    <t>Composition of collateral for exposures to CCR</t>
  </si>
  <si>
    <t>Template 32 - EU CRR5-B</t>
  </si>
  <si>
    <t>Credit derivatives exposures</t>
  </si>
  <si>
    <t>Template 33 - EU CRR6</t>
  </si>
  <si>
    <t>RWA flow statements of CCR exposures under the IMM</t>
  </si>
  <si>
    <t>Template 30 - EU CRR7</t>
  </si>
  <si>
    <t>Exposures to CCPs</t>
  </si>
  <si>
    <t>Template 27 - EU CRR8</t>
  </si>
  <si>
    <t>Securitisation exposures in the banking book</t>
  </si>
  <si>
    <t>Chpt. 2.2.12</t>
  </si>
  <si>
    <t>Securitisation exposures in the trading book</t>
  </si>
  <si>
    <t>Securitisation exposures in the banking book and associated regulatory capital requirements – bank acting as originator or as sponsor</t>
  </si>
  <si>
    <t>Securitisation exposures in the banking book and associated capital requirements – bank acting as investor</t>
  </si>
  <si>
    <t>Market risk under the standardised approach</t>
  </si>
  <si>
    <t>Template 34 - EU MR1</t>
  </si>
  <si>
    <t>Market risk under the IMA</t>
  </si>
  <si>
    <t>Template 35 - EU MR2-A</t>
  </si>
  <si>
    <t>RWA flow statements of market risk exposures under the IMA</t>
  </si>
  <si>
    <t>Template 36 - EU MR2-B</t>
  </si>
  <si>
    <t>IMA values for trading portfolios</t>
  </si>
  <si>
    <t>Template 37 - EU MR3</t>
  </si>
  <si>
    <t>Comparison of VaR estimates with gains/losses</t>
  </si>
  <si>
    <t>Template 38 - EU MR4</t>
  </si>
  <si>
    <t>LCR</t>
  </si>
  <si>
    <t>Chpt. 4.3</t>
  </si>
  <si>
    <t>Encumbered and unencumbered assets</t>
  </si>
  <si>
    <t>Chpt. 4.12</t>
  </si>
  <si>
    <t>Collateral received</t>
  </si>
  <si>
    <t>Sources of encumberance</t>
  </si>
  <si>
    <t>Geographical distribution of credit exposures used in the countercyclical capital buffer</t>
  </si>
  <si>
    <t>Chpt. 2.1.1</t>
  </si>
  <si>
    <t>Amount of institution-specific countercyclical capital buffer</t>
  </si>
  <si>
    <t>* European Banking Authority - Final report on the guidelines on disclosure requirements under part eight of regulation 575 2013 (EBA-GL-2016-11)</t>
  </si>
  <si>
    <t>With regards to the templates specified by EBA in GL-2016-11, some of the templates are not included. This is due to one of the following reasons:</t>
  </si>
  <si>
    <t>a) template is not applicable to SpareBank 1 BV or b) data is not available at the time of the reporting.</t>
  </si>
  <si>
    <t> </t>
  </si>
  <si>
    <t>Differences between accounting and regulatory scopes of consolidation and the mapping of financial statement categories with regulatory risk categories</t>
  </si>
  <si>
    <t>Frequency: Årlig</t>
  </si>
  <si>
    <t>a</t>
  </si>
  <si>
    <t>b</t>
  </si>
  <si>
    <t>c</t>
  </si>
  <si>
    <t>d</t>
  </si>
  <si>
    <t>e</t>
  </si>
  <si>
    <t>f</t>
  </si>
  <si>
    <t>g</t>
  </si>
  <si>
    <t>Konsernbalanse fra årsregnskapet</t>
  </si>
  <si>
    <t>Balanse morbank. Kapitaldekning etter konsolidering av eierforetak i samarbeidende gruppe</t>
  </si>
  <si>
    <t>Balanseført verdi</t>
  </si>
  <si>
    <t>Justert i forhold til kredittrisiko</t>
  </si>
  <si>
    <t>Justert i forhold til motpartsrisiko</t>
  </si>
  <si>
    <t>Justert i forhold til verdipapirisering</t>
  </si>
  <si>
    <t>Justert i forhold til markedsrisiko</t>
  </si>
  <si>
    <t>Ikke omfattet av kapitalkrav eller kapitalfradrag</t>
  </si>
  <si>
    <t>Eiendeler (millioner kroner)</t>
  </si>
  <si>
    <t>Kontanter og fordringer på sentralbanker</t>
  </si>
  <si>
    <t>Utlån til og fordringer på kredittinstitusjoner</t>
  </si>
  <si>
    <t>Utlån til og fordringer på kunder</t>
  </si>
  <si>
    <t>Sertifikater, obligasjoner og andre verdipapirer til virkelig verdi</t>
  </si>
  <si>
    <t>Aksjer, andeler og andre egenkapitalinteresser</t>
  </si>
  <si>
    <t>Eierinteresser i konsernselskaper</t>
  </si>
  <si>
    <t>Eierinteresser i felleskontrollert virksomhet og tilknyttet selskap</t>
  </si>
  <si>
    <t>Varige driftsmidler</t>
  </si>
  <si>
    <t>Goodwill</t>
  </si>
  <si>
    <t>Utsatt skattefordel</t>
  </si>
  <si>
    <t>Andre eiendeler</t>
  </si>
  <si>
    <t>Sum eiendeler</t>
  </si>
  <si>
    <t>Gjeld</t>
  </si>
  <si>
    <t>Innskudd fra kredittinstitusjoner</t>
  </si>
  <si>
    <t>Innskudd fra  kunder</t>
  </si>
  <si>
    <t>Gjeld stiftet ved utstedelse av verdipapirer</t>
  </si>
  <si>
    <t>Betalbar skatt</t>
  </si>
  <si>
    <t>Annen gjeld og forpliktelser</t>
  </si>
  <si>
    <t>Ansvarlig lånekapital</t>
  </si>
  <si>
    <t>Sum gjeld</t>
  </si>
  <si>
    <t>Egenkapital</t>
  </si>
  <si>
    <t>Eierandelskapital</t>
  </si>
  <si>
    <t>Overkursfond</t>
  </si>
  <si>
    <t>Utjevningsfond</t>
  </si>
  <si>
    <t>Gavefond</t>
  </si>
  <si>
    <t>Sparebankens fond</t>
  </si>
  <si>
    <t>Fond for urealiserte gevinster</t>
  </si>
  <si>
    <t>Hybridkapital</t>
  </si>
  <si>
    <t>Annen egenkapital</t>
  </si>
  <si>
    <t>Minoritetsandel</t>
  </si>
  <si>
    <t>Sum egenkapital</t>
  </si>
  <si>
    <t>Gjeld og egenkapital</t>
  </si>
  <si>
    <t>Outlines of the differences in the scopes of consolidation</t>
  </si>
  <si>
    <t>Selskapets navn</t>
  </si>
  <si>
    <t>Regnskapsmessig konsolidering</t>
  </si>
  <si>
    <t>Regulatorisk konsolidering</t>
  </si>
  <si>
    <t>Beskrivelse av enhet</t>
  </si>
  <si>
    <t>SpareBank 1 Sørøst-Norge</t>
  </si>
  <si>
    <t>Full konsolidering</t>
  </si>
  <si>
    <t>Ikke konsolidert</t>
  </si>
  <si>
    <t>Morbank</t>
  </si>
  <si>
    <t>Eiendomsmegler 1 BV</t>
  </si>
  <si>
    <t>Eiendomsmegler 100 % eiet datter</t>
  </si>
  <si>
    <t>Eiendomsmegler 1 Telemark</t>
  </si>
  <si>
    <t>Eiendomsmegler 51 % eiet datter</t>
  </si>
  <si>
    <t>SpareBank 1 Regnskapshuset BV AS</t>
  </si>
  <si>
    <t>Regnskapsføring 100 % eiet datter</t>
  </si>
  <si>
    <t>Z-eiendom AS</t>
  </si>
  <si>
    <t>Eiendomsmegler 55 % eiet datter</t>
  </si>
  <si>
    <t>Imingen Holding AS</t>
  </si>
  <si>
    <t>Eiendomsselskap 100 % eiet datter</t>
  </si>
  <si>
    <t>Tufte Eiendom AS</t>
  </si>
  <si>
    <t>Sparebankgården</t>
  </si>
  <si>
    <t>Larvik Marina AS</t>
  </si>
  <si>
    <t>Samarbeidende Sparebanker AS</t>
  </si>
  <si>
    <t>Egenkapitalmetoden</t>
  </si>
  <si>
    <t>Mellomliggende selskap med eierskap i SpareBank 1 Gruppen AS</t>
  </si>
  <si>
    <t>SpareBank 1 Boligkreditt AS</t>
  </si>
  <si>
    <t xml:space="preserve"> Proposjonal Konsolidering Eierforetak i samarbeidende gruppe </t>
  </si>
  <si>
    <t>Utsteder av Obligasjoner med fortrinnsrett</t>
  </si>
  <si>
    <t>SpareBank 1 Næringskreditt AS</t>
  </si>
  <si>
    <t>BN Bank</t>
  </si>
  <si>
    <t>Finansforetak</t>
  </si>
  <si>
    <t>SpareBank 1 Kredittkort AS</t>
  </si>
  <si>
    <t>SpareBank 1 Finans Midt-Norge</t>
  </si>
  <si>
    <t>Own funds disclosure template</t>
  </si>
  <si>
    <t>Sammensetning av ansvarlig kapital morbank</t>
  </si>
  <si>
    <t>Ren kjernekapital: Instrumenter og opptjent kapital</t>
  </si>
  <si>
    <t>MNOK</t>
  </si>
  <si>
    <t>Kapitalinstrumenter og tilhørende overkursfond</t>
  </si>
  <si>
    <t>Herav: Innbetalt egenkapitalbeviskapital</t>
  </si>
  <si>
    <t>Herav: Overkursfond</t>
  </si>
  <si>
    <t>Opptjent egenkapital i form av tidligere års tilbakeholdte resultater</t>
  </si>
  <si>
    <t>Akkumulerte andre inntekter og kostnader og andre fond o.l.</t>
  </si>
  <si>
    <t>Minoritetsinteresser</t>
  </si>
  <si>
    <t>5a</t>
  </si>
  <si>
    <t>Revidert delårsoverskudd fratrukket påregnelig skatt mv. og utbytte</t>
  </si>
  <si>
    <t>Ren kjernekapital før regulatoriske justeringer</t>
  </si>
  <si>
    <t>Ren kjernekapital: Regulatoriske justeringer</t>
  </si>
  <si>
    <t>Vedijusteringer som følge av kravene om forsvarlig verdsettelse (negativt beløp)</t>
  </si>
  <si>
    <t>Immaterielle eiendeler redusert med utsatt skatt (negativt beløp)</t>
  </si>
  <si>
    <t>Utsatt skattefordel som ikke skyldes midlertidige forskjeller redusert med utsatt skatt som kan motregnes (negativt beløp)</t>
  </si>
  <si>
    <t>Verdiendringer på sikringsinstrumenter ved kontantstrømsikring</t>
  </si>
  <si>
    <t>Positive verdier av justert forventet tap etter kapitalkravsforskriften § 15-7 (tas inn som negativt beløp)</t>
  </si>
  <si>
    <t>Gevinster eller tap på gjeld målt til virkelig verdi som skyldes endringer i egen kredittverdighet</t>
  </si>
  <si>
    <t>Overfinansiering av pensjonsforpliktelser (negativt beløp)</t>
  </si>
  <si>
    <t>Direkte, indirekte og syntetiske beholdninger av egne rene kjernekapitalinstrumenter (negativt beløp)</t>
  </si>
  <si>
    <t>Beholdning av ren kjernekapital i annet selskap i finansiell sektor som har en gjensidig investering av ansvarlig kapital (negativt beløp)</t>
  </si>
  <si>
    <t>Direkte, indirekte og syntetiske beholdninger av ren kjernekapital i andre selskaper i finansiell sektor der institusjonen ikke har vesentlig investering. Beløp som overstiger grensen på 10 %, regnet etter fradrag som er tillatt for korte posisjoner (negativt beløp)</t>
  </si>
  <si>
    <t>Direkte, indirekte og syntetiske beholdninger av ren kjernekapital i andre selskaper i finansiell sektor der institusjonen har vesentlige investeringer som samlet overstiger  grensen på 10 %, Beløp regnet etter fradrag som er tillatt for korte posisjoner (negativt beløp)</t>
  </si>
  <si>
    <t>Utsatt skattefordel som skyldes midlertidige forskjeller og som overstiger unntaksgrensen på 10 %, redusert med utsatt skatt som kan motregnes (negativt beløp)</t>
  </si>
  <si>
    <t>Beløp som overstiger unntaksgrensen på 17,65 % (negativt beløp)</t>
  </si>
  <si>
    <t>Direkte, indirekte og syntetiske beholdninger av ren kjernekapital i andre selskaper i finansiell sektor der institusjonen har en vesentlig investering (negativt beløp)</t>
  </si>
  <si>
    <t>Tilleggsfradrag i ren kjernekapital som institusjonen anser som nødvendige</t>
  </si>
  <si>
    <t>Utsatt skattefordel som skyldes midlertidige forskjeller (negativt beløp)</t>
  </si>
  <si>
    <t>25a</t>
  </si>
  <si>
    <t>Akkumulert underskudd i inneværende regnskapsår (negativt beløp)</t>
  </si>
  <si>
    <t>25b</t>
  </si>
  <si>
    <t>Påregnelig skatt relatert til rene kjernekapitalposter (negativt beløp)</t>
  </si>
  <si>
    <t>Overskytende fradrag i annen godkjent kjernekapital (negativt beløp)</t>
  </si>
  <si>
    <t>Sum regulatoriske justeringer i ren kjernekapital</t>
  </si>
  <si>
    <t>Ren kjernekapital</t>
  </si>
  <si>
    <t>Annen godkjent kjernekapital: Instrumenter</t>
  </si>
  <si>
    <t>herav klassifisert som egenkapital etter gjeldende regnskapsstandard</t>
  </si>
  <si>
    <t>herav: klassifisert som gjeld etter gjeldende regnskapsstandard</t>
  </si>
  <si>
    <t>Fondsobligasjonskapital omfattet av overgangsbestemmelser</t>
  </si>
  <si>
    <t>Annen godkjent kjernekapital før regulatoriske justeringer</t>
  </si>
  <si>
    <t>Annen godkjent kjernekapital: Regulatoriske justeringer</t>
  </si>
  <si>
    <t>Direkte, indirekte og syntetiske beholdninger av egen fondsobligasjonskapital (negativt beløp)</t>
  </si>
  <si>
    <t>Beholdning av annen godkjent kjernekapital i annet selskap i finansiell sektor som har en gjensidig investering av ansvarlig kapital (negativt beløp)</t>
  </si>
  <si>
    <t>Direkte, indirekte og syntetiske beholdninger av fondsobligasjonskapital i andre selskaper i finansiell sektor der institusjonen ikke har en vesentlig investering. Beløp som overstiger grensen på 10 %, regnet etter fradrag som er tillatt for korte posisjoner (negativt beløp)</t>
  </si>
  <si>
    <t>Overskytende fradrag i tilleggskapital (negativt beløp)</t>
  </si>
  <si>
    <t>Sum regulatoriske justeringer i annen godkjent kjernekapital</t>
  </si>
  <si>
    <t>Annen godkjent kjernekapital</t>
  </si>
  <si>
    <t>Kjernekapital</t>
  </si>
  <si>
    <t>Tilleggskapital: Instrumenter og avsetninger</t>
  </si>
  <si>
    <t>Tilleggskapital omfattet av overgangsbestemmelser</t>
  </si>
  <si>
    <t>Tallverdien av negative verdier av justert forventet tap</t>
  </si>
  <si>
    <t>Tilleggskapital før regulatoriske justeringer</t>
  </si>
  <si>
    <t>Tilleggskapital: Regulatoriske justeringer</t>
  </si>
  <si>
    <t>Direkte, indirekte og syntetiske beholdninger av egen ansvarlig lånekapital (negativt beløp)</t>
  </si>
  <si>
    <t>Beholdning av tilleggskapital i annet selskap i finansiell sektor som har en gjensidig investering av ansvarlig kapital (negativt beløp)</t>
  </si>
  <si>
    <t>Direkte, indirekte og syntetiske beholdninger av ansvarlig lånekapital i andre selskaper i finansiell sektor der institusjonen ikke har en vesentlig investering. Beløp som overstiger grensen på 10 %, regnet etter fradrag som er tillatt for korte posisjoner (negativt beløp)</t>
  </si>
  <si>
    <t>54a</t>
  </si>
  <si>
    <t>herav: nye beholdninger som ikke omfattes av overgangsbestemmelser</t>
  </si>
  <si>
    <t>54b</t>
  </si>
  <si>
    <t>herav: beholdninger fra før 1. januar 2013 omfattet av overgangsbestemmelser</t>
  </si>
  <si>
    <t>Direkte, indirekte og syntetiske beholdninger av ansvarlig lånekapital i andre selskaper i finansiell sektor der institusjonen har en vesentlig investering. Beløp regnet etter fradrag som er tillatt for korte posisjoner (negativt beløp)</t>
  </si>
  <si>
    <t>Sum regulatoriske justeringer i tilleggskapital</t>
  </si>
  <si>
    <t>Tilleggskapital</t>
  </si>
  <si>
    <t>Ansvarlig kapital</t>
  </si>
  <si>
    <t>Beregningsgrunnlag</t>
  </si>
  <si>
    <t>Kapitaldekning og buffere</t>
  </si>
  <si>
    <t>Ren kjernekapitaldekning</t>
  </si>
  <si>
    <t>Kjernekapitaldekning</t>
  </si>
  <si>
    <t>Kapitaldekning</t>
  </si>
  <si>
    <t>Kombindert bufferkrav som prosent av beregningsgrunnlaget</t>
  </si>
  <si>
    <t>herav: bevaringsbuffer</t>
  </si>
  <si>
    <t>herav: motsyklisk buffer</t>
  </si>
  <si>
    <t>herav: systemrisikobuffer</t>
  </si>
  <si>
    <t>Ren kjernekapital tilgjengelig for oppfyllelse av bufferkrav</t>
  </si>
  <si>
    <t>Beløp under tersklene for fradrag (før risikovekting)</t>
  </si>
  <si>
    <t>Beholdninger av ansvarlig kapital i andre selskaper i finansiell sektor der institusjonen har en ikke vesentlig investering, som samlet er under grensen på 10 %. Beløp regnet etter fradrag som er tillatt for korte posisjoner</t>
  </si>
  <si>
    <t>Beholdninger av ren kapital i andre selskaper i finansiell sektor der institusjonen har en vesentlig investering, som samlet er under grensen på 10 %. Beløp regnet etter fradrag som er tillatt for korte posisjoner</t>
  </si>
  <si>
    <t>Utsatt skattefordel skyldes midlertidige forskjeller redusert med utsatt skatt som kan motregnes, som er under grensen på 10 %.</t>
  </si>
  <si>
    <t>Grenser for medregning av avsetninger i tilleggskapitalen</t>
  </si>
  <si>
    <t>Generelle kredittrisikoreserver</t>
  </si>
  <si>
    <t>Grense for medregning av generelle kredittrisikoreserver i tilleggskapitalen</t>
  </si>
  <si>
    <t>Grense for medregning i tilleggskapitalen av overskytende regnskapsmessige nedskrivninger</t>
  </si>
  <si>
    <t>Kapitalinstrumenter omfattet av overgangsbestemmelser</t>
  </si>
  <si>
    <t>Grense for medregning av rene kjernekapitalinstrumenter omfattet av overgangsbestemmelser</t>
  </si>
  <si>
    <t>Overskytende ren kjernekapital omfattet av overgangsbestemmelser</t>
  </si>
  <si>
    <t>Grense for medregning av fondsobligasjonskapital omfattet av overgangsbestemmelser</t>
  </si>
  <si>
    <t>Overskytende fondsobligasjonskapital omfattet av overgangsbestemmelser</t>
  </si>
  <si>
    <t>Grense for medregning av ansvarlig lånekapital omfattet av overgangsbestemmelser</t>
  </si>
  <si>
    <t>Overskytende ansvarlig lånekapital omfattet av overgangsbestemmelser</t>
  </si>
  <si>
    <t xml:space="preserve"> De viktigste avtalevilkårene for kapitalinstrumenter</t>
  </si>
  <si>
    <t>Utsteder</t>
  </si>
  <si>
    <t>Entydig identifikasjonskode (f.eks. CUSIP, ISIN eller Bloombergs identifikasjonskode for rettede emisjoner)</t>
  </si>
  <si>
    <t>NO0006000207</t>
  </si>
  <si>
    <t>NO0010802606</t>
  </si>
  <si>
    <t>NO0010858426</t>
  </si>
  <si>
    <t>NO0010885171</t>
  </si>
  <si>
    <t>NO0010802598</t>
  </si>
  <si>
    <t>NO0010809858</t>
  </si>
  <si>
    <t>NO0010823412</t>
  </si>
  <si>
    <t>NO0010830508</t>
  </si>
  <si>
    <t>NO001118904</t>
  </si>
  <si>
    <t>Gjeldende lovgivning for instrumentet</t>
  </si>
  <si>
    <t>Norsk rett</t>
  </si>
  <si>
    <t>Behandling etter kapitalregelverket</t>
  </si>
  <si>
    <t>Regler som gjelder i overgangsperioden</t>
  </si>
  <si>
    <t>Annen godkjent ren kjernekapital</t>
  </si>
  <si>
    <t>Regler som gjelder etter overgangsperioden</t>
  </si>
  <si>
    <t>Medregning på selskaps- eller (del)konsolidert nivå, selskaps- og (del)konsolidert nivå</t>
  </si>
  <si>
    <t>Selskaps nivå</t>
  </si>
  <si>
    <t>Selskapsnivå</t>
  </si>
  <si>
    <t>Instrumenttype (typer skal spesifiseres for hver jurisdiksjon)</t>
  </si>
  <si>
    <t>Egenkapitalbevis</t>
  </si>
  <si>
    <t>Fondsobligasjon</t>
  </si>
  <si>
    <t>Ansvarlig lån</t>
  </si>
  <si>
    <t>Beløp som inngår i ansvarlig kapital (i millioner NOK fra seneste rapporteringsdato)</t>
  </si>
  <si>
    <t>Instrumentets nominelle verdi</t>
  </si>
  <si>
    <t>9a</t>
  </si>
  <si>
    <t>Emisjonskurs</t>
  </si>
  <si>
    <t>9b</t>
  </si>
  <si>
    <t>Innløsningskurs</t>
  </si>
  <si>
    <t>N/A</t>
  </si>
  <si>
    <t>Regnskapsmessig klassifisering</t>
  </si>
  <si>
    <t>Gjeld-amortisert kost</t>
  </si>
  <si>
    <t>Opprinnelig utstedelsesdato</t>
  </si>
  <si>
    <t>Evigvarende eller tidsbegrenset</t>
  </si>
  <si>
    <t>Evigvarende</t>
  </si>
  <si>
    <t>Tidsbegrenset</t>
  </si>
  <si>
    <t>Opprinnelig forfallsdato</t>
  </si>
  <si>
    <t>Ingen forfallsdato</t>
  </si>
  <si>
    <t>Innløsningsrett for utsteder forutsatt samtykke fra Finanstilsynet</t>
  </si>
  <si>
    <t>Ja</t>
  </si>
  <si>
    <t>Dato for innløsningsrett, eventuell betinget innløsningsrett og innløsningsbeløp</t>
  </si>
  <si>
    <t>23.08.2022, 100 % av pålydende + renter, skatt og regulatorisk innløsningsrett</t>
  </si>
  <si>
    <t>24.06.2024, 100 % av pålydende + renter, skatt og regulatorisk innløsningsrett</t>
  </si>
  <si>
    <t>18.06.2025, 100 % av pålydende + renter, skatt og regulatorisk innløsningsrett</t>
  </si>
  <si>
    <t>15.11.2022, 100 % av pålydende + renter, skatt og regulatorisk innløsningsrett</t>
  </si>
  <si>
    <t>01.06.2023, 100 % av pålydende + renter, skatt og regulatorisk innløsningsrett</t>
  </si>
  <si>
    <t>05.09.2023, 100 % av pålydende + renter, skatt og regulatorisk innløsningsrett</t>
  </si>
  <si>
    <t>29.09..2026, 100 % av pålydende + renter, skatt og regulatorisk innløsningsrett</t>
  </si>
  <si>
    <t>Datoer for eventuell etterfølgende innløsningsrett</t>
  </si>
  <si>
    <t>Deretter ved hver rentebetalingsdato, 23.02.,23.05., 23.08.,23.11., hvert år</t>
  </si>
  <si>
    <t>Deretter ved hver rentebetalingsdato, 24.03.,24.06., 24.09.,24.12., hvert år</t>
  </si>
  <si>
    <t>Deretter ved hver rentebetalingsdato, 18.03.,18.06., 18.09.,18.12., hvert år</t>
  </si>
  <si>
    <t>Deretter ved hver rentebetalingsdato, 23.2., 23.05., 23.08.,23.11., hvert år</t>
  </si>
  <si>
    <t>Deretter ved hver rentebetalingsdato, 15.2., 15.05., 15.08.,15.11., hvert år</t>
  </si>
  <si>
    <t>Deretter ved hver rentebetalingsdato, 01.03., 01.06., 01.09.,01.12., hvert år</t>
  </si>
  <si>
    <t>Deretter ved hver rentebetalingsdato, 05.03., 05.06., 05.09.,05.12., hvert år</t>
  </si>
  <si>
    <t>Deretter ved hver rentebetalingsdato, 29.03., 29.06., 29.09.,29.12., hvert år</t>
  </si>
  <si>
    <t>Renter/utbytte</t>
  </si>
  <si>
    <t>Fast eller flytende rente/utbytte</t>
  </si>
  <si>
    <t>Flytende utbytte</t>
  </si>
  <si>
    <t>Flytende</t>
  </si>
  <si>
    <t>Rentesats og eventuell tilknyttet referanserente</t>
  </si>
  <si>
    <t>3mnd NIBOR + 325 bp</t>
  </si>
  <si>
    <t>3mnd NIBOR + 355 bp</t>
  </si>
  <si>
    <t>3mnd NIBOR + 315 bp</t>
  </si>
  <si>
    <t>3mnd NIBOR + 145 bp</t>
  </si>
  <si>
    <t>3mnd NIBOR + 150 bp</t>
  </si>
  <si>
    <t>3mnd NIBOR + 140 bp</t>
  </si>
  <si>
    <t>3mnd NIBOR + 144 bp</t>
  </si>
  <si>
    <t>3mnd NIBOR + 95 bp</t>
  </si>
  <si>
    <t>Vilkår om at det ikke kan betales utbytte hvis det ikke er betalt rente på instrumentet («dividend stopper»)</t>
  </si>
  <si>
    <t>ikke aktuelt</t>
  </si>
  <si>
    <t>Nei</t>
  </si>
  <si>
    <t>20a</t>
  </si>
  <si>
    <t>Full fleksibilitet, delvis fleksibilitet eller pliktig (med hensyn til tidspunkt)</t>
  </si>
  <si>
    <t>Delvis fleksibilitet</t>
  </si>
  <si>
    <t>pliktig</t>
  </si>
  <si>
    <t>20b</t>
  </si>
  <si>
    <t>Full fleksibilitet, delvis fleksibilitet eller pliktig (med hensyn til beløp)</t>
  </si>
  <si>
    <t>Vilkår om renteøkning eller annet incitament til innfrielse</t>
  </si>
  <si>
    <t>Ikke-kumulativ eller kumulativ</t>
  </si>
  <si>
    <t>Ikke kumulativ</t>
  </si>
  <si>
    <t>Ikke kumulaiv</t>
  </si>
  <si>
    <t>Konvertering/nedskrivning</t>
  </si>
  <si>
    <t>Konvertibel eller ikke konvertibel</t>
  </si>
  <si>
    <t>Ikke konvertibel</t>
  </si>
  <si>
    <t>Hvis konvertibel, nivå(er) som utløser konvertering</t>
  </si>
  <si>
    <t>Hvis konvertibel, hel eller delvis</t>
  </si>
  <si>
    <t>Hvis konvertibel, konverteringskurs</t>
  </si>
  <si>
    <t>Hvis konvertibel, pliktig eller valgfri</t>
  </si>
  <si>
    <t>Hvis konvertibel, oppgi instrumenttypen det konverteres til</t>
  </si>
  <si>
    <t>Hvis konvertibel, oppgi utsteder av instrumentene det konverteres til</t>
  </si>
  <si>
    <t>Vilkår om nedskrivning</t>
  </si>
  <si>
    <t>Hvis nedskrivning, nivå som utløser nedskrivning</t>
  </si>
  <si>
    <t>Dersom utsteders kapitaldekning faller under de til enhver tid gjeldende minstekrav. For tiden : 5 % kjernekapitaldekning og 8 % kapitaldekning fastsatt i beregningsforskriften.</t>
  </si>
  <si>
    <t>Hvis nedskrivning, hel eller delvis</t>
  </si>
  <si>
    <t>Hel eller delvis</t>
  </si>
  <si>
    <t>Hvis nedskrivning, med endelig virkning eller midlertidig</t>
  </si>
  <si>
    <t>Endelig eller midlertidig</t>
  </si>
  <si>
    <t>Hvis midlertidig nedskrivning, beskrivelse av oppskrivningsmekanismen</t>
  </si>
  <si>
    <t>Etter nedskrivning av obligasjonene kan utstederen skrive opp obligasjonene og betale obligasjonsrente i henhold til de til enhver tid gjeldende regler for slik oppskrivning og rentebetaling.</t>
  </si>
  <si>
    <t>Prioritetsrekkefølge ved avvikling (oppgi instrumenttypen som har nærmeste bedre prioritet</t>
  </si>
  <si>
    <t>Senior Non Preferred</t>
  </si>
  <si>
    <t>Vilkår som gjør at instrumentet ikke kan medregnes etter overgangsperioden</t>
  </si>
  <si>
    <t>Hvis ja, spesifiser hvilke vilkår som ikke oppfyller nye krav</t>
  </si>
  <si>
    <t>RWA</t>
  </si>
  <si>
    <t>Minimum kapitalkrav (8 %)</t>
  </si>
  <si>
    <t>Kredittrisiko  (ekslusiv motpartsrisiko)</t>
  </si>
  <si>
    <t>Herav standardmetoden</t>
  </si>
  <si>
    <t>Herav avansert IRB metode</t>
  </si>
  <si>
    <t>CVA-tillegg (motpartsrisiko derivater)</t>
  </si>
  <si>
    <t>Operasjonell risiko</t>
  </si>
  <si>
    <t>Herav basismetoden</t>
  </si>
  <si>
    <t>Totalt</t>
  </si>
  <si>
    <t>Frequency: Halvårlig</t>
  </si>
  <si>
    <t xml:space="preserve">Beregning av Leverage Ratio </t>
  </si>
  <si>
    <t xml:space="preserve">Gjenkjøpsavtaler m.v. jf. CRR 429 (5)(d) og (8) </t>
  </si>
  <si>
    <t xml:space="preserve">Gjenkjøpsavtaler m.v.: Fremtidig eksponering for motpartsrisiko jf. CRR 429b (1) </t>
  </si>
  <si>
    <t xml:space="preserve">Ved unntagelse av rad 020 (CRR 429b (1)). Gjenkjøpsavtaler m.v.: Fremtidig verdi jf. CRR (429b (4) og (222) </t>
  </si>
  <si>
    <t xml:space="preserve">Gjenkjøpsavtaler m.v.: motpartsrisiko for agenttransaksjoner jf. CRR 429b (6)(a) </t>
  </si>
  <si>
    <t xml:space="preserve">(-) CCP-element av kundeclearede engasjementer i form av gjenkjøpsavtaler m.v. </t>
  </si>
  <si>
    <t xml:space="preserve">Derivater: Markedsverdi </t>
  </si>
  <si>
    <t xml:space="preserve">(-) Mottatt godkjent løpende margin i form av kontanter som motregnes mot endring i markedsverdi </t>
  </si>
  <si>
    <t xml:space="preserve">(-) CCP-element  av kundeclearede engasjementer i form av eksponeringer i derivater (markedsverdi)  </t>
  </si>
  <si>
    <t xml:space="preserve">Derivater: Fremtidig eksponering ved bruk av markedsverdimetoden </t>
  </si>
  <si>
    <t>(-) CCP-element av kundeclearede engasjementer i form av eksponeringer i derivater (Potensiell fremtidig eksponering)</t>
  </si>
  <si>
    <t xml:space="preserve">Derivater: Opprinnelig engasjementsmetoden </t>
  </si>
  <si>
    <t xml:space="preserve">(-) CCP-element av kundeclearede engasjementer i form av eksponeringer i derivater (Opprinnelig engasjementsverdi) </t>
  </si>
  <si>
    <t xml:space="preserve">Maksimal nominell verdi av utstedte kredittderivater </t>
  </si>
  <si>
    <t>(-) Kjøpte kredittderivater som annerkjennes for motregning for utstedte kredittderivater</t>
  </si>
  <si>
    <t xml:space="preserve">Poster utenom balansen med 10 % konverteringsfaktor etter standardmetoden </t>
  </si>
  <si>
    <t xml:space="preserve">Poster utenom balansen med 20 % konverteringsfaktor etter standardmetoden </t>
  </si>
  <si>
    <t xml:space="preserve">Poster utenom balansen med 50 % konverteringsfaktor etter standardmetoden </t>
  </si>
  <si>
    <t xml:space="preserve">Poster utenom balansen med 100 % konverteringsfaktor etter standardmetoden </t>
  </si>
  <si>
    <t xml:space="preserve">Øvrige eiendeler </t>
  </si>
  <si>
    <t xml:space="preserve">Brutto avgitt sikkerhetsstillelse i forbindelse med derivatkontrakter </t>
  </si>
  <si>
    <t xml:space="preserve">(-) Fordringer for løpende margin i form av kontanter utbetalt i derivattransaksjoner  </t>
  </si>
  <si>
    <t xml:space="preserve">(-) CCP-element av kundeclearede engasjementer i form av eksponeringer i derivater (startmargin) </t>
  </si>
  <si>
    <t>Justeringer for bokførte salgstransaksjoner av gjenkjøpsavtaler mv.</t>
  </si>
  <si>
    <t>(-) Forvaltede eiendeler</t>
  </si>
  <si>
    <t>(-) Beløp i samsvar med artikkel 429 (7) i CRR  for konserinterne engasjementer (solo nivå)</t>
  </si>
  <si>
    <t xml:space="preserve">(-) Eksponering i samsvar med artikkel 429 (14) i CRR </t>
  </si>
  <si>
    <t xml:space="preserve">(-) Regulatoriske justeringer i kjernekapital </t>
  </si>
  <si>
    <t xml:space="preserve">(-) Regulatoriske justeringer i kjernekapital etter overgangsregler  </t>
  </si>
  <si>
    <t xml:space="preserve">Totalt eksponeringsbeløp </t>
  </si>
  <si>
    <t xml:space="preserve">Totalt eksponeringsbeløp etter overgangsregler </t>
  </si>
  <si>
    <t xml:space="preserve">Kapital </t>
  </si>
  <si>
    <t xml:space="preserve">Kjernekapital </t>
  </si>
  <si>
    <t xml:space="preserve">Kjernekapital etter overgangsregler </t>
  </si>
  <si>
    <t xml:space="preserve">Uvektet kjernekapitalandel </t>
  </si>
  <si>
    <t xml:space="preserve">Uvektet kjernekapitalandel etter overgangsregler </t>
  </si>
  <si>
    <t>Split-up of on balance sheet exposures (excluding derivatives, SFTs and exempted exposures)</t>
  </si>
  <si>
    <t>CRR leverage ratio exposures</t>
  </si>
  <si>
    <t>EU-1</t>
  </si>
  <si>
    <t>Total on-balance sheet exposures (excluding derivatives, SFTs, and exempted exposures), of which:</t>
  </si>
  <si>
    <t>EU-2</t>
  </si>
  <si>
    <t>Trading book exposures</t>
  </si>
  <si>
    <t>EU-3</t>
  </si>
  <si>
    <t>Banking book exposures, of which:</t>
  </si>
  <si>
    <t>EU-4</t>
  </si>
  <si>
    <t>Covered bonds</t>
  </si>
  <si>
    <t>EU-5</t>
  </si>
  <si>
    <t>Exposures treated as sovereigns</t>
  </si>
  <si>
    <t>EU-6</t>
  </si>
  <si>
    <t>Exposures to regional governments, MDB, international organisations and PSE not treated as sovereigns</t>
  </si>
  <si>
    <t>EU-7</t>
  </si>
  <si>
    <t>Institutions</t>
  </si>
  <si>
    <t>EU-8</t>
  </si>
  <si>
    <t>Secured by mortgages of immovable properties</t>
  </si>
  <si>
    <t>EU-9</t>
  </si>
  <si>
    <t>Retail exposures</t>
  </si>
  <si>
    <t>EU-10</t>
  </si>
  <si>
    <t>Corporate</t>
  </si>
  <si>
    <t>EU-11</t>
  </si>
  <si>
    <t>Exposures in default</t>
  </si>
  <si>
    <t>EU-12</t>
  </si>
  <si>
    <t>Other exposures (eg equity, securitisations, and other non-credit obligation assets)</t>
  </si>
  <si>
    <t>Frequency:Årlig</t>
  </si>
  <si>
    <t>Net value</t>
  </si>
  <si>
    <t>Norway</t>
  </si>
  <si>
    <t>Other</t>
  </si>
  <si>
    <t>Central goverments or centralbanks</t>
  </si>
  <si>
    <t>Corporates</t>
  </si>
  <si>
    <t>Retail</t>
  </si>
  <si>
    <t>Equity</t>
  </si>
  <si>
    <t>Total IRB approach</t>
  </si>
  <si>
    <t>Foretak</t>
  </si>
  <si>
    <t>Massemarked</t>
  </si>
  <si>
    <t>Forfalte engasjementer</t>
  </si>
  <si>
    <t>Stater og sentralbanker</t>
  </si>
  <si>
    <t>Lokale og regionale myndigheter</t>
  </si>
  <si>
    <t>Engasjementer med pantesikkerhet i eiendom</t>
  </si>
  <si>
    <t>Total standardised approach</t>
  </si>
  <si>
    <t>Total</t>
  </si>
  <si>
    <t>h</t>
  </si>
  <si>
    <t>i</t>
  </si>
  <si>
    <t>j</t>
  </si>
  <si>
    <t>l</t>
  </si>
  <si>
    <t>m</t>
  </si>
  <si>
    <t>n</t>
  </si>
  <si>
    <t>o</t>
  </si>
  <si>
    <t>p</t>
  </si>
  <si>
    <t>q</t>
  </si>
  <si>
    <t>r</t>
  </si>
  <si>
    <t>s</t>
  </si>
  <si>
    <t>u</t>
  </si>
  <si>
    <t>Jordbruk</t>
  </si>
  <si>
    <t>Bergverksdrift</t>
  </si>
  <si>
    <t>Industri</t>
  </si>
  <si>
    <t>Elektrisitet</t>
  </si>
  <si>
    <t>Vannforsyningsvirksomhet</t>
  </si>
  <si>
    <t>Bygg og anleggsvirksomhet</t>
  </si>
  <si>
    <t>Varehandel</t>
  </si>
  <si>
    <t>Transport</t>
  </si>
  <si>
    <t>Overnattingsvirksomhet</t>
  </si>
  <si>
    <t>Informasjon</t>
  </si>
  <si>
    <t>Finansieringsvirksomhet</t>
  </si>
  <si>
    <t>Omsetning</t>
  </si>
  <si>
    <t>Faglig tjenesteyting</t>
  </si>
  <si>
    <t>Forretning tjenesteyting</t>
  </si>
  <si>
    <t>Offentlig administrasjon</t>
  </si>
  <si>
    <t>undervisning</t>
  </si>
  <si>
    <t>helse og sosialtjenester</t>
  </si>
  <si>
    <t>Kulturvirksomhet</t>
  </si>
  <si>
    <t>Annen tjenesteyting</t>
  </si>
  <si>
    <t>Lønnet arbeid</t>
  </si>
  <si>
    <t>Udefinert</t>
  </si>
  <si>
    <t xml:space="preserve"> Total</t>
  </si>
  <si>
    <t>Net exposure value</t>
  </si>
  <si>
    <t>On demand</t>
  </si>
  <si>
    <t>&lt;= 1 year</t>
  </si>
  <si>
    <t>&gt; 1 year &lt;= 5 years</t>
  </si>
  <si>
    <t>&gt; 5 years</t>
  </si>
  <si>
    <t>No stated maturity</t>
  </si>
  <si>
    <t>Central governments or central banks</t>
  </si>
  <si>
    <t>Total standatdised approach</t>
  </si>
  <si>
    <t>KATEGORI_OVERORDNET</t>
  </si>
  <si>
    <t>IRB_KATEGORI_HERAV</t>
  </si>
  <si>
    <t>IRB_ASSET_CLASS_CODE</t>
  </si>
  <si>
    <t>EKSPONERING_U_MISL</t>
  </si>
  <si>
    <t>EKSPONERING_M_MISL</t>
  </si>
  <si>
    <t>INDIVIDUELLE_NEDSKRIVNINGER</t>
  </si>
  <si>
    <t>INDIVID_NEDSKR_ENDR</t>
  </si>
  <si>
    <t>Herav SMB</t>
  </si>
  <si>
    <t>NACE_HOVEDGRUPPE</t>
  </si>
  <si>
    <t>NACE_HOVED_NAVN</t>
  </si>
  <si>
    <t>A</t>
  </si>
  <si>
    <t>jordbruk</t>
  </si>
  <si>
    <t>B</t>
  </si>
  <si>
    <t>bergverksdrift</t>
  </si>
  <si>
    <t>C</t>
  </si>
  <si>
    <t>industri</t>
  </si>
  <si>
    <t>D</t>
  </si>
  <si>
    <t>elektrisitet</t>
  </si>
  <si>
    <t>E</t>
  </si>
  <si>
    <t>vannforsyningsvirksomhet</t>
  </si>
  <si>
    <t>F</t>
  </si>
  <si>
    <t>bygge_anleggsvirksomhet</t>
  </si>
  <si>
    <t>G</t>
  </si>
  <si>
    <t>varehandel</t>
  </si>
  <si>
    <t>H</t>
  </si>
  <si>
    <t>transport</t>
  </si>
  <si>
    <t>I</t>
  </si>
  <si>
    <t>overnattingsvirksomhet</t>
  </si>
  <si>
    <t>J</t>
  </si>
  <si>
    <t>informasjon</t>
  </si>
  <si>
    <t>K</t>
  </si>
  <si>
    <t>finanseringsvirksomhet</t>
  </si>
  <si>
    <t>L</t>
  </si>
  <si>
    <t>omsetning</t>
  </si>
  <si>
    <t>M</t>
  </si>
  <si>
    <t>faglig_tjenesteyting</t>
  </si>
  <si>
    <t>N</t>
  </si>
  <si>
    <t>forretning_tjenesteyting</t>
  </si>
  <si>
    <t>O</t>
  </si>
  <si>
    <t>offentlig_administrasjon</t>
  </si>
  <si>
    <t>P</t>
  </si>
  <si>
    <t>Q</t>
  </si>
  <si>
    <t>helse_sosialetjenester</t>
  </si>
  <si>
    <t>R</t>
  </si>
  <si>
    <t>kulturellvirksomhet</t>
  </si>
  <si>
    <t>S</t>
  </si>
  <si>
    <t>annen_tjenesteyting</t>
  </si>
  <si>
    <t>T</t>
  </si>
  <si>
    <t>lønnet_arbeid</t>
  </si>
  <si>
    <t>Z</t>
  </si>
  <si>
    <t>udefinert</t>
  </si>
  <si>
    <t>LANDKODE</t>
  </si>
  <si>
    <t>EKSPONERING_MISL</t>
  </si>
  <si>
    <t>AE</t>
  </si>
  <si>
    <t>AR</t>
  </si>
  <si>
    <t>AT</t>
  </si>
  <si>
    <t>BA</t>
  </si>
  <si>
    <t>BE</t>
  </si>
  <si>
    <t>CA</t>
  </si>
  <si>
    <t>CH</t>
  </si>
  <si>
    <t>CI</t>
  </si>
  <si>
    <t>CL</t>
  </si>
  <si>
    <t>CN</t>
  </si>
  <si>
    <t>CZ</t>
  </si>
  <si>
    <t>DE</t>
  </si>
  <si>
    <t>DK</t>
  </si>
  <si>
    <t>EE</t>
  </si>
  <si>
    <t>ES</t>
  </si>
  <si>
    <t>FI</t>
  </si>
  <si>
    <t>FR</t>
  </si>
  <si>
    <t>GB</t>
  </si>
  <si>
    <t>GR</t>
  </si>
  <si>
    <t>HR</t>
  </si>
  <si>
    <t>HU</t>
  </si>
  <si>
    <t>IE</t>
  </si>
  <si>
    <t>IN</t>
  </si>
  <si>
    <t>IS</t>
  </si>
  <si>
    <t>IT</t>
  </si>
  <si>
    <t>KE</t>
  </si>
  <si>
    <t>KR</t>
  </si>
  <si>
    <t>LT</t>
  </si>
  <si>
    <t>LV</t>
  </si>
  <si>
    <t>MC</t>
  </si>
  <si>
    <t>MD</t>
  </si>
  <si>
    <t>MT</t>
  </si>
  <si>
    <t>MY</t>
  </si>
  <si>
    <t>NO</t>
  </si>
  <si>
    <t>PH</t>
  </si>
  <si>
    <t>PK</t>
  </si>
  <si>
    <t>PL</t>
  </si>
  <si>
    <t>PT</t>
  </si>
  <si>
    <t>RO</t>
  </si>
  <si>
    <t>RS</t>
  </si>
  <si>
    <t>RU</t>
  </si>
  <si>
    <t>SE</t>
  </si>
  <si>
    <t>SG</t>
  </si>
  <si>
    <t>TH</t>
  </si>
  <si>
    <t>TR</t>
  </si>
  <si>
    <t>UA</t>
  </si>
  <si>
    <t>US</t>
  </si>
  <si>
    <t>XK</t>
  </si>
  <si>
    <t>ZA</t>
  </si>
  <si>
    <t>KONTOTYPE</t>
  </si>
  <si>
    <t>CC_4_______30dager__</t>
  </si>
  <si>
    <t>CC_5_____30dager____60dager__</t>
  </si>
  <si>
    <t>CC_6_____60dager____90dager__</t>
  </si>
  <si>
    <t>CC_7_____90dager____180dager__</t>
  </si>
  <si>
    <t>CC_8_____180____365dager__</t>
  </si>
  <si>
    <t>CC_9_____365dager__</t>
  </si>
  <si>
    <t>CC_10___Ikkerestanse__</t>
  </si>
  <si>
    <t>Utlån og trukne rammer</t>
  </si>
  <si>
    <t>Eksponering uten sikkerhet</t>
  </si>
  <si>
    <t>Eksponering med sikkerhet</t>
  </si>
  <si>
    <t>Eksponering med finansiell garanti</t>
  </si>
  <si>
    <t>Netto eksponering</t>
  </si>
  <si>
    <t>Fordelt verdi sikkerhet</t>
  </si>
  <si>
    <t>Herav Mislighold</t>
  </si>
  <si>
    <t>RWA total</t>
  </si>
  <si>
    <t>Gjensnitt risikovekt</t>
  </si>
  <si>
    <t>Exposure classes</t>
  </si>
  <si>
    <t>Netto engasjement balanse</t>
  </si>
  <si>
    <t>Netto engasjement u/balanse</t>
  </si>
  <si>
    <t>eksp m/konv.  balanse</t>
  </si>
  <si>
    <t>eksp m/konv. uten balanse</t>
  </si>
  <si>
    <t xml:space="preserve"> </t>
  </si>
  <si>
    <t>Risk weight</t>
  </si>
  <si>
    <t>Others</t>
  </si>
  <si>
    <t>Of which unrated</t>
  </si>
  <si>
    <t>Frequency: Semi-annually</t>
  </si>
  <si>
    <t>Exposure value</t>
  </si>
  <si>
    <t>RWAs</t>
  </si>
  <si>
    <t>Total portfolios subject to the advanced method</t>
  </si>
  <si>
    <t>(i) VaR component (including the 3× multiplier)</t>
  </si>
  <si>
    <t>(ii) SVaR component (including the 3× multiplier)</t>
  </si>
  <si>
    <t>All portfolios subject to the standardised method</t>
  </si>
  <si>
    <t>EU4</t>
  </si>
  <si>
    <t>Based on the original exposure method</t>
  </si>
  <si>
    <t>Total subject to the CVA capital charge</t>
  </si>
  <si>
    <t>Collateral used in derivative transactions</t>
  </si>
  <si>
    <t>Collateral used in SFTs</t>
  </si>
  <si>
    <t>Fair value of collateral received</t>
  </si>
  <si>
    <t>Fair value of posted collateral</t>
  </si>
  <si>
    <t>Segregated</t>
  </si>
  <si>
    <t>Unsegregated</t>
  </si>
  <si>
    <t>NOK</t>
  </si>
  <si>
    <t>EUR</t>
  </si>
  <si>
    <t>Scope of consolidation (consolidated)</t>
  </si>
  <si>
    <t>Total unweighted value</t>
  </si>
  <si>
    <t>Total weighted value</t>
  </si>
  <si>
    <t>Currency and units (NOK million)</t>
  </si>
  <si>
    <t>Quarter ending on 31. March 2022</t>
  </si>
  <si>
    <t>Number of datapoints used in calculation of averages</t>
  </si>
  <si>
    <t>HIGH-QUALITY LIQUID ASSETS</t>
  </si>
  <si>
    <t>Total high-quality liquid assets (HQLA)</t>
  </si>
  <si>
    <t>CASH-OUTFLOWS</t>
  </si>
  <si>
    <t>Retail deposits and deposits from SMEs, of which:</t>
  </si>
  <si>
    <t>Stable deposits</t>
  </si>
  <si>
    <t>Less stable deposits</t>
  </si>
  <si>
    <t>Unsecured wholesale funding</t>
  </si>
  <si>
    <t>Operational deposits (all counterparties) and deposits in networks of cooperative banks</t>
  </si>
  <si>
    <t>Non-operational deposits (all counterparties)</t>
  </si>
  <si>
    <t>Unsecured debt</t>
  </si>
  <si>
    <t>Secured wholesale funding</t>
  </si>
  <si>
    <t>Additional requirements</t>
  </si>
  <si>
    <t>Outflows related to derivative exposures and other collateral requirements</t>
  </si>
  <si>
    <t>Outflows related to loss of funding on debt products</t>
  </si>
  <si>
    <t>Credit and liquidity facilities</t>
  </si>
  <si>
    <t>Other contractual funding obligations</t>
  </si>
  <si>
    <t>Other contingent funding obligations</t>
  </si>
  <si>
    <t>TOTAL CASH OUTFLOWS</t>
  </si>
  <si>
    <t>CASH-INFLOWS</t>
  </si>
  <si>
    <t>Secured lending (eg reverse repos)</t>
  </si>
  <si>
    <t>Inflows from fully performing exposures</t>
  </si>
  <si>
    <t>Other cash inflows</t>
  </si>
  <si>
    <t>19a</t>
  </si>
  <si>
    <t>(Difference between total weighted inflows and total weighted outflows arising from transactions in third countries where there are transfer restrictions or which are denominated in non-convertible currencies)</t>
  </si>
  <si>
    <t>19b</t>
  </si>
  <si>
    <t>(Excess inflows from a related specialised credit institution)</t>
  </si>
  <si>
    <t>TOTAL CASH-INFLOWS</t>
  </si>
  <si>
    <t>Fully exempt inflows</t>
  </si>
  <si>
    <t>Inflows Subject to 90% Cap</t>
  </si>
  <si>
    <t>20c</t>
  </si>
  <si>
    <t>Inflows Subject to 75% Cap</t>
  </si>
  <si>
    <t>LIQUIDITY BUFFER</t>
  </si>
  <si>
    <t>TOTAL NET CASH OUTFLOWS</t>
  </si>
  <si>
    <t>LIQUIDITY COVERAGE RATIO (%)</t>
  </si>
  <si>
    <t>Carrying amount of encumbered assets</t>
  </si>
  <si>
    <t>Fair value of encumbered assets</t>
  </si>
  <si>
    <t>Carrying amount of unencumbered assets</t>
  </si>
  <si>
    <t>Fair value of unencumbered assets</t>
  </si>
  <si>
    <t>Of which notionally elligble EHQLA and HQLA</t>
  </si>
  <si>
    <t>Of which EHQLA and HQLA</t>
  </si>
  <si>
    <t>Assets of the reporting institution</t>
  </si>
  <si>
    <t>Equity instruments</t>
  </si>
  <si>
    <t>Debt securities</t>
  </si>
  <si>
    <t>Other assets</t>
  </si>
  <si>
    <t>Geographical distribution of credit exposures relevant for the calculation of the countercyclical capital buffer</t>
  </si>
  <si>
    <t>Generelle kredittengasjementer</t>
  </si>
  <si>
    <t>Engasjementer i handelsporteføljen</t>
  </si>
  <si>
    <t>Verdipapiriseringsengasjementer</t>
  </si>
  <si>
    <t>Kapitalkrav</t>
  </si>
  <si>
    <t>Vekter for kapitalkrav</t>
  </si>
  <si>
    <t>Motsyklisk kapitalbuffersats</t>
  </si>
  <si>
    <t>Engasjements-beløp for SA</t>
  </si>
  <si>
    <t>Engasjements-beløp for IRB</t>
  </si>
  <si>
    <t>Summen av lange og korte posisjoner i handelsporteføljen</t>
  </si>
  <si>
    <t>Verdien av engasjementer i handelsporteføljen for interne modeller</t>
  </si>
  <si>
    <t>Engasjementsbeløp for SA</t>
  </si>
  <si>
    <t>Engasjementsbeløp for IRB</t>
  </si>
  <si>
    <t>Herav: Generelle kredittengasjementer</t>
  </si>
  <si>
    <t>Herav: Engasjementer i handelsporteføljen</t>
  </si>
  <si>
    <t>Herav: Verdipapiriserings-engasjementer</t>
  </si>
  <si>
    <t>Norge</t>
  </si>
  <si>
    <t>Den generelle kreditteksponering mot utlandet utgjør under 2 % av den totale eksponeringen. I henhold til kommisjonsforordning 115/2014 tilordnes disse utenlandske engasjementene til Norge.</t>
  </si>
  <si>
    <t>Samlet beregningsgrunnlag</t>
  </si>
  <si>
    <t>Foretaksspesifikk motsyklisk kapitalbuffersats</t>
  </si>
  <si>
    <t>Krav til foretaksspesifikk motsyklisk kapitalbuffer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</si>
</sst>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 * #,##0.00_ ;_ * \-#,##0.00_ ;_ * &quot;-&quot;??_ ;_ @_ "/>
    <numFmt numFmtId="165" formatCode="_ * #,##0_ ;_ * \-#,##0_ ;_ * &quot;-&quot;??_ ;_ @_ "/>
    <numFmt numFmtId="166" formatCode="0.0\ %"/>
    <numFmt numFmtId="167" formatCode="_-* #,##0_-;\-* #,##0_-;_-* &quot;-&quot;??_-;_-@_-"/>
    <numFmt numFmtId="168" formatCode="0.000"/>
  </numFmts>
  <fonts count="59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Verdana"/>
      <family val="2"/>
    </font>
    <font>
      <b/>
      <sz val="16"/>
      <color rgb="FF002060"/>
      <name val="Verdana"/>
      <family val="2"/>
    </font>
    <font>
      <b/>
      <sz val="11"/>
      <name val="Verdana"/>
      <family val="2"/>
    </font>
    <font>
      <sz val="7"/>
      <name val="Verdana"/>
      <family val="2"/>
    </font>
    <font>
      <b/>
      <sz val="7"/>
      <name val="Verdana"/>
      <family val="2"/>
    </font>
    <font>
      <b/>
      <sz val="9"/>
      <name val="Verdana"/>
      <family val="2"/>
    </font>
    <font>
      <b/>
      <sz val="10"/>
      <name val="Verdana"/>
      <family val="2"/>
    </font>
    <font>
      <sz val="6.5"/>
      <name val="Verdana"/>
      <family val="2"/>
    </font>
    <font>
      <sz val="11"/>
      <color theme="1"/>
      <name val="Verdana"/>
      <family val="2"/>
    </font>
    <font>
      <b/>
      <u/>
      <sz val="12"/>
      <color rgb="FF002060"/>
      <name val="Verdana"/>
      <family val="2"/>
    </font>
    <font>
      <sz val="11"/>
      <color rgb="FF002060"/>
      <name val="Verdana"/>
      <family val="2"/>
    </font>
    <font>
      <sz val="11"/>
      <name val="Verdana"/>
      <family val="2"/>
    </font>
    <font>
      <sz val="6.5"/>
      <color theme="1"/>
      <name val="Verdana"/>
      <family val="2"/>
    </font>
    <font>
      <sz val="10"/>
      <name val="Arial"/>
      <family val="2"/>
    </font>
    <font>
      <sz val="6.5"/>
      <color rgb="FFFF0000"/>
      <name val="Verdana"/>
      <family val="2"/>
    </font>
    <font>
      <b/>
      <sz val="6.5"/>
      <color theme="1"/>
      <name val="Verdana"/>
      <family val="2"/>
    </font>
    <font>
      <b/>
      <sz val="6.5"/>
      <name val="Verdana"/>
      <family val="2"/>
    </font>
    <font>
      <b/>
      <sz val="6.5"/>
      <color rgb="FFFF0000"/>
      <name val="Verdana"/>
      <family val="2"/>
    </font>
    <font>
      <i/>
      <sz val="6.5"/>
      <name val="Verdana"/>
      <family val="2"/>
    </font>
    <font>
      <sz val="6.5"/>
      <color rgb="FF002060"/>
      <name val="Verdana"/>
      <family val="2"/>
    </font>
    <font>
      <sz val="11"/>
      <color rgb="FFFF0000"/>
      <name val="Verdana"/>
      <family val="2"/>
    </font>
    <font>
      <b/>
      <i/>
      <sz val="6.5"/>
      <color theme="1"/>
      <name val="Verdana"/>
      <family val="2"/>
    </font>
    <font>
      <b/>
      <i/>
      <sz val="6.5"/>
      <name val="Verdana"/>
      <family val="2"/>
    </font>
    <font>
      <i/>
      <sz val="7"/>
      <name val="Verdana"/>
      <family val="2"/>
    </font>
    <font>
      <b/>
      <sz val="9"/>
      <color rgb="FFFF0000"/>
      <name val="Verdana"/>
      <family val="2"/>
    </font>
    <font>
      <sz val="12"/>
      <name val="Verdana"/>
      <family val="2"/>
    </font>
    <font>
      <sz val="10"/>
      <color theme="0"/>
      <name val="Verdana"/>
      <family val="2"/>
    </font>
    <font>
      <b/>
      <sz val="16"/>
      <color theme="0"/>
      <name val="Verdana"/>
      <family val="2"/>
    </font>
    <font>
      <b/>
      <sz val="8"/>
      <color theme="0"/>
      <name val="Verdana"/>
      <family val="2"/>
    </font>
    <font>
      <sz val="7"/>
      <color theme="1"/>
      <name val="Verdana"/>
      <family val="2"/>
    </font>
    <font>
      <sz val="6.5"/>
      <name val="Arial"/>
      <family val="2"/>
    </font>
    <font>
      <b/>
      <sz val="10"/>
      <name val="Arial"/>
      <family val="2"/>
    </font>
    <font>
      <b/>
      <u/>
      <sz val="12"/>
      <color rgb="FF7030A0"/>
      <name val="Verdana"/>
      <family val="2"/>
    </font>
    <font>
      <b/>
      <sz val="6.5"/>
      <name val="Arial"/>
      <family val="2"/>
    </font>
    <font>
      <sz val="7"/>
      <color rgb="FFFF0000"/>
      <name val="Verdana"/>
      <family val="2"/>
    </font>
    <font>
      <i/>
      <sz val="9"/>
      <name val="Calibri"/>
      <family val="2"/>
      <scheme val="minor"/>
    </font>
    <font>
      <sz val="9"/>
      <name val="Calibri"/>
      <family val="2"/>
      <scheme val="minor"/>
    </font>
    <font>
      <b/>
      <i/>
      <sz val="9"/>
      <color rgb="FF222222"/>
      <name val="Calibri"/>
      <family val="2"/>
      <scheme val="minor"/>
    </font>
    <font>
      <sz val="9"/>
      <color rgb="FF222222"/>
      <name val="Calibri"/>
      <family val="2"/>
      <scheme val="minor"/>
    </font>
    <font>
      <u/>
      <sz val="9"/>
      <name val="Calibri"/>
      <family val="2"/>
      <scheme val="minor"/>
    </font>
    <font>
      <sz val="8"/>
      <name val="Verdana"/>
      <family val="2"/>
    </font>
    <font>
      <sz val="8"/>
      <color theme="1"/>
      <name val="Verdana"/>
      <family val="2"/>
    </font>
    <font>
      <b/>
      <sz val="8"/>
      <name val="Verdana"/>
      <family val="2"/>
    </font>
    <font>
      <i/>
      <sz val="8"/>
      <name val="Verdana"/>
      <family val="2"/>
    </font>
    <font>
      <b/>
      <sz val="8"/>
      <color theme="1"/>
      <name val="Verdana"/>
      <family val="2"/>
    </font>
    <font>
      <b/>
      <sz val="9"/>
      <name val="Calibri"/>
      <family val="2"/>
      <scheme val="minor"/>
    </font>
    <font>
      <sz val="9"/>
      <name val="Calibri"/>
      <family val="2"/>
    </font>
    <font>
      <sz val="8"/>
      <name val="Arial"/>
      <family val="2"/>
    </font>
    <font>
      <sz val="11"/>
      <color rgb="FF000000"/>
      <name val="Verdana"/>
      <family val="2"/>
    </font>
    <font>
      <sz val="6.5"/>
      <color rgb="FF000000"/>
      <name val="Verdana"/>
      <family val="2"/>
    </font>
    <font>
      <b/>
      <sz val="12"/>
      <color rgb="FF002060"/>
      <name val="Verdana"/>
      <family val="2"/>
    </font>
    <font>
      <b/>
      <sz val="11"/>
      <color indexed="8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D9D9D9"/>
        <bgColor rgb="FF000000"/>
      </patternFill>
    </fill>
  </fills>
  <borders count="82">
    <border>
      <left/>
      <right/>
      <top/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rgb="FF00206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indexed="64"/>
      </right>
      <top/>
      <bottom/>
      <diagonal/>
    </border>
    <border>
      <left/>
      <right style="medium">
        <color auto="1"/>
      </right>
      <top/>
      <bottom style="thin">
        <color indexed="64"/>
      </bottom>
      <diagonal/>
    </border>
    <border>
      <left style="medium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002060"/>
      </bottom>
      <diagonal/>
    </border>
    <border>
      <left style="thin">
        <color auto="1"/>
      </left>
      <right style="medium">
        <color auto="1"/>
      </right>
      <top/>
      <bottom style="thin">
        <color indexed="64"/>
      </bottom>
      <diagonal/>
    </border>
    <border>
      <left style="medium">
        <color auto="1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auto="1"/>
      </bottom>
      <diagonal/>
    </border>
    <border>
      <left style="medium">
        <color indexed="64"/>
      </left>
      <right style="medium">
        <color auto="1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indexed="64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indexed="64"/>
      </right>
      <top style="medium">
        <color rgb="FF002060"/>
      </top>
      <bottom style="thin">
        <color indexed="64"/>
      </bottom>
      <diagonal/>
    </border>
    <border>
      <left/>
      <right style="medium">
        <color auto="1"/>
      </right>
      <top style="thin">
        <color indexed="64"/>
      </top>
      <bottom/>
      <diagonal/>
    </border>
    <border>
      <left style="medium">
        <color indexed="64"/>
      </left>
      <right style="medium">
        <color auto="1"/>
      </right>
      <top style="thin">
        <color indexed="64"/>
      </top>
      <bottom/>
      <diagonal/>
    </border>
    <border>
      <left/>
      <right/>
      <top style="thin">
        <color rgb="FF002060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medium">
        <color auto="1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medium">
        <color theme="0" tint="-0.499984740745262"/>
      </bottom>
      <diagonal/>
    </border>
    <border>
      <left style="medium">
        <color indexed="64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1">
    <xf numFmtId="0" fontId="0" fillId="0" borderId="0" applyProtection="0"/>
    <xf numFmtId="164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8" fillId="0" borderId="0"/>
    <xf numFmtId="0" fontId="10" fillId="0" borderId="0"/>
    <xf numFmtId="0" fontId="18" fillId="0" borderId="0" applyProtection="0"/>
    <xf numFmtId="0" fontId="3" fillId="0" borderId="0"/>
    <xf numFmtId="164" fontId="2" fillId="0" borderId="0" applyFont="0" applyFill="0" applyBorder="0" applyAlignment="0" applyProtection="0"/>
    <xf numFmtId="0" fontId="1" fillId="0" borderId="0"/>
  </cellStyleXfs>
  <cellXfs count="640">
    <xf numFmtId="0" fontId="0" fillId="0" borderId="0" xfId="0"/>
    <xf numFmtId="0" fontId="5" fillId="0" borderId="1" xfId="0" applyFont="1" applyBorder="1"/>
    <xf numFmtId="0" fontId="6" fillId="0" borderId="2" xfId="0" applyFont="1" applyBorder="1" applyAlignment="1">
      <alignment horizontal="left" vertical="center"/>
    </xf>
    <xf numFmtId="49" fontId="7" fillId="0" borderId="2" xfId="0" applyNumberFormat="1" applyFont="1" applyBorder="1" applyAlignment="1">
      <alignment vertical="center"/>
    </xf>
    <xf numFmtId="0" fontId="5" fillId="0" borderId="0" xfId="0" applyFont="1"/>
    <xf numFmtId="49" fontId="5" fillId="0" borderId="0" xfId="0" applyNumberFormat="1" applyFont="1"/>
    <xf numFmtId="0" fontId="11" fillId="0" borderId="0" xfId="0" applyFont="1"/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5" fillId="0" borderId="0" xfId="0" applyFont="1" applyAlignment="1">
      <alignment horizontal="left" vertical="top"/>
    </xf>
    <xf numFmtId="0" fontId="12" fillId="2" borderId="16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vertical="center"/>
    </xf>
    <xf numFmtId="0" fontId="12" fillId="2" borderId="30" xfId="0" applyFont="1" applyFill="1" applyBorder="1" applyAlignment="1">
      <alignment vertical="center"/>
    </xf>
    <xf numFmtId="0" fontId="12" fillId="2" borderId="16" xfId="0" applyFont="1" applyFill="1" applyBorder="1" applyAlignment="1">
      <alignment horizontal="center" textRotation="90" wrapText="1"/>
    </xf>
    <xf numFmtId="0" fontId="13" fillId="2" borderId="0" xfId="3" applyFont="1" applyFill="1"/>
    <xf numFmtId="0" fontId="14" fillId="2" borderId="0" xfId="3" applyFont="1" applyFill="1"/>
    <xf numFmtId="0" fontId="15" fillId="2" borderId="0" xfId="3" applyFont="1" applyFill="1" applyAlignment="1">
      <alignment vertical="top" wrapText="1"/>
    </xf>
    <xf numFmtId="0" fontId="13" fillId="2" borderId="0" xfId="3" applyFont="1" applyFill="1" applyAlignment="1">
      <alignment vertical="top" wrapText="1"/>
    </xf>
    <xf numFmtId="0" fontId="10" fillId="2" borderId="0" xfId="3" applyFont="1" applyFill="1" applyAlignment="1">
      <alignment vertical="top"/>
    </xf>
    <xf numFmtId="0" fontId="16" fillId="2" borderId="0" xfId="3" applyFont="1" applyFill="1" applyAlignment="1">
      <alignment vertical="top" wrapText="1"/>
    </xf>
    <xf numFmtId="0" fontId="17" fillId="2" borderId="0" xfId="3" applyFont="1" applyFill="1"/>
    <xf numFmtId="0" fontId="12" fillId="2" borderId="0" xfId="3" applyFont="1" applyFill="1"/>
    <xf numFmtId="0" fontId="12" fillId="2" borderId="10" xfId="3" applyFont="1" applyFill="1" applyBorder="1" applyAlignment="1">
      <alignment horizontal="center" vertical="center" wrapText="1"/>
    </xf>
    <xf numFmtId="0" fontId="13" fillId="2" borderId="24" xfId="3" applyFont="1" applyFill="1" applyBorder="1" applyAlignment="1">
      <alignment vertical="top" wrapText="1"/>
    </xf>
    <xf numFmtId="0" fontId="13" fillId="2" borderId="24" xfId="3" applyFont="1" applyFill="1" applyBorder="1"/>
    <xf numFmtId="0" fontId="17" fillId="2" borderId="9" xfId="3" applyFont="1" applyFill="1" applyBorder="1" applyAlignment="1">
      <alignment horizontal="center" vertical="center" wrapText="1"/>
    </xf>
    <xf numFmtId="0" fontId="17" fillId="2" borderId="10" xfId="3" applyFont="1" applyFill="1" applyBorder="1" applyAlignment="1">
      <alignment horizontal="center" vertical="center" wrapText="1"/>
    </xf>
    <xf numFmtId="0" fontId="12" fillId="2" borderId="11" xfId="3" applyFont="1" applyFill="1" applyBorder="1"/>
    <xf numFmtId="165" fontId="12" fillId="2" borderId="22" xfId="1" applyNumberFormat="1" applyFont="1" applyFill="1" applyBorder="1"/>
    <xf numFmtId="165" fontId="12" fillId="2" borderId="23" xfId="1" applyNumberFormat="1" applyFont="1" applyFill="1" applyBorder="1"/>
    <xf numFmtId="165" fontId="21" fillId="2" borderId="23" xfId="1" applyNumberFormat="1" applyFont="1" applyFill="1" applyBorder="1"/>
    <xf numFmtId="0" fontId="17" fillId="2" borderId="35" xfId="3" applyFont="1" applyFill="1" applyBorder="1" applyAlignment="1">
      <alignment horizontal="center" vertical="center" wrapText="1"/>
    </xf>
    <xf numFmtId="0" fontId="17" fillId="2" borderId="11" xfId="3" applyFont="1" applyFill="1" applyBorder="1"/>
    <xf numFmtId="0" fontId="21" fillId="2" borderId="39" xfId="3" applyFont="1" applyFill="1" applyBorder="1"/>
    <xf numFmtId="0" fontId="17" fillId="2" borderId="20" xfId="3" applyFont="1" applyFill="1" applyBorder="1" applyAlignment="1">
      <alignment horizontal="center" vertical="center"/>
    </xf>
    <xf numFmtId="0" fontId="17" fillId="2" borderId="22" xfId="3" applyFont="1" applyFill="1" applyBorder="1" applyAlignment="1">
      <alignment horizontal="center" vertical="center"/>
    </xf>
    <xf numFmtId="0" fontId="17" fillId="2" borderId="56" xfId="3" applyFont="1" applyFill="1" applyBorder="1" applyAlignment="1">
      <alignment horizontal="center" vertical="center" wrapText="1"/>
    </xf>
    <xf numFmtId="165" fontId="12" fillId="2" borderId="53" xfId="1" applyNumberFormat="1" applyFont="1" applyFill="1" applyBorder="1"/>
    <xf numFmtId="165" fontId="21" fillId="2" borderId="53" xfId="1" applyNumberFormat="1" applyFont="1" applyFill="1" applyBorder="1"/>
    <xf numFmtId="165" fontId="12" fillId="2" borderId="43" xfId="1" applyNumberFormat="1" applyFont="1" applyFill="1" applyBorder="1"/>
    <xf numFmtId="165" fontId="12" fillId="2" borderId="14" xfId="1" applyNumberFormat="1" applyFont="1" applyFill="1" applyBorder="1"/>
    <xf numFmtId="165" fontId="12" fillId="2" borderId="51" xfId="1" applyNumberFormat="1" applyFont="1" applyFill="1" applyBorder="1"/>
    <xf numFmtId="0" fontId="20" fillId="2" borderId="32" xfId="3" applyFont="1" applyFill="1" applyBorder="1" applyAlignment="1">
      <alignment horizontal="center" vertical="center"/>
    </xf>
    <xf numFmtId="0" fontId="12" fillId="2" borderId="56" xfId="3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/>
    </xf>
    <xf numFmtId="0" fontId="12" fillId="2" borderId="43" xfId="0" applyFont="1" applyFill="1" applyBorder="1" applyAlignment="1">
      <alignment horizontal="center" vertical="center"/>
    </xf>
    <xf numFmtId="0" fontId="20" fillId="2" borderId="43" xfId="0" applyFont="1" applyFill="1" applyBorder="1" applyAlignment="1">
      <alignment horizontal="center" vertical="center"/>
    </xf>
    <xf numFmtId="0" fontId="20" fillId="2" borderId="44" xfId="0" applyFont="1" applyFill="1" applyBorder="1" applyAlignment="1">
      <alignment horizontal="center" vertical="center"/>
    </xf>
    <xf numFmtId="0" fontId="20" fillId="2" borderId="47" xfId="0" applyFont="1" applyFill="1" applyBorder="1" applyAlignment="1">
      <alignment vertical="center"/>
    </xf>
    <xf numFmtId="0" fontId="12" fillId="2" borderId="10" xfId="0" applyFont="1" applyFill="1" applyBorder="1" applyAlignment="1">
      <alignment horizontal="center" vertical="center"/>
    </xf>
    <xf numFmtId="0" fontId="13" fillId="2" borderId="0" xfId="3" applyFont="1" applyFill="1" applyAlignment="1">
      <alignment vertical="center"/>
    </xf>
    <xf numFmtId="0" fontId="24" fillId="2" borderId="0" xfId="3" applyFont="1" applyFill="1" applyAlignment="1">
      <alignment vertical="center" wrapText="1"/>
    </xf>
    <xf numFmtId="0" fontId="17" fillId="2" borderId="24" xfId="3" applyFont="1" applyFill="1" applyBorder="1" applyAlignment="1">
      <alignment vertical="center"/>
    </xf>
    <xf numFmtId="0" fontId="12" fillId="2" borderId="24" xfId="3" applyFont="1" applyFill="1" applyBorder="1" applyAlignment="1">
      <alignment vertical="center"/>
    </xf>
    <xf numFmtId="0" fontId="17" fillId="2" borderId="44" xfId="3" applyFont="1" applyFill="1" applyBorder="1" applyAlignment="1">
      <alignment horizontal="center" vertical="center"/>
    </xf>
    <xf numFmtId="0" fontId="12" fillId="2" borderId="25" xfId="0" applyFont="1" applyFill="1" applyBorder="1" applyAlignment="1">
      <alignment horizontal="center" vertical="center"/>
    </xf>
    <xf numFmtId="0" fontId="17" fillId="2" borderId="9" xfId="3" applyFont="1" applyFill="1" applyBorder="1" applyAlignment="1">
      <alignment horizontal="center" vertical="center"/>
    </xf>
    <xf numFmtId="0" fontId="17" fillId="2" borderId="43" xfId="3" applyFont="1" applyFill="1" applyBorder="1" applyAlignment="1">
      <alignment horizontal="center" vertical="center"/>
    </xf>
    <xf numFmtId="0" fontId="20" fillId="2" borderId="43" xfId="3" applyFont="1" applyFill="1" applyBorder="1" applyAlignment="1">
      <alignment horizontal="center" vertical="center"/>
    </xf>
    <xf numFmtId="165" fontId="21" fillId="2" borderId="51" xfId="1" applyNumberFormat="1" applyFont="1" applyFill="1" applyBorder="1"/>
    <xf numFmtId="0" fontId="12" fillId="2" borderId="53" xfId="3" applyFont="1" applyFill="1" applyBorder="1"/>
    <xf numFmtId="0" fontId="12" fillId="2" borderId="51" xfId="3" applyFont="1" applyFill="1" applyBorder="1"/>
    <xf numFmtId="0" fontId="12" fillId="2" borderId="25" xfId="0" applyFont="1" applyFill="1" applyBorder="1" applyAlignment="1">
      <alignment horizontal="center" textRotation="90" wrapText="1"/>
    </xf>
    <xf numFmtId="0" fontId="12" fillId="2" borderId="56" xfId="0" applyFont="1" applyFill="1" applyBorder="1" applyAlignment="1">
      <alignment horizontal="center" vertical="center"/>
    </xf>
    <xf numFmtId="0" fontId="21" fillId="2" borderId="51" xfId="3" applyFont="1" applyFill="1" applyBorder="1"/>
    <xf numFmtId="0" fontId="12" fillId="2" borderId="39" xfId="3" applyFont="1" applyFill="1" applyBorder="1" applyAlignment="1">
      <alignment horizontal="center" vertical="center" wrapText="1"/>
    </xf>
    <xf numFmtId="9" fontId="12" fillId="2" borderId="33" xfId="3" applyNumberFormat="1" applyFont="1" applyFill="1" applyBorder="1" applyAlignment="1">
      <alignment horizontal="center" vertical="center" wrapText="1"/>
    </xf>
    <xf numFmtId="165" fontId="21" fillId="2" borderId="33" xfId="1" applyNumberFormat="1" applyFont="1" applyFill="1" applyBorder="1"/>
    <xf numFmtId="0" fontId="17" fillId="2" borderId="24" xfId="3" applyFont="1" applyFill="1" applyBorder="1"/>
    <xf numFmtId="0" fontId="17" fillId="2" borderId="32" xfId="3" applyFont="1" applyFill="1" applyBorder="1" applyAlignment="1">
      <alignment horizontal="center" vertical="center" wrapText="1"/>
    </xf>
    <xf numFmtId="0" fontId="17" fillId="2" borderId="39" xfId="3" applyFont="1" applyFill="1" applyBorder="1" applyAlignment="1">
      <alignment horizontal="center" vertical="center" wrapText="1"/>
    </xf>
    <xf numFmtId="0" fontId="17" fillId="2" borderId="52" xfId="3" applyFont="1" applyFill="1" applyBorder="1"/>
    <xf numFmtId="0" fontId="17" fillId="2" borderId="65" xfId="3" applyFont="1" applyFill="1" applyBorder="1" applyAlignment="1">
      <alignment horizontal="center" vertical="center"/>
    </xf>
    <xf numFmtId="0" fontId="12" fillId="2" borderId="56" xfId="3" applyFont="1" applyFill="1" applyBorder="1" applyAlignment="1">
      <alignment vertical="center"/>
    </xf>
    <xf numFmtId="165" fontId="12" fillId="2" borderId="9" xfId="1" applyNumberFormat="1" applyFont="1" applyFill="1" applyBorder="1" applyAlignment="1">
      <alignment vertical="center"/>
    </xf>
    <xf numFmtId="165" fontId="17" fillId="2" borderId="56" xfId="1" applyNumberFormat="1" applyFont="1" applyFill="1" applyBorder="1" applyAlignment="1">
      <alignment horizontal="center" vertical="center" wrapText="1"/>
    </xf>
    <xf numFmtId="0" fontId="12" fillId="2" borderId="51" xfId="3" applyFont="1" applyFill="1" applyBorder="1" applyAlignment="1">
      <alignment vertical="center"/>
    </xf>
    <xf numFmtId="165" fontId="12" fillId="2" borderId="51" xfId="1" applyNumberFormat="1" applyFont="1" applyFill="1" applyBorder="1" applyAlignment="1">
      <alignment vertical="center"/>
    </xf>
    <xf numFmtId="0" fontId="12" fillId="2" borderId="53" xfId="3" applyFont="1" applyFill="1" applyBorder="1" applyAlignment="1">
      <alignment vertical="center"/>
    </xf>
    <xf numFmtId="165" fontId="12" fillId="2" borderId="22" xfId="1" applyNumberFormat="1" applyFont="1" applyFill="1" applyBorder="1" applyAlignment="1">
      <alignment vertical="center"/>
    </xf>
    <xf numFmtId="165" fontId="12" fillId="2" borderId="53" xfId="1" applyNumberFormat="1" applyFont="1" applyFill="1" applyBorder="1" applyAlignment="1">
      <alignment vertical="center"/>
    </xf>
    <xf numFmtId="165" fontId="12" fillId="2" borderId="43" xfId="1" applyNumberFormat="1" applyFont="1" applyFill="1" applyBorder="1" applyAlignment="1">
      <alignment vertical="center"/>
    </xf>
    <xf numFmtId="0" fontId="17" fillId="2" borderId="27" xfId="3" applyFont="1" applyFill="1" applyBorder="1" applyAlignment="1">
      <alignment horizontal="center" vertical="center"/>
    </xf>
    <xf numFmtId="0" fontId="25" fillId="2" borderId="0" xfId="3" applyFont="1" applyFill="1"/>
    <xf numFmtId="9" fontId="17" fillId="2" borderId="33" xfId="3" applyNumberFormat="1" applyFont="1" applyFill="1" applyBorder="1" applyAlignment="1">
      <alignment horizontal="center" vertical="center" wrapText="1"/>
    </xf>
    <xf numFmtId="9" fontId="17" fillId="2" borderId="27" xfId="3" applyNumberFormat="1" applyFont="1" applyFill="1" applyBorder="1" applyAlignment="1">
      <alignment horizontal="center" vertical="center" wrapText="1"/>
    </xf>
    <xf numFmtId="0" fontId="17" fillId="2" borderId="58" xfId="3" applyFont="1" applyFill="1" applyBorder="1" applyAlignment="1">
      <alignment horizontal="left"/>
    </xf>
    <xf numFmtId="0" fontId="20" fillId="2" borderId="64" xfId="3" applyFont="1" applyFill="1" applyBorder="1"/>
    <xf numFmtId="0" fontId="12" fillId="2" borderId="26" xfId="3" applyFont="1" applyFill="1" applyBorder="1"/>
    <xf numFmtId="165" fontId="21" fillId="2" borderId="32" xfId="1" applyNumberFormat="1" applyFont="1" applyFill="1" applyBorder="1"/>
    <xf numFmtId="165" fontId="21" fillId="2" borderId="43" xfId="1" applyNumberFormat="1" applyFont="1" applyFill="1" applyBorder="1"/>
    <xf numFmtId="165" fontId="17" fillId="2" borderId="56" xfId="1" applyNumberFormat="1" applyFont="1" applyFill="1" applyBorder="1"/>
    <xf numFmtId="0" fontId="12" fillId="2" borderId="12" xfId="3" applyFont="1" applyFill="1" applyBorder="1" applyAlignment="1">
      <alignment horizontal="center" vertical="center"/>
    </xf>
    <xf numFmtId="0" fontId="12" fillId="2" borderId="46" xfId="3" applyFont="1" applyFill="1" applyBorder="1" applyAlignment="1">
      <alignment horizontal="left"/>
    </xf>
    <xf numFmtId="165" fontId="17" fillId="2" borderId="51" xfId="1" applyNumberFormat="1" applyFont="1" applyFill="1" applyBorder="1"/>
    <xf numFmtId="0" fontId="19" fillId="2" borderId="7" xfId="3" applyFont="1" applyFill="1" applyBorder="1" applyAlignment="1">
      <alignment horizontal="left" vertical="center"/>
    </xf>
    <xf numFmtId="0" fontId="21" fillId="2" borderId="26" xfId="3" applyFont="1" applyFill="1" applyBorder="1"/>
    <xf numFmtId="0" fontId="17" fillId="2" borderId="26" xfId="3" applyFont="1" applyFill="1" applyBorder="1"/>
    <xf numFmtId="0" fontId="12" fillId="2" borderId="54" xfId="3" applyFont="1" applyFill="1" applyBorder="1" applyAlignment="1">
      <alignment horizontal="center" vertical="center"/>
    </xf>
    <xf numFmtId="165" fontId="12" fillId="2" borderId="59" xfId="1" applyNumberFormat="1" applyFont="1" applyFill="1" applyBorder="1"/>
    <xf numFmtId="0" fontId="17" fillId="2" borderId="30" xfId="3" applyFont="1" applyFill="1" applyBorder="1" applyAlignment="1">
      <alignment horizontal="left" vertical="center"/>
    </xf>
    <xf numFmtId="0" fontId="19" fillId="2" borderId="46" xfId="3" applyFont="1" applyFill="1" applyBorder="1" applyAlignment="1">
      <alignment horizontal="left" vertical="center"/>
    </xf>
    <xf numFmtId="0" fontId="17" fillId="2" borderId="30" xfId="3" applyFont="1" applyFill="1" applyBorder="1" applyAlignment="1">
      <alignment horizontal="center" vertical="center"/>
    </xf>
    <xf numFmtId="0" fontId="17" fillId="2" borderId="31" xfId="3" applyFont="1" applyFill="1" applyBorder="1" applyAlignment="1">
      <alignment horizontal="left" vertical="center"/>
    </xf>
    <xf numFmtId="0" fontId="19" fillId="2" borderId="31" xfId="3" applyFont="1" applyFill="1" applyBorder="1" applyAlignment="1">
      <alignment horizontal="left" vertical="center"/>
    </xf>
    <xf numFmtId="0" fontId="20" fillId="2" borderId="7" xfId="3" applyFont="1" applyFill="1" applyBorder="1" applyAlignment="1">
      <alignment horizontal="left" vertical="center"/>
    </xf>
    <xf numFmtId="0" fontId="17" fillId="2" borderId="7" xfId="3" applyFont="1" applyFill="1" applyBorder="1" applyAlignment="1">
      <alignment horizontal="left" vertical="center"/>
    </xf>
    <xf numFmtId="0" fontId="20" fillId="2" borderId="31" xfId="3" applyFont="1" applyFill="1" applyBorder="1" applyAlignment="1">
      <alignment horizontal="left" vertical="center"/>
    </xf>
    <xf numFmtId="0" fontId="26" fillId="2" borderId="31" xfId="3" applyFont="1" applyFill="1" applyBorder="1" applyAlignment="1">
      <alignment horizontal="left" vertical="center"/>
    </xf>
    <xf numFmtId="0" fontId="26" fillId="2" borderId="50" xfId="3" applyFont="1" applyFill="1" applyBorder="1" applyAlignment="1">
      <alignment horizontal="left" vertical="center"/>
    </xf>
    <xf numFmtId="0" fontId="17" fillId="2" borderId="49" xfId="3" applyFont="1" applyFill="1" applyBorder="1" applyAlignment="1">
      <alignment horizontal="center" vertical="center"/>
    </xf>
    <xf numFmtId="0" fontId="17" fillId="2" borderId="18" xfId="3" applyFont="1" applyFill="1" applyBorder="1"/>
    <xf numFmtId="0" fontId="17" fillId="2" borderId="40" xfId="3" applyFont="1" applyFill="1" applyBorder="1" applyAlignment="1">
      <alignment horizontal="center" vertical="center"/>
    </xf>
    <xf numFmtId="0" fontId="17" fillId="2" borderId="50" xfId="3" applyFont="1" applyFill="1" applyBorder="1"/>
    <xf numFmtId="165" fontId="12" fillId="2" borderId="44" xfId="1" applyNumberFormat="1" applyFont="1" applyFill="1" applyBorder="1" applyAlignment="1">
      <alignment horizontal="center" vertical="center" wrapText="1"/>
    </xf>
    <xf numFmtId="165" fontId="12" fillId="2" borderId="25" xfId="1" applyNumberFormat="1" applyFont="1" applyFill="1" applyBorder="1" applyAlignment="1">
      <alignment horizontal="center" vertical="center" wrapText="1"/>
    </xf>
    <xf numFmtId="0" fontId="20" fillId="2" borderId="22" xfId="3" applyFont="1" applyFill="1" applyBorder="1" applyAlignment="1">
      <alignment horizontal="center" vertical="center"/>
    </xf>
    <xf numFmtId="0" fontId="22" fillId="2" borderId="31" xfId="3" applyFont="1" applyFill="1" applyBorder="1" applyAlignment="1">
      <alignment horizontal="left" vertical="center"/>
    </xf>
    <xf numFmtId="0" fontId="20" fillId="2" borderId="44" xfId="3" applyFont="1" applyFill="1" applyBorder="1" applyAlignment="1">
      <alignment horizontal="center" vertical="center"/>
    </xf>
    <xf numFmtId="0" fontId="22" fillId="2" borderId="50" xfId="3" applyFont="1" applyFill="1" applyBorder="1" applyAlignment="1">
      <alignment horizontal="left" vertical="center"/>
    </xf>
    <xf numFmtId="165" fontId="12" fillId="2" borderId="42" xfId="1" applyNumberFormat="1" applyFont="1" applyFill="1" applyBorder="1" applyAlignment="1">
      <alignment horizontal="right" vertical="center" wrapText="1"/>
    </xf>
    <xf numFmtId="165" fontId="12" fillId="2" borderId="41" xfId="1" applyNumberFormat="1" applyFont="1" applyFill="1" applyBorder="1" applyAlignment="1">
      <alignment horizontal="right" vertical="center" wrapText="1"/>
    </xf>
    <xf numFmtId="165" fontId="12" fillId="2" borderId="56" xfId="1" applyNumberFormat="1" applyFont="1" applyFill="1" applyBorder="1" applyAlignment="1">
      <alignment horizontal="right" vertical="center" wrapText="1"/>
    </xf>
    <xf numFmtId="165" fontId="20" fillId="2" borderId="27" xfId="1" applyNumberFormat="1" applyFont="1" applyFill="1" applyBorder="1" applyAlignment="1">
      <alignment horizontal="right" vertical="center" wrapText="1"/>
    </xf>
    <xf numFmtId="165" fontId="20" fillId="2" borderId="48" xfId="1" applyNumberFormat="1" applyFont="1" applyFill="1" applyBorder="1" applyAlignment="1">
      <alignment horizontal="right" vertical="center" wrapText="1"/>
    </xf>
    <xf numFmtId="165" fontId="20" fillId="2" borderId="39" xfId="1" applyNumberFormat="1" applyFont="1" applyFill="1" applyBorder="1" applyAlignment="1">
      <alignment horizontal="right" vertical="center" wrapText="1"/>
    </xf>
    <xf numFmtId="165" fontId="12" fillId="2" borderId="12" xfId="1" applyNumberFormat="1" applyFont="1" applyFill="1" applyBorder="1" applyAlignment="1">
      <alignment horizontal="right" vertical="center" wrapText="1"/>
    </xf>
    <xf numFmtId="165" fontId="12" fillId="2" borderId="30" xfId="1" applyNumberFormat="1" applyFont="1" applyFill="1" applyBorder="1" applyAlignment="1">
      <alignment horizontal="right" vertical="center" wrapText="1"/>
    </xf>
    <xf numFmtId="165" fontId="12" fillId="2" borderId="51" xfId="1" applyNumberFormat="1" applyFont="1" applyFill="1" applyBorder="1" applyAlignment="1">
      <alignment horizontal="right" vertical="center" wrapText="1"/>
    </xf>
    <xf numFmtId="165" fontId="12" fillId="2" borderId="23" xfId="1" applyNumberFormat="1" applyFont="1" applyFill="1" applyBorder="1" applyAlignment="1">
      <alignment vertical="center"/>
    </xf>
    <xf numFmtId="165" fontId="12" fillId="2" borderId="14" xfId="1" applyNumberFormat="1" applyFont="1" applyFill="1" applyBorder="1" applyAlignment="1">
      <alignment vertical="center"/>
    </xf>
    <xf numFmtId="165" fontId="12" fillId="2" borderId="44" xfId="1" applyNumberFormat="1" applyFont="1" applyFill="1" applyBorder="1" applyAlignment="1">
      <alignment vertical="center"/>
    </xf>
    <xf numFmtId="165" fontId="12" fillId="2" borderId="16" xfId="1" applyNumberFormat="1" applyFont="1" applyFill="1" applyBorder="1" applyAlignment="1">
      <alignment vertical="center"/>
    </xf>
    <xf numFmtId="165" fontId="12" fillId="2" borderId="30" xfId="1" applyNumberFormat="1" applyFont="1" applyFill="1" applyBorder="1" applyAlignment="1">
      <alignment vertical="center"/>
    </xf>
    <xf numFmtId="165" fontId="21" fillId="2" borderId="44" xfId="1" applyNumberFormat="1" applyFont="1" applyFill="1" applyBorder="1" applyAlignment="1">
      <alignment vertical="center"/>
    </xf>
    <xf numFmtId="165" fontId="21" fillId="2" borderId="16" xfId="1" applyNumberFormat="1" applyFont="1" applyFill="1" applyBorder="1" applyAlignment="1">
      <alignment vertical="center"/>
    </xf>
    <xf numFmtId="165" fontId="21" fillId="2" borderId="25" xfId="1" applyNumberFormat="1" applyFont="1" applyFill="1" applyBorder="1" applyAlignment="1">
      <alignment vertical="center"/>
    </xf>
    <xf numFmtId="165" fontId="20" fillId="2" borderId="14" xfId="1" quotePrefix="1" applyNumberFormat="1" applyFont="1" applyFill="1" applyBorder="1" applyAlignment="1">
      <alignment vertical="center"/>
    </xf>
    <xf numFmtId="165" fontId="20" fillId="2" borderId="14" xfId="1" applyNumberFormat="1" applyFont="1" applyFill="1" applyBorder="1" applyAlignment="1">
      <alignment vertical="center"/>
    </xf>
    <xf numFmtId="165" fontId="20" fillId="2" borderId="51" xfId="1" applyNumberFormat="1" applyFont="1" applyFill="1" applyBorder="1" applyAlignment="1">
      <alignment vertical="center"/>
    </xf>
    <xf numFmtId="165" fontId="20" fillId="2" borderId="44" xfId="1" applyNumberFormat="1" applyFont="1" applyFill="1" applyBorder="1" applyAlignment="1">
      <alignment vertical="center"/>
    </xf>
    <xf numFmtId="0" fontId="8" fillId="0" borderId="0" xfId="5"/>
    <xf numFmtId="0" fontId="13" fillId="2" borderId="24" xfId="3" applyFont="1" applyFill="1" applyBorder="1" applyAlignment="1">
      <alignment vertical="center" wrapText="1"/>
    </xf>
    <xf numFmtId="0" fontId="13" fillId="2" borderId="0" xfId="8" applyFont="1" applyFill="1"/>
    <xf numFmtId="0" fontId="14" fillId="2" borderId="0" xfId="8" applyFont="1" applyFill="1"/>
    <xf numFmtId="0" fontId="13" fillId="2" borderId="0" xfId="8" applyFont="1" applyFill="1" applyAlignment="1">
      <alignment vertical="top" wrapText="1"/>
    </xf>
    <xf numFmtId="0" fontId="15" fillId="2" borderId="0" xfId="8" applyFont="1" applyFill="1" applyAlignment="1">
      <alignment vertical="top" wrapText="1"/>
    </xf>
    <xf numFmtId="0" fontId="16" fillId="2" borderId="0" xfId="8" applyFont="1" applyFill="1" applyAlignment="1">
      <alignment vertical="top" wrapText="1"/>
    </xf>
    <xf numFmtId="0" fontId="12" fillId="2" borderId="40" xfId="3" applyFont="1" applyFill="1" applyBorder="1" applyAlignment="1">
      <alignment horizontal="center" vertical="center"/>
    </xf>
    <xf numFmtId="0" fontId="12" fillId="2" borderId="36" xfId="3" applyFont="1" applyFill="1" applyBorder="1" applyAlignment="1">
      <alignment horizontal="center" vertical="center"/>
    </xf>
    <xf numFmtId="0" fontId="0" fillId="2" borderId="0" xfId="0" applyFill="1"/>
    <xf numFmtId="0" fontId="12" fillId="2" borderId="44" xfId="0" applyFont="1" applyFill="1" applyBorder="1" applyAlignment="1">
      <alignment horizontal="center" textRotation="90" wrapText="1"/>
    </xf>
    <xf numFmtId="165" fontId="20" fillId="2" borderId="43" xfId="1" quotePrefix="1" applyNumberFormat="1" applyFont="1" applyFill="1" applyBorder="1" applyAlignment="1">
      <alignment vertical="center"/>
    </xf>
    <xf numFmtId="0" fontId="29" fillId="2" borderId="0" xfId="3" applyFont="1" applyFill="1" applyAlignment="1">
      <alignment vertical="top"/>
    </xf>
    <xf numFmtId="165" fontId="12" fillId="2" borderId="61" xfId="1" applyNumberFormat="1" applyFont="1" applyFill="1" applyBorder="1"/>
    <xf numFmtId="0" fontId="12" fillId="2" borderId="3" xfId="3" applyFont="1" applyFill="1" applyBorder="1" applyAlignment="1">
      <alignment vertical="center"/>
    </xf>
    <xf numFmtId="0" fontId="12" fillId="2" borderId="47" xfId="3" applyFont="1" applyFill="1" applyBorder="1" applyAlignment="1">
      <alignment vertical="center"/>
    </xf>
    <xf numFmtId="0" fontId="25" fillId="2" borderId="0" xfId="8" applyFont="1" applyFill="1"/>
    <xf numFmtId="0" fontId="16" fillId="2" borderId="0" xfId="8" applyFont="1" applyFill="1"/>
    <xf numFmtId="0" fontId="30" fillId="2" borderId="0" xfId="8" applyFont="1" applyFill="1"/>
    <xf numFmtId="0" fontId="12" fillId="2" borderId="0" xfId="8" applyFont="1" applyFill="1" applyAlignment="1">
      <alignment vertical="top" wrapText="1"/>
    </xf>
    <xf numFmtId="0" fontId="17" fillId="2" borderId="0" xfId="8" applyFont="1" applyFill="1" applyAlignment="1">
      <alignment vertical="top" wrapText="1"/>
    </xf>
    <xf numFmtId="0" fontId="17" fillId="2" borderId="0" xfId="8" applyFont="1" applyFill="1"/>
    <xf numFmtId="0" fontId="12" fillId="2" borderId="0" xfId="8" applyFont="1" applyFill="1"/>
    <xf numFmtId="0" fontId="12" fillId="2" borderId="0" xfId="8" applyFont="1" applyFill="1" applyAlignment="1">
      <alignment vertical="top"/>
    </xf>
    <xf numFmtId="0" fontId="24" fillId="2" borderId="0" xfId="8" applyFont="1" applyFill="1"/>
    <xf numFmtId="0" fontId="19" fillId="2" borderId="0" xfId="8" applyFont="1" applyFill="1" applyAlignment="1">
      <alignment vertical="top"/>
    </xf>
    <xf numFmtId="0" fontId="10" fillId="2" borderId="0" xfId="8" applyFont="1" applyFill="1" applyAlignment="1">
      <alignment vertical="top"/>
    </xf>
    <xf numFmtId="165" fontId="23" fillId="2" borderId="62" xfId="1" applyNumberFormat="1" applyFont="1" applyFill="1" applyBorder="1"/>
    <xf numFmtId="0" fontId="12" fillId="2" borderId="0" xfId="3" applyFont="1" applyFill="1" applyAlignment="1">
      <alignment horizontal="center" vertical="center"/>
    </xf>
    <xf numFmtId="165" fontId="12" fillId="2" borderId="0" xfId="1" applyNumberFormat="1" applyFont="1" applyFill="1" applyBorder="1"/>
    <xf numFmtId="0" fontId="17" fillId="2" borderId="62" xfId="3" applyFont="1" applyFill="1" applyBorder="1" applyAlignment="1">
      <alignment horizontal="left"/>
    </xf>
    <xf numFmtId="0" fontId="5" fillId="0" borderId="1" xfId="0" applyFont="1" applyBorder="1" applyAlignment="1">
      <alignment horizontal="left" vertical="center"/>
    </xf>
    <xf numFmtId="49" fontId="5" fillId="0" borderId="1" xfId="0" applyNumberFormat="1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28" fillId="0" borderId="0" xfId="5" applyFont="1" applyAlignment="1">
      <alignment vertical="center"/>
    </xf>
    <xf numFmtId="0" fontId="8" fillId="0" borderId="0" xfId="5" applyAlignment="1">
      <alignment vertical="center"/>
    </xf>
    <xf numFmtId="0" fontId="5" fillId="0" borderId="0" xfId="0" applyFont="1" applyAlignment="1">
      <alignment horizontal="left" vertical="center"/>
    </xf>
    <xf numFmtId="0" fontId="8" fillId="0" borderId="0" xfId="5" applyAlignment="1">
      <alignment horizontal="center"/>
    </xf>
    <xf numFmtId="0" fontId="14" fillId="2" borderId="0" xfId="3" quotePrefix="1" applyFont="1" applyFill="1"/>
    <xf numFmtId="0" fontId="21" fillId="2" borderId="39" xfId="3" applyFont="1" applyFill="1" applyBorder="1" applyAlignment="1">
      <alignment vertical="center"/>
    </xf>
    <xf numFmtId="165" fontId="20" fillId="2" borderId="37" xfId="1" applyNumberFormat="1" applyFont="1" applyFill="1" applyBorder="1"/>
    <xf numFmtId="165" fontId="20" fillId="2" borderId="25" xfId="1" applyNumberFormat="1" applyFont="1" applyFill="1" applyBorder="1"/>
    <xf numFmtId="14" fontId="12" fillId="2" borderId="43" xfId="1" applyNumberFormat="1" applyFont="1" applyFill="1" applyBorder="1" applyAlignment="1">
      <alignment horizontal="right" vertical="center" wrapText="1"/>
    </xf>
    <xf numFmtId="14" fontId="12" fillId="2" borderId="51" xfId="1" applyNumberFormat="1" applyFont="1" applyFill="1" applyBorder="1" applyAlignment="1">
      <alignment horizontal="right" vertical="center" wrapText="1"/>
    </xf>
    <xf numFmtId="166" fontId="20" fillId="2" borderId="39" xfId="2" applyNumberFormat="1" applyFont="1" applyFill="1" applyBorder="1"/>
    <xf numFmtId="165" fontId="20" fillId="2" borderId="39" xfId="1" applyNumberFormat="1" applyFont="1" applyFill="1" applyBorder="1"/>
    <xf numFmtId="165" fontId="17" fillId="2" borderId="10" xfId="1" applyNumberFormat="1" applyFont="1" applyFill="1" applyBorder="1"/>
    <xf numFmtId="165" fontId="17" fillId="2" borderId="14" xfId="1" applyNumberFormat="1" applyFont="1" applyFill="1" applyBorder="1"/>
    <xf numFmtId="165" fontId="20" fillId="2" borderId="32" xfId="1" applyNumberFormat="1" applyFont="1" applyFill="1" applyBorder="1"/>
    <xf numFmtId="165" fontId="20" fillId="2" borderId="33" xfId="1" applyNumberFormat="1" applyFont="1" applyFill="1" applyBorder="1"/>
    <xf numFmtId="0" fontId="31" fillId="3" borderId="0" xfId="0" applyFont="1" applyFill="1"/>
    <xf numFmtId="0" fontId="32" fillId="3" borderId="0" xfId="0" applyFont="1" applyFill="1"/>
    <xf numFmtId="0" fontId="5" fillId="3" borderId="0" xfId="0" applyFont="1" applyFill="1"/>
    <xf numFmtId="0" fontId="8" fillId="4" borderId="0" xfId="5" applyFill="1"/>
    <xf numFmtId="0" fontId="33" fillId="3" borderId="0" xfId="0" applyFont="1" applyFill="1"/>
    <xf numFmtId="0" fontId="8" fillId="0" borderId="0" xfId="0" applyFont="1"/>
    <xf numFmtId="0" fontId="8" fillId="4" borderId="0" xfId="5" applyFill="1" applyAlignment="1">
      <alignment horizontal="center"/>
    </xf>
    <xf numFmtId="165" fontId="17" fillId="4" borderId="42" xfId="1" applyNumberFormat="1" applyFont="1" applyFill="1" applyBorder="1" applyAlignment="1">
      <alignment horizontal="center"/>
    </xf>
    <xf numFmtId="165" fontId="17" fillId="4" borderId="40" xfId="1" applyNumberFormat="1" applyFont="1" applyFill="1" applyBorder="1" applyAlignment="1">
      <alignment horizontal="center"/>
    </xf>
    <xf numFmtId="165" fontId="17" fillId="4" borderId="57" xfId="1" applyNumberFormat="1" applyFont="1" applyFill="1" applyBorder="1" applyAlignment="1">
      <alignment horizontal="left"/>
    </xf>
    <xf numFmtId="165" fontId="12" fillId="4" borderId="12" xfId="1" applyNumberFormat="1" applyFont="1" applyFill="1" applyBorder="1" applyAlignment="1">
      <alignment horizontal="center"/>
    </xf>
    <xf numFmtId="165" fontId="12" fillId="4" borderId="54" xfId="1" applyNumberFormat="1" applyFont="1" applyFill="1" applyBorder="1" applyAlignment="1">
      <alignment horizontal="center"/>
    </xf>
    <xf numFmtId="165" fontId="21" fillId="4" borderId="12" xfId="1" applyNumberFormat="1" applyFont="1" applyFill="1" applyBorder="1" applyAlignment="1">
      <alignment horizontal="center"/>
    </xf>
    <xf numFmtId="165" fontId="17" fillId="4" borderId="43" xfId="1" applyNumberFormat="1" applyFont="1" applyFill="1" applyBorder="1" applyAlignment="1">
      <alignment vertical="center"/>
    </xf>
    <xf numFmtId="0" fontId="12" fillId="2" borderId="22" xfId="3" applyFont="1" applyFill="1" applyBorder="1" applyAlignment="1">
      <alignment horizontal="center" vertical="center" wrapText="1"/>
    </xf>
    <xf numFmtId="0" fontId="12" fillId="2" borderId="6" xfId="3" applyFont="1" applyFill="1" applyBorder="1" applyAlignment="1">
      <alignment horizontal="center" vertical="center" wrapText="1"/>
    </xf>
    <xf numFmtId="0" fontId="12" fillId="2" borderId="23" xfId="0" applyFont="1" applyFill="1" applyBorder="1" applyAlignment="1">
      <alignment horizontal="center" vertical="center"/>
    </xf>
    <xf numFmtId="0" fontId="9" fillId="0" borderId="68" xfId="5" applyFont="1" applyBorder="1" applyAlignment="1">
      <alignment horizontal="center" vertical="center"/>
    </xf>
    <xf numFmtId="0" fontId="9" fillId="0" borderId="68" xfId="5" applyFont="1" applyBorder="1" applyAlignment="1">
      <alignment vertical="center"/>
    </xf>
    <xf numFmtId="0" fontId="8" fillId="0" borderId="7" xfId="5" applyBorder="1" applyAlignment="1">
      <alignment horizontal="center"/>
    </xf>
    <xf numFmtId="0" fontId="8" fillId="0" borderId="7" xfId="5" applyBorder="1"/>
    <xf numFmtId="0" fontId="8" fillId="2" borderId="0" xfId="5" applyFill="1"/>
    <xf numFmtId="0" fontId="8" fillId="2" borderId="0" xfId="5" applyFill="1" applyAlignment="1">
      <alignment horizontal="center"/>
    </xf>
    <xf numFmtId="0" fontId="34" fillId="0" borderId="0" xfId="0" applyFont="1" applyAlignment="1">
      <alignment horizontal="left"/>
    </xf>
    <xf numFmtId="49" fontId="8" fillId="0" borderId="0" xfId="0" applyNumberFormat="1" applyFont="1"/>
    <xf numFmtId="0" fontId="12" fillId="2" borderId="7" xfId="3" applyFont="1" applyFill="1" applyBorder="1" applyAlignment="1">
      <alignment vertical="center"/>
    </xf>
    <xf numFmtId="0" fontId="21" fillId="2" borderId="24" xfId="3" applyFont="1" applyFill="1" applyBorder="1"/>
    <xf numFmtId="165" fontId="12" fillId="2" borderId="63" xfId="1" applyNumberFormat="1" applyFont="1" applyFill="1" applyBorder="1" applyAlignment="1">
      <alignment horizontal="center" vertical="center" wrapText="1"/>
    </xf>
    <xf numFmtId="165" fontId="13" fillId="2" borderId="0" xfId="3" applyNumberFormat="1" applyFont="1" applyFill="1"/>
    <xf numFmtId="165" fontId="12" fillId="2" borderId="56" xfId="1" applyNumberFormat="1" applyFont="1" applyFill="1" applyBorder="1" applyAlignment="1">
      <alignment horizontal="left" vertical="center"/>
    </xf>
    <xf numFmtId="165" fontId="12" fillId="2" borderId="51" xfId="1" applyNumberFormat="1" applyFont="1" applyFill="1" applyBorder="1" applyAlignment="1">
      <alignment horizontal="left" vertical="center"/>
    </xf>
    <xf numFmtId="165" fontId="12" fillId="2" borderId="10" xfId="1" applyNumberFormat="1" applyFont="1" applyFill="1" applyBorder="1" applyAlignment="1">
      <alignment horizontal="left" vertical="center"/>
    </xf>
    <xf numFmtId="165" fontId="12" fillId="2" borderId="14" xfId="1" applyNumberFormat="1" applyFont="1" applyFill="1" applyBorder="1" applyAlignment="1">
      <alignment horizontal="left" vertical="center"/>
    </xf>
    <xf numFmtId="0" fontId="23" fillId="2" borderId="30" xfId="3" applyFont="1" applyFill="1" applyBorder="1" applyAlignment="1">
      <alignment vertical="center"/>
    </xf>
    <xf numFmtId="165" fontId="12" fillId="4" borderId="30" xfId="1" applyNumberFormat="1" applyFont="1" applyFill="1" applyBorder="1" applyAlignment="1">
      <alignment vertical="center"/>
    </xf>
    <xf numFmtId="165" fontId="12" fillId="4" borderId="51" xfId="1" applyNumberFormat="1" applyFont="1" applyFill="1" applyBorder="1" applyAlignment="1">
      <alignment vertical="center"/>
    </xf>
    <xf numFmtId="0" fontId="23" fillId="2" borderId="4" xfId="3" applyFont="1" applyFill="1" applyBorder="1" applyAlignment="1">
      <alignment vertical="center"/>
    </xf>
    <xf numFmtId="165" fontId="23" fillId="2" borderId="67" xfId="1" applyNumberFormat="1" applyFont="1" applyFill="1" applyBorder="1"/>
    <xf numFmtId="0" fontId="23" fillId="2" borderId="50" xfId="3" applyFont="1" applyFill="1" applyBorder="1" applyAlignment="1">
      <alignment vertical="center"/>
    </xf>
    <xf numFmtId="165" fontId="23" fillId="2" borderId="61" xfId="1" applyNumberFormat="1" applyFont="1" applyFill="1" applyBorder="1"/>
    <xf numFmtId="0" fontId="23" fillId="2" borderId="3" xfId="3" applyFont="1" applyFill="1" applyBorder="1" applyAlignment="1">
      <alignment vertical="center"/>
    </xf>
    <xf numFmtId="0" fontId="13" fillId="2" borderId="0" xfId="10" applyFont="1" applyFill="1"/>
    <xf numFmtId="165" fontId="13" fillId="2" borderId="0" xfId="1" applyNumberFormat="1" applyFont="1" applyFill="1"/>
    <xf numFmtId="0" fontId="17" fillId="2" borderId="44" xfId="10" applyFont="1" applyFill="1" applyBorder="1" applyAlignment="1">
      <alignment horizontal="center" vertical="center"/>
    </xf>
    <xf numFmtId="0" fontId="17" fillId="2" borderId="50" xfId="10" applyFont="1" applyFill="1" applyBorder="1" applyAlignment="1">
      <alignment horizontal="left" vertical="center"/>
    </xf>
    <xf numFmtId="0" fontId="17" fillId="2" borderId="43" xfId="10" applyFont="1" applyFill="1" applyBorder="1" applyAlignment="1">
      <alignment horizontal="center" vertical="center"/>
    </xf>
    <xf numFmtId="0" fontId="20" fillId="4" borderId="9" xfId="10" applyFont="1" applyFill="1" applyBorder="1" applyAlignment="1">
      <alignment horizontal="center" vertical="center"/>
    </xf>
    <xf numFmtId="0" fontId="17" fillId="2" borderId="39" xfId="10" applyFont="1" applyFill="1" applyBorder="1" applyAlignment="1">
      <alignment horizontal="center" vertical="center" wrapText="1"/>
    </xf>
    <xf numFmtId="0" fontId="17" fillId="2" borderId="16" xfId="10" applyFont="1" applyFill="1" applyBorder="1" applyAlignment="1">
      <alignment horizontal="center" vertical="center" wrapText="1"/>
    </xf>
    <xf numFmtId="0" fontId="17" fillId="2" borderId="48" xfId="10" applyFont="1" applyFill="1" applyBorder="1" applyAlignment="1">
      <alignment horizontal="center" vertical="center" wrapText="1"/>
    </xf>
    <xf numFmtId="0" fontId="17" fillId="2" borderId="32" xfId="10" applyFont="1" applyFill="1" applyBorder="1" applyAlignment="1">
      <alignment horizontal="center" vertical="center" wrapText="1"/>
    </xf>
    <xf numFmtId="0" fontId="17" fillId="2" borderId="24" xfId="10" applyFont="1" applyFill="1" applyBorder="1"/>
    <xf numFmtId="0" fontId="17" fillId="2" borderId="0" xfId="10" applyFont="1" applyFill="1"/>
    <xf numFmtId="0" fontId="17" fillId="2" borderId="51" xfId="10" applyFont="1" applyFill="1" applyBorder="1" applyAlignment="1">
      <alignment horizontal="center" vertical="center" wrapText="1"/>
    </xf>
    <xf numFmtId="0" fontId="17" fillId="2" borderId="23" xfId="10" applyFont="1" applyFill="1" applyBorder="1" applyAlignment="1">
      <alignment horizontal="center" vertical="center" wrapText="1"/>
    </xf>
    <xf numFmtId="0" fontId="17" fillId="2" borderId="30" xfId="10" applyFont="1" applyFill="1" applyBorder="1" applyAlignment="1">
      <alignment horizontal="center" vertical="center" wrapText="1"/>
    </xf>
    <xf numFmtId="0" fontId="17" fillId="2" borderId="54" xfId="10" applyFont="1" applyFill="1" applyBorder="1" applyAlignment="1">
      <alignment horizontal="center" vertical="center" wrapText="1"/>
    </xf>
    <xf numFmtId="0" fontId="10" fillId="2" borderId="0" xfId="10" applyFont="1" applyFill="1" applyAlignment="1">
      <alignment vertical="top"/>
    </xf>
    <xf numFmtId="0" fontId="14" fillId="2" borderId="0" xfId="10" applyFont="1" applyFill="1"/>
    <xf numFmtId="0" fontId="21" fillId="4" borderId="41" xfId="10" applyFont="1" applyFill="1" applyBorder="1" applyAlignment="1">
      <alignment horizontal="left" vertical="center"/>
    </xf>
    <xf numFmtId="0" fontId="21" fillId="4" borderId="34" xfId="10" applyFont="1" applyFill="1" applyBorder="1" applyAlignment="1">
      <alignment horizontal="left" vertical="center"/>
    </xf>
    <xf numFmtId="0" fontId="21" fillId="4" borderId="45" xfId="10" applyFont="1" applyFill="1" applyBorder="1" applyAlignment="1">
      <alignment horizontal="left" vertical="center"/>
    </xf>
    <xf numFmtId="165" fontId="21" fillId="2" borderId="9" xfId="1" applyNumberFormat="1" applyFont="1" applyFill="1" applyBorder="1" applyAlignment="1">
      <alignment vertical="center"/>
    </xf>
    <xf numFmtId="165" fontId="21" fillId="2" borderId="41" xfId="1" applyNumberFormat="1" applyFont="1" applyFill="1" applyBorder="1" applyAlignment="1">
      <alignment vertical="center"/>
    </xf>
    <xf numFmtId="165" fontId="21" fillId="4" borderId="10" xfId="1" applyNumberFormat="1" applyFont="1" applyFill="1" applyBorder="1" applyAlignment="1">
      <alignment vertical="center"/>
    </xf>
    <xf numFmtId="165" fontId="21" fillId="4" borderId="41" xfId="1" applyNumberFormat="1" applyFont="1" applyFill="1" applyBorder="1" applyAlignment="1">
      <alignment vertical="center"/>
    </xf>
    <xf numFmtId="165" fontId="21" fillId="2" borderId="10" xfId="1" applyNumberFormat="1" applyFont="1" applyFill="1" applyBorder="1" applyAlignment="1">
      <alignment vertical="center"/>
    </xf>
    <xf numFmtId="165" fontId="21" fillId="4" borderId="56" xfId="1" applyNumberFormat="1" applyFont="1" applyFill="1" applyBorder="1" applyAlignment="1">
      <alignment vertical="center"/>
    </xf>
    <xf numFmtId="0" fontId="12" fillId="2" borderId="46" xfId="10" applyFont="1" applyFill="1" applyBorder="1" applyAlignment="1">
      <alignment horizontal="left" vertical="center"/>
    </xf>
    <xf numFmtId="165" fontId="12" fillId="4" borderId="14" xfId="1" applyNumberFormat="1" applyFont="1" applyFill="1" applyBorder="1" applyAlignment="1">
      <alignment vertical="center"/>
    </xf>
    <xf numFmtId="165" fontId="12" fillId="2" borderId="47" xfId="1" applyNumberFormat="1" applyFont="1" applyFill="1" applyBorder="1" applyAlignment="1">
      <alignment vertical="center"/>
    </xf>
    <xf numFmtId="165" fontId="12" fillId="4" borderId="16" xfId="1" applyNumberFormat="1" applyFont="1" applyFill="1" applyBorder="1" applyAlignment="1">
      <alignment vertical="center"/>
    </xf>
    <xf numFmtId="165" fontId="12" fillId="4" borderId="47" xfId="1" applyNumberFormat="1" applyFont="1" applyFill="1" applyBorder="1" applyAlignment="1">
      <alignment vertical="center"/>
    </xf>
    <xf numFmtId="165" fontId="12" fillId="4" borderId="25" xfId="1" applyNumberFormat="1" applyFont="1" applyFill="1" applyBorder="1" applyAlignment="1">
      <alignment vertical="center"/>
    </xf>
    <xf numFmtId="166" fontId="21" fillId="2" borderId="16" xfId="2" applyNumberFormat="1" applyFont="1" applyFill="1" applyBorder="1" applyAlignment="1">
      <alignment vertical="center"/>
    </xf>
    <xf numFmtId="166" fontId="21" fillId="2" borderId="25" xfId="2" applyNumberFormat="1" applyFont="1" applyFill="1" applyBorder="1" applyAlignment="1">
      <alignment vertical="center"/>
    </xf>
    <xf numFmtId="166" fontId="12" fillId="2" borderId="23" xfId="2" applyNumberFormat="1" applyFont="1" applyFill="1" applyBorder="1" applyAlignment="1">
      <alignment vertical="center"/>
    </xf>
    <xf numFmtId="166" fontId="12" fillId="2" borderId="53" xfId="2" applyNumberFormat="1" applyFont="1" applyFill="1" applyBorder="1" applyAlignment="1">
      <alignment vertical="center"/>
    </xf>
    <xf numFmtId="166" fontId="12" fillId="2" borderId="62" xfId="2" applyNumberFormat="1" applyFont="1" applyFill="1" applyBorder="1"/>
    <xf numFmtId="0" fontId="12" fillId="2" borderId="64" xfId="3" applyFont="1" applyFill="1" applyBorder="1" applyAlignment="1">
      <alignment horizontal="center" vertical="center" wrapText="1"/>
    </xf>
    <xf numFmtId="0" fontId="12" fillId="2" borderId="54" xfId="3" applyFont="1" applyFill="1" applyBorder="1" applyAlignment="1">
      <alignment horizontal="center"/>
    </xf>
    <xf numFmtId="0" fontId="12" fillId="2" borderId="40" xfId="3" applyFont="1" applyFill="1" applyBorder="1" applyAlignment="1">
      <alignment horizontal="center"/>
    </xf>
    <xf numFmtId="0" fontId="13" fillId="2" borderId="0" xfId="10" applyFont="1" applyFill="1" applyAlignment="1">
      <alignment vertical="center"/>
    </xf>
    <xf numFmtId="0" fontId="13" fillId="2" borderId="0" xfId="10" applyFont="1" applyFill="1" applyAlignment="1">
      <alignment vertical="top" wrapText="1"/>
    </xf>
    <xf numFmtId="0" fontId="15" fillId="2" borderId="0" xfId="10" applyFont="1" applyFill="1" applyAlignment="1">
      <alignment vertical="top" wrapText="1"/>
    </xf>
    <xf numFmtId="166" fontId="12" fillId="2" borderId="51" xfId="2" applyNumberFormat="1" applyFont="1" applyFill="1" applyBorder="1"/>
    <xf numFmtId="166" fontId="12" fillId="2" borderId="53" xfId="2" applyNumberFormat="1" applyFont="1" applyFill="1" applyBorder="1"/>
    <xf numFmtId="166" fontId="21" fillId="2" borderId="39" xfId="2" applyNumberFormat="1" applyFont="1" applyFill="1" applyBorder="1"/>
    <xf numFmtId="0" fontId="23" fillId="2" borderId="25" xfId="3" applyFont="1" applyFill="1" applyBorder="1"/>
    <xf numFmtId="165" fontId="23" fillId="2" borderId="40" xfId="1" applyNumberFormat="1" applyFont="1" applyFill="1" applyBorder="1"/>
    <xf numFmtId="165" fontId="23" fillId="2" borderId="16" xfId="1" applyNumberFormat="1" applyFont="1" applyFill="1" applyBorder="1"/>
    <xf numFmtId="165" fontId="23" fillId="2" borderId="25" xfId="1" applyNumberFormat="1" applyFont="1" applyFill="1" applyBorder="1"/>
    <xf numFmtId="0" fontId="23" fillId="2" borderId="46" xfId="3" applyFont="1" applyFill="1" applyBorder="1" applyAlignment="1">
      <alignment horizontal="left" vertical="center"/>
    </xf>
    <xf numFmtId="165" fontId="27" fillId="2" borderId="44" xfId="1" applyNumberFormat="1" applyFont="1" applyFill="1" applyBorder="1"/>
    <xf numFmtId="165" fontId="27" fillId="2" borderId="25" xfId="1" applyNumberFormat="1" applyFont="1" applyFill="1" applyBorder="1"/>
    <xf numFmtId="0" fontId="12" fillId="2" borderId="58" xfId="3" applyFont="1" applyFill="1" applyBorder="1" applyAlignment="1">
      <alignment horizontal="center" vertical="center" wrapText="1"/>
    </xf>
    <xf numFmtId="164" fontId="13" fillId="2" borderId="0" xfId="3" applyNumberFormat="1" applyFont="1" applyFill="1"/>
    <xf numFmtId="0" fontId="13" fillId="2" borderId="14" xfId="3" applyFont="1" applyFill="1" applyBorder="1" applyAlignment="1">
      <alignment vertical="center"/>
    </xf>
    <xf numFmtId="0" fontId="20" fillId="2" borderId="14" xfId="3" applyFont="1" applyFill="1" applyBorder="1" applyAlignment="1">
      <alignment vertical="center"/>
    </xf>
    <xf numFmtId="0" fontId="21" fillId="2" borderId="30" xfId="0" applyFont="1" applyFill="1" applyBorder="1" applyAlignment="1">
      <alignment vertical="center"/>
    </xf>
    <xf numFmtId="0" fontId="8" fillId="2" borderId="21" xfId="3" applyFont="1" applyFill="1" applyBorder="1"/>
    <xf numFmtId="0" fontId="28" fillId="2" borderId="46" xfId="3" applyFont="1" applyFill="1" applyBorder="1"/>
    <xf numFmtId="0" fontId="28" fillId="2" borderId="66" xfId="3" applyFont="1" applyFill="1" applyBorder="1"/>
    <xf numFmtId="0" fontId="28" fillId="2" borderId="55" xfId="3" applyFont="1" applyFill="1" applyBorder="1"/>
    <xf numFmtId="0" fontId="28" fillId="2" borderId="31" xfId="3" applyFont="1" applyFill="1" applyBorder="1" applyAlignment="1">
      <alignment vertical="center"/>
    </xf>
    <xf numFmtId="0" fontId="28" fillId="2" borderId="4" xfId="3" applyFont="1" applyFill="1" applyBorder="1" applyAlignment="1">
      <alignment vertical="center"/>
    </xf>
    <xf numFmtId="0" fontId="8" fillId="2" borderId="6" xfId="3" applyFont="1" applyFill="1" applyBorder="1" applyAlignment="1">
      <alignment vertical="center"/>
    </xf>
    <xf numFmtId="167" fontId="35" fillId="0" borderId="14" xfId="1" applyNumberFormat="1" applyFont="1" applyBorder="1"/>
    <xf numFmtId="0" fontId="20" fillId="2" borderId="12" xfId="0" applyFont="1" applyFill="1" applyBorder="1" applyAlignment="1">
      <alignment horizontal="center" vertical="center"/>
    </xf>
    <xf numFmtId="0" fontId="20" fillId="2" borderId="3" xfId="0" applyFont="1" applyFill="1" applyBorder="1" applyAlignment="1">
      <alignment vertical="center"/>
    </xf>
    <xf numFmtId="0" fontId="17" fillId="2" borderId="23" xfId="3" applyFont="1" applyFill="1" applyBorder="1" applyAlignment="1">
      <alignment vertical="center"/>
    </xf>
    <xf numFmtId="0" fontId="35" fillId="0" borderId="42" xfId="0" applyFont="1" applyBorder="1"/>
    <xf numFmtId="0" fontId="35" fillId="0" borderId="12" xfId="0" applyFont="1" applyBorder="1"/>
    <xf numFmtId="0" fontId="35" fillId="0" borderId="40" xfId="0" applyFont="1" applyBorder="1"/>
    <xf numFmtId="167" fontId="17" fillId="2" borderId="14" xfId="3" applyNumberFormat="1" applyFont="1" applyFill="1" applyBorder="1" applyAlignment="1">
      <alignment vertical="center"/>
    </xf>
    <xf numFmtId="0" fontId="12" fillId="2" borderId="3" xfId="0" applyFont="1" applyFill="1" applyBorder="1" applyAlignment="1">
      <alignment vertical="center"/>
    </xf>
    <xf numFmtId="0" fontId="37" fillId="0" borderId="0" xfId="0" applyFont="1"/>
    <xf numFmtId="0" fontId="35" fillId="0" borderId="9" xfId="0" applyFont="1" applyBorder="1"/>
    <xf numFmtId="0" fontId="35" fillId="0" borderId="10" xfId="0" applyFont="1" applyBorder="1"/>
    <xf numFmtId="0" fontId="35" fillId="0" borderId="56" xfId="0" applyFont="1" applyBorder="1"/>
    <xf numFmtId="0" fontId="36" fillId="0" borderId="9" xfId="0" applyFont="1" applyBorder="1"/>
    <xf numFmtId="0" fontId="36" fillId="0" borderId="10" xfId="0" applyFont="1" applyBorder="1"/>
    <xf numFmtId="0" fontId="36" fillId="0" borderId="56" xfId="0" applyFont="1" applyBorder="1"/>
    <xf numFmtId="0" fontId="38" fillId="0" borderId="72" xfId="0" applyFont="1" applyBorder="1"/>
    <xf numFmtId="0" fontId="38" fillId="0" borderId="73" xfId="0" applyFont="1" applyBorder="1"/>
    <xf numFmtId="0" fontId="38" fillId="0" borderId="69" xfId="0" applyFont="1" applyBorder="1"/>
    <xf numFmtId="0" fontId="12" fillId="2" borderId="41" xfId="3" applyFont="1" applyFill="1" applyBorder="1"/>
    <xf numFmtId="0" fontId="12" fillId="2" borderId="74" xfId="3" applyFont="1" applyFill="1" applyBorder="1"/>
    <xf numFmtId="165" fontId="21" fillId="2" borderId="54" xfId="1" applyNumberFormat="1" applyFont="1" applyFill="1" applyBorder="1"/>
    <xf numFmtId="0" fontId="12" fillId="2" borderId="20" xfId="3" applyFont="1" applyFill="1" applyBorder="1" applyAlignment="1">
      <alignment horizontal="center" vertical="center" wrapText="1"/>
    </xf>
    <xf numFmtId="9" fontId="12" fillId="2" borderId="20" xfId="3" applyNumberFormat="1" applyFont="1" applyFill="1" applyBorder="1" applyAlignment="1">
      <alignment horizontal="center" vertical="center" wrapText="1"/>
    </xf>
    <xf numFmtId="9" fontId="12" fillId="2" borderId="74" xfId="3" applyNumberFormat="1" applyFont="1" applyFill="1" applyBorder="1" applyAlignment="1">
      <alignment horizontal="center" vertical="center" wrapText="1"/>
    </xf>
    <xf numFmtId="9" fontId="12" fillId="2" borderId="17" xfId="3" applyNumberFormat="1" applyFont="1" applyFill="1" applyBorder="1" applyAlignment="1">
      <alignment horizontal="center" vertical="center" wrapText="1"/>
    </xf>
    <xf numFmtId="167" fontId="0" fillId="0" borderId="14" xfId="1" applyNumberFormat="1" applyFont="1" applyBorder="1"/>
    <xf numFmtId="0" fontId="12" fillId="2" borderId="14" xfId="3" applyFont="1" applyFill="1" applyBorder="1"/>
    <xf numFmtId="0" fontId="39" fillId="0" borderId="0" xfId="5" applyFont="1"/>
    <xf numFmtId="0" fontId="39" fillId="4" borderId="0" xfId="5" applyFont="1" applyFill="1"/>
    <xf numFmtId="0" fontId="39" fillId="2" borderId="0" xfId="5" applyFont="1" applyFill="1"/>
    <xf numFmtId="0" fontId="39" fillId="0" borderId="7" xfId="5" applyFont="1" applyBorder="1"/>
    <xf numFmtId="0" fontId="12" fillId="2" borderId="36" xfId="3" applyFont="1" applyFill="1" applyBorder="1" applyAlignment="1">
      <alignment horizontal="center" vertical="center" wrapText="1"/>
    </xf>
    <xf numFmtId="0" fontId="12" fillId="2" borderId="60" xfId="3" applyFont="1" applyFill="1" applyBorder="1" applyAlignment="1">
      <alignment horizontal="center" vertical="center" wrapText="1"/>
    </xf>
    <xf numFmtId="0" fontId="40" fillId="2" borderId="0" xfId="0" applyFont="1" applyFill="1"/>
    <xf numFmtId="0" fontId="0" fillId="2" borderId="0" xfId="0" applyFill="1" applyAlignment="1">
      <alignment horizontal="center"/>
    </xf>
    <xf numFmtId="0" fontId="41" fillId="2" borderId="75" xfId="0" applyFont="1" applyFill="1" applyBorder="1" applyAlignment="1">
      <alignment horizontal="left" vertical="top"/>
    </xf>
    <xf numFmtId="0" fontId="42" fillId="2" borderId="75" xfId="0" applyFont="1" applyFill="1" applyBorder="1" applyAlignment="1">
      <alignment vertical="center"/>
    </xf>
    <xf numFmtId="0" fontId="0" fillId="2" borderId="24" xfId="0" applyFill="1" applyBorder="1" applyAlignment="1">
      <alignment horizontal="center"/>
    </xf>
    <xf numFmtId="0" fontId="41" fillId="2" borderId="0" xfId="0" applyFont="1" applyFill="1" applyAlignment="1">
      <alignment horizontal="left" vertical="top"/>
    </xf>
    <xf numFmtId="0" fontId="43" fillId="2" borderId="0" xfId="0" applyFont="1" applyFill="1" applyAlignment="1">
      <alignment vertical="center"/>
    </xf>
    <xf numFmtId="0" fontId="41" fillId="2" borderId="0" xfId="0" applyFont="1" applyFill="1" applyAlignment="1">
      <alignment horizontal="center"/>
    </xf>
    <xf numFmtId="0" fontId="42" fillId="2" borderId="75" xfId="0" applyFont="1" applyFill="1" applyBorder="1"/>
    <xf numFmtId="0" fontId="41" fillId="2" borderId="24" xfId="0" applyFont="1" applyFill="1" applyBorder="1" applyAlignment="1">
      <alignment horizontal="center"/>
    </xf>
    <xf numFmtId="0" fontId="41" fillId="2" borderId="0" xfId="0" applyFont="1" applyFill="1"/>
    <xf numFmtId="3" fontId="41" fillId="2" borderId="0" xfId="0" applyNumberFormat="1" applyFont="1" applyFill="1" applyAlignment="1">
      <alignment horizontal="center"/>
    </xf>
    <xf numFmtId="14" fontId="41" fillId="2" borderId="0" xfId="0" applyNumberFormat="1" applyFont="1" applyFill="1" applyAlignment="1">
      <alignment horizontal="center"/>
    </xf>
    <xf numFmtId="14" fontId="41" fillId="2" borderId="0" xfId="0" applyNumberFormat="1" applyFont="1" applyFill="1" applyAlignment="1">
      <alignment horizontal="center" wrapText="1"/>
    </xf>
    <xf numFmtId="0" fontId="41" fillId="2" borderId="0" xfId="0" applyFont="1" applyFill="1" applyAlignment="1">
      <alignment horizontal="center" wrapText="1"/>
    </xf>
    <xf numFmtId="0" fontId="42" fillId="2" borderId="24" xfId="0" applyFont="1" applyFill="1" applyBorder="1" applyAlignment="1">
      <alignment vertical="center"/>
    </xf>
    <xf numFmtId="0" fontId="44" fillId="2" borderId="24" xfId="0" applyFont="1" applyFill="1" applyBorder="1" applyAlignment="1">
      <alignment horizontal="center"/>
    </xf>
    <xf numFmtId="0" fontId="41" fillId="2" borderId="0" xfId="0" applyFont="1" applyFill="1" applyAlignment="1">
      <alignment horizontal="left"/>
    </xf>
    <xf numFmtId="10" fontId="41" fillId="2" borderId="0" xfId="0" applyNumberFormat="1" applyFont="1" applyFill="1" applyAlignment="1">
      <alignment horizontal="center"/>
    </xf>
    <xf numFmtId="0" fontId="41" fillId="2" borderId="0" xfId="0" applyFont="1" applyFill="1" applyAlignment="1">
      <alignment horizontal="center" vertical="top" wrapText="1"/>
    </xf>
    <xf numFmtId="49" fontId="12" fillId="2" borderId="0" xfId="1" applyNumberFormat="1" applyFont="1" applyFill="1" applyBorder="1" applyAlignment="1">
      <alignment horizontal="left" vertical="center" wrapText="1"/>
    </xf>
    <xf numFmtId="49" fontId="23" fillId="4" borderId="0" xfId="1" applyNumberFormat="1" applyFont="1" applyFill="1" applyBorder="1" applyAlignment="1">
      <alignment horizontal="left" vertical="center" wrapText="1"/>
    </xf>
    <xf numFmtId="165" fontId="12" fillId="2" borderId="0" xfId="1" applyNumberFormat="1" applyFont="1" applyFill="1" applyBorder="1" applyAlignment="1">
      <alignment vertical="center"/>
    </xf>
    <xf numFmtId="165" fontId="12" fillId="2" borderId="0" xfId="1" applyNumberFormat="1" applyFont="1" applyFill="1" applyBorder="1" applyAlignment="1">
      <alignment vertical="center" wrapText="1"/>
    </xf>
    <xf numFmtId="14" fontId="12" fillId="2" borderId="0" xfId="1" applyNumberFormat="1" applyFont="1" applyFill="1" applyBorder="1" applyAlignment="1">
      <alignment vertical="center"/>
    </xf>
    <xf numFmtId="165" fontId="23" fillId="4" borderId="0" xfId="1" applyNumberFormat="1" applyFont="1" applyFill="1" applyBorder="1" applyAlignment="1">
      <alignment vertical="center"/>
    </xf>
    <xf numFmtId="165" fontId="12" fillId="4" borderId="0" xfId="1" applyNumberFormat="1" applyFont="1" applyFill="1" applyBorder="1" applyAlignment="1">
      <alignment vertical="center"/>
    </xf>
    <xf numFmtId="49" fontId="12" fillId="2" borderId="0" xfId="1" applyNumberFormat="1" applyFont="1" applyFill="1" applyBorder="1" applyAlignment="1">
      <alignment horizontal="left" vertical="center"/>
    </xf>
    <xf numFmtId="49" fontId="23" fillId="2" borderId="0" xfId="1" applyNumberFormat="1" applyFont="1" applyFill="1" applyBorder="1" applyAlignment="1">
      <alignment horizontal="left" vertical="center" wrapText="1"/>
    </xf>
    <xf numFmtId="165" fontId="23" fillId="2" borderId="0" xfId="1" applyNumberFormat="1" applyFont="1" applyFill="1" applyBorder="1" applyAlignment="1">
      <alignment vertical="center"/>
    </xf>
    <xf numFmtId="165" fontId="12" fillId="2" borderId="0" xfId="1" applyNumberFormat="1" applyFont="1" applyFill="1" applyBorder="1" applyAlignment="1">
      <alignment horizontal="left" vertical="center"/>
    </xf>
    <xf numFmtId="165" fontId="12" fillId="2" borderId="0" xfId="4" applyNumberFormat="1" applyFont="1" applyFill="1" applyBorder="1" applyAlignment="1">
      <alignment vertical="center"/>
    </xf>
    <xf numFmtId="165" fontId="12" fillId="2" borderId="0" xfId="4" applyNumberFormat="1" applyFont="1" applyFill="1" applyBorder="1" applyAlignment="1">
      <alignment horizontal="left" vertical="center"/>
    </xf>
    <xf numFmtId="0" fontId="21" fillId="2" borderId="0" xfId="3" applyFont="1" applyFill="1" applyAlignment="1">
      <alignment horizontal="center" vertical="center"/>
    </xf>
    <xf numFmtId="0" fontId="45" fillId="2" borderId="0" xfId="8" applyFont="1" applyFill="1" applyAlignment="1">
      <alignment vertical="top" wrapText="1"/>
    </xf>
    <xf numFmtId="0" fontId="47" fillId="4" borderId="42" xfId="3" applyFont="1" applyFill="1" applyBorder="1" applyAlignment="1">
      <alignment vertical="center"/>
    </xf>
    <xf numFmtId="0" fontId="47" fillId="4" borderId="34" xfId="3" applyFont="1" applyFill="1" applyBorder="1" applyAlignment="1">
      <alignment vertical="center"/>
    </xf>
    <xf numFmtId="0" fontId="45" fillId="2" borderId="12" xfId="3" applyFont="1" applyFill="1" applyBorder="1" applyAlignment="1">
      <alignment horizontal="center" vertical="center"/>
    </xf>
    <xf numFmtId="0" fontId="45" fillId="2" borderId="30" xfId="3" applyFont="1" applyFill="1" applyBorder="1" applyAlignment="1">
      <alignment vertical="center"/>
    </xf>
    <xf numFmtId="0" fontId="45" fillId="2" borderId="31" xfId="3" applyFont="1" applyFill="1" applyBorder="1" applyAlignment="1">
      <alignment vertical="center"/>
    </xf>
    <xf numFmtId="0" fontId="45" fillId="2" borderId="43" xfId="3" applyFont="1" applyFill="1" applyBorder="1" applyAlignment="1">
      <alignment horizontal="center" vertical="center"/>
    </xf>
    <xf numFmtId="0" fontId="48" fillId="2" borderId="31" xfId="3" applyFont="1" applyFill="1" applyBorder="1" applyAlignment="1">
      <alignment vertical="center"/>
    </xf>
    <xf numFmtId="0" fontId="46" fillId="2" borderId="46" xfId="8" applyFont="1" applyFill="1" applyBorder="1"/>
    <xf numFmtId="0" fontId="46" fillId="2" borderId="0" xfId="8" applyFont="1" applyFill="1"/>
    <xf numFmtId="0" fontId="47" fillId="2" borderId="12" xfId="3" applyFont="1" applyFill="1" applyBorder="1" applyAlignment="1">
      <alignment horizontal="center" vertical="center"/>
    </xf>
    <xf numFmtId="0" fontId="47" fillId="2" borderId="30" xfId="3" applyFont="1" applyFill="1" applyBorder="1" applyAlignment="1">
      <alignment vertical="center"/>
    </xf>
    <xf numFmtId="0" fontId="47" fillId="2" borderId="31" xfId="3" applyFont="1" applyFill="1" applyBorder="1" applyAlignment="1">
      <alignment vertical="center"/>
    </xf>
    <xf numFmtId="0" fontId="47" fillId="4" borderId="54" xfId="3" applyFont="1" applyFill="1" applyBorder="1" applyAlignment="1">
      <alignment vertical="center"/>
    </xf>
    <xf numFmtId="0" fontId="47" fillId="4" borderId="7" xfId="3" applyFont="1" applyFill="1" applyBorder="1" applyAlignment="1">
      <alignment vertical="center"/>
    </xf>
    <xf numFmtId="0" fontId="45" fillId="2" borderId="40" xfId="3" applyFont="1" applyFill="1" applyBorder="1" applyAlignment="1">
      <alignment horizontal="center" vertical="center"/>
    </xf>
    <xf numFmtId="0" fontId="45" fillId="2" borderId="47" xfId="3" applyFont="1" applyFill="1" applyBorder="1" applyAlignment="1">
      <alignment vertical="center"/>
    </xf>
    <xf numFmtId="0" fontId="45" fillId="2" borderId="50" xfId="3" applyFont="1" applyFill="1" applyBorder="1" applyAlignment="1">
      <alignment vertical="center"/>
    </xf>
    <xf numFmtId="165" fontId="21" fillId="2" borderId="0" xfId="1" applyNumberFormat="1" applyFont="1" applyFill="1" applyBorder="1"/>
    <xf numFmtId="0" fontId="46" fillId="2" borderId="0" xfId="3" applyFont="1" applyFill="1"/>
    <xf numFmtId="0" fontId="46" fillId="2" borderId="9" xfId="3" applyFont="1" applyFill="1" applyBorder="1" applyAlignment="1">
      <alignment horizontal="center" vertical="center" wrapText="1"/>
    </xf>
    <xf numFmtId="0" fontId="46" fillId="2" borderId="10" xfId="3" applyFont="1" applyFill="1" applyBorder="1" applyAlignment="1">
      <alignment horizontal="center" vertical="center" wrapText="1"/>
    </xf>
    <xf numFmtId="0" fontId="46" fillId="2" borderId="56" xfId="3" applyFont="1" applyFill="1" applyBorder="1" applyAlignment="1">
      <alignment horizontal="center" vertical="center" wrapText="1"/>
    </xf>
    <xf numFmtId="0" fontId="46" fillId="2" borderId="11" xfId="3" applyFont="1" applyFill="1" applyBorder="1"/>
    <xf numFmtId="0" fontId="45" fillId="2" borderId="51" xfId="3" applyFont="1" applyFill="1" applyBorder="1" applyAlignment="1">
      <alignment horizontal="center" vertical="center" wrapText="1"/>
    </xf>
    <xf numFmtId="14" fontId="45" fillId="2" borderId="15" xfId="3" applyNumberFormat="1" applyFont="1" applyFill="1" applyBorder="1" applyAlignment="1">
      <alignment horizontal="center" vertical="center" wrapText="1"/>
    </xf>
    <xf numFmtId="14" fontId="45" fillId="2" borderId="29" xfId="3" applyNumberFormat="1" applyFont="1" applyFill="1" applyBorder="1" applyAlignment="1">
      <alignment horizontal="center" vertical="center" wrapText="1"/>
    </xf>
    <xf numFmtId="14" fontId="45" fillId="2" borderId="38" xfId="3" applyNumberFormat="1" applyFont="1" applyFill="1" applyBorder="1" applyAlignment="1">
      <alignment horizontal="center" vertical="center" wrapText="1"/>
    </xf>
    <xf numFmtId="0" fontId="46" fillId="2" borderId="9" xfId="3" applyFont="1" applyFill="1" applyBorder="1" applyAlignment="1">
      <alignment horizontal="center" vertical="center"/>
    </xf>
    <xf numFmtId="0" fontId="45" fillId="2" borderId="10" xfId="3" applyFont="1" applyFill="1" applyBorder="1" applyAlignment="1">
      <alignment horizontal="left" vertical="center"/>
    </xf>
    <xf numFmtId="0" fontId="45" fillId="2" borderId="10" xfId="3" applyFont="1" applyFill="1" applyBorder="1" applyAlignment="1">
      <alignment vertical="center"/>
    </xf>
    <xf numFmtId="165" fontId="45" fillId="2" borderId="10" xfId="1" applyNumberFormat="1" applyFont="1" applyFill="1" applyBorder="1"/>
    <xf numFmtId="165" fontId="45" fillId="2" borderId="56" xfId="1" applyNumberFormat="1" applyFont="1" applyFill="1" applyBorder="1"/>
    <xf numFmtId="0" fontId="46" fillId="2" borderId="22" xfId="3" applyFont="1" applyFill="1" applyBorder="1" applyAlignment="1">
      <alignment horizontal="center" vertical="center"/>
    </xf>
    <xf numFmtId="0" fontId="45" fillId="2" borderId="13" xfId="3" applyFont="1" applyFill="1" applyBorder="1" applyAlignment="1">
      <alignment vertical="center"/>
    </xf>
    <xf numFmtId="0" fontId="46" fillId="2" borderId="14" xfId="3" applyFont="1" applyFill="1" applyBorder="1"/>
    <xf numFmtId="165" fontId="45" fillId="2" borderId="8" xfId="1" applyNumberFormat="1" applyFont="1" applyFill="1" applyBorder="1"/>
    <xf numFmtId="165" fontId="45" fillId="2" borderId="51" xfId="1" applyNumberFormat="1" applyFont="1" applyFill="1" applyBorder="1"/>
    <xf numFmtId="0" fontId="46" fillId="2" borderId="43" xfId="3" applyFont="1" applyFill="1" applyBorder="1" applyAlignment="1">
      <alignment horizontal="center" vertical="center"/>
    </xf>
    <xf numFmtId="0" fontId="45" fillId="2" borderId="14" xfId="3" applyFont="1" applyFill="1" applyBorder="1" applyAlignment="1">
      <alignment horizontal="left" vertical="center"/>
    </xf>
    <xf numFmtId="0" fontId="45" fillId="2" borderId="23" xfId="3" applyFont="1" applyFill="1" applyBorder="1" applyAlignment="1">
      <alignment vertical="center"/>
    </xf>
    <xf numFmtId="165" fontId="45" fillId="2" borderId="14" xfId="1" applyNumberFormat="1" applyFont="1" applyFill="1" applyBorder="1"/>
    <xf numFmtId="0" fontId="45" fillId="2" borderId="14" xfId="3" applyFont="1" applyFill="1" applyBorder="1" applyAlignment="1">
      <alignment vertical="center"/>
    </xf>
    <xf numFmtId="0" fontId="46" fillId="2" borderId="28" xfId="3" applyFont="1" applyFill="1" applyBorder="1" applyAlignment="1">
      <alignment horizontal="center" vertical="center"/>
    </xf>
    <xf numFmtId="0" fontId="46" fillId="2" borderId="44" xfId="3" applyFont="1" applyFill="1" applyBorder="1" applyAlignment="1">
      <alignment horizontal="center" vertical="center"/>
    </xf>
    <xf numFmtId="0" fontId="45" fillId="2" borderId="16" xfId="3" applyFont="1" applyFill="1" applyBorder="1" applyAlignment="1">
      <alignment horizontal="left" vertical="center"/>
    </xf>
    <xf numFmtId="0" fontId="45" fillId="2" borderId="16" xfId="3" applyFont="1" applyFill="1" applyBorder="1" applyAlignment="1">
      <alignment vertical="center"/>
    </xf>
    <xf numFmtId="165" fontId="45" fillId="2" borderId="16" xfId="1" applyNumberFormat="1" applyFont="1" applyFill="1" applyBorder="1"/>
    <xf numFmtId="165" fontId="45" fillId="2" borderId="25" xfId="1" applyNumberFormat="1" applyFont="1" applyFill="1" applyBorder="1"/>
    <xf numFmtId="0" fontId="47" fillId="4" borderId="30" xfId="3" applyFont="1" applyFill="1" applyBorder="1" applyAlignment="1">
      <alignment vertical="top"/>
    </xf>
    <xf numFmtId="0" fontId="45" fillId="4" borderId="31" xfId="0" applyFont="1" applyFill="1" applyBorder="1"/>
    <xf numFmtId="14" fontId="45" fillId="4" borderId="14" xfId="0" applyNumberFormat="1" applyFont="1" applyFill="1" applyBorder="1" applyAlignment="1">
      <alignment horizontal="right"/>
    </xf>
    <xf numFmtId="14" fontId="45" fillId="4" borderId="13" xfId="0" applyNumberFormat="1" applyFont="1" applyFill="1" applyBorder="1" applyAlignment="1">
      <alignment horizontal="right"/>
    </xf>
    <xf numFmtId="0" fontId="45" fillId="2" borderId="74" xfId="0" applyFont="1" applyFill="1" applyBorder="1"/>
    <xf numFmtId="0" fontId="45" fillId="2" borderId="0" xfId="0" applyFont="1" applyFill="1"/>
    <xf numFmtId="3" fontId="45" fillId="2" borderId="29" xfId="0" applyNumberFormat="1" applyFont="1" applyFill="1" applyBorder="1"/>
    <xf numFmtId="3" fontId="45" fillId="2" borderId="5" xfId="0" applyNumberFormat="1" applyFont="1" applyFill="1" applyBorder="1"/>
    <xf numFmtId="3" fontId="45" fillId="2" borderId="17" xfId="0" applyNumberFormat="1" applyFont="1" applyFill="1" applyBorder="1"/>
    <xf numFmtId="0" fontId="49" fillId="4" borderId="30" xfId="0" applyFont="1" applyFill="1" applyBorder="1"/>
    <xf numFmtId="3" fontId="49" fillId="4" borderId="14" xfId="0" applyNumberFormat="1" applyFont="1" applyFill="1" applyBorder="1" applyAlignment="1">
      <alignment horizontal="right" wrapText="1"/>
    </xf>
    <xf numFmtId="3" fontId="49" fillId="4" borderId="13" xfId="0" applyNumberFormat="1" applyFont="1" applyFill="1" applyBorder="1" applyAlignment="1">
      <alignment horizontal="right" wrapText="1"/>
    </xf>
    <xf numFmtId="10" fontId="47" fillId="2" borderId="17" xfId="0" applyNumberFormat="1" applyFont="1" applyFill="1" applyBorder="1"/>
    <xf numFmtId="10" fontId="45" fillId="2" borderId="5" xfId="0" applyNumberFormat="1" applyFont="1" applyFill="1" applyBorder="1"/>
    <xf numFmtId="0" fontId="45" fillId="2" borderId="6" xfId="0" applyFont="1" applyFill="1" applyBorder="1"/>
    <xf numFmtId="0" fontId="45" fillId="2" borderId="7" xfId="0" applyFont="1" applyFill="1" applyBorder="1"/>
    <xf numFmtId="10" fontId="47" fillId="2" borderId="23" xfId="0" applyNumberFormat="1" applyFont="1" applyFill="1" applyBorder="1"/>
    <xf numFmtId="10" fontId="45" fillId="2" borderId="8" xfId="0" applyNumberFormat="1" applyFont="1" applyFill="1" applyBorder="1"/>
    <xf numFmtId="0" fontId="12" fillId="2" borderId="58" xfId="3" applyFont="1" applyFill="1" applyBorder="1" applyAlignment="1">
      <alignment horizontal="left" vertical="center"/>
    </xf>
    <xf numFmtId="0" fontId="21" fillId="2" borderId="61" xfId="3" applyFont="1" applyFill="1" applyBorder="1" applyAlignment="1">
      <alignment vertical="center"/>
    </xf>
    <xf numFmtId="0" fontId="51" fillId="2" borderId="0" xfId="7" applyFont="1" applyFill="1" applyAlignment="1">
      <alignment horizontal="left" vertical="center"/>
    </xf>
    <xf numFmtId="0" fontId="12" fillId="2" borderId="0" xfId="3" applyFont="1" applyFill="1" applyAlignment="1">
      <alignment horizontal="left"/>
    </xf>
    <xf numFmtId="165" fontId="21" fillId="0" borderId="51" xfId="1" applyNumberFormat="1" applyFont="1" applyFill="1" applyBorder="1"/>
    <xf numFmtId="165" fontId="12" fillId="0" borderId="43" xfId="1" applyNumberFormat="1" applyFont="1" applyFill="1" applyBorder="1"/>
    <xf numFmtId="165" fontId="12" fillId="0" borderId="51" xfId="1" applyNumberFormat="1" applyFont="1" applyFill="1" applyBorder="1"/>
    <xf numFmtId="165" fontId="23" fillId="0" borderId="43" xfId="1" applyNumberFormat="1" applyFont="1" applyFill="1" applyBorder="1"/>
    <xf numFmtId="165" fontId="23" fillId="0" borderId="51" xfId="1" applyNumberFormat="1" applyFont="1" applyFill="1" applyBorder="1"/>
    <xf numFmtId="165" fontId="12" fillId="0" borderId="12" xfId="1" applyNumberFormat="1" applyFont="1" applyFill="1" applyBorder="1" applyAlignment="1">
      <alignment horizontal="center"/>
    </xf>
    <xf numFmtId="0" fontId="0" fillId="0" borderId="14" xfId="0" applyBorder="1"/>
    <xf numFmtId="0" fontId="52" fillId="0" borderId="14" xfId="0" applyFont="1" applyBorder="1"/>
    <xf numFmtId="0" fontId="52" fillId="0" borderId="0" xfId="0" applyFont="1"/>
    <xf numFmtId="165" fontId="52" fillId="0" borderId="0" xfId="1" applyNumberFormat="1" applyFont="1"/>
    <xf numFmtId="167" fontId="52" fillId="0" borderId="14" xfId="1" applyNumberFormat="1" applyFont="1" applyBorder="1"/>
    <xf numFmtId="0" fontId="12" fillId="2" borderId="29" xfId="3" applyFont="1" applyFill="1" applyBorder="1" applyAlignment="1">
      <alignment horizontal="center" vertical="center" wrapText="1"/>
    </xf>
    <xf numFmtId="0" fontId="12" fillId="2" borderId="23" xfId="3" applyFont="1" applyFill="1" applyBorder="1" applyAlignment="1">
      <alignment horizontal="center" vertical="center" wrapText="1"/>
    </xf>
    <xf numFmtId="0" fontId="14" fillId="5" borderId="0" xfId="0" applyFont="1" applyFill="1"/>
    <xf numFmtId="0" fontId="15" fillId="5" borderId="0" xfId="0" applyFont="1" applyFill="1" applyAlignment="1">
      <alignment wrapText="1"/>
    </xf>
    <xf numFmtId="0" fontId="53" fillId="5" borderId="0" xfId="0" applyFont="1" applyFill="1" applyAlignment="1">
      <alignment wrapText="1"/>
    </xf>
    <xf numFmtId="0" fontId="0" fillId="0" borderId="0" xfId="0" applyAlignment="1">
      <alignment wrapText="1"/>
    </xf>
    <xf numFmtId="0" fontId="10" fillId="5" borderId="0" xfId="0" applyFont="1" applyFill="1" applyAlignment="1">
      <alignment wrapText="1"/>
    </xf>
    <xf numFmtId="0" fontId="54" fillId="5" borderId="0" xfId="0" applyFont="1" applyFill="1" applyAlignment="1">
      <alignment wrapText="1"/>
    </xf>
    <xf numFmtId="0" fontId="12" fillId="6" borderId="58" xfId="0" applyFont="1" applyFill="1" applyBorder="1" applyAlignment="1">
      <alignment wrapText="1"/>
    </xf>
    <xf numFmtId="0" fontId="12" fillId="5" borderId="59" xfId="0" applyFont="1" applyFill="1" applyBorder="1" applyAlignment="1">
      <alignment wrapText="1"/>
    </xf>
    <xf numFmtId="0" fontId="21" fillId="5" borderId="59" xfId="0" applyFont="1" applyFill="1" applyBorder="1" applyAlignment="1">
      <alignment wrapText="1"/>
    </xf>
    <xf numFmtId="0" fontId="12" fillId="6" borderId="59" xfId="0" applyFont="1" applyFill="1" applyBorder="1" applyAlignment="1">
      <alignment wrapText="1"/>
    </xf>
    <xf numFmtId="0" fontId="21" fillId="5" borderId="64" xfId="0" applyFont="1" applyFill="1" applyBorder="1" applyAlignment="1">
      <alignment wrapText="1"/>
    </xf>
    <xf numFmtId="0" fontId="23" fillId="5" borderId="59" xfId="0" applyFont="1" applyFill="1" applyBorder="1" applyAlignment="1">
      <alignment wrapText="1"/>
    </xf>
    <xf numFmtId="0" fontId="12" fillId="5" borderId="10" xfId="0" applyFont="1" applyFill="1" applyBorder="1" applyAlignment="1">
      <alignment wrapText="1"/>
    </xf>
    <xf numFmtId="0" fontId="47" fillId="6" borderId="21" xfId="0" applyFont="1" applyFill="1" applyBorder="1" applyAlignment="1">
      <alignment wrapText="1"/>
    </xf>
    <xf numFmtId="0" fontId="13" fillId="2" borderId="0" xfId="8" applyFont="1" applyFill="1" applyAlignment="1">
      <alignment wrapText="1"/>
    </xf>
    <xf numFmtId="0" fontId="17" fillId="2" borderId="0" xfId="8" applyFont="1" applyFill="1" applyAlignment="1">
      <alignment wrapText="1"/>
    </xf>
    <xf numFmtId="0" fontId="46" fillId="2" borderId="0" xfId="8" applyFont="1" applyFill="1" applyAlignment="1">
      <alignment wrapText="1"/>
    </xf>
    <xf numFmtId="0" fontId="47" fillId="4" borderId="45" xfId="3" applyFont="1" applyFill="1" applyBorder="1" applyAlignment="1">
      <alignment horizontal="center" wrapText="1"/>
    </xf>
    <xf numFmtId="165" fontId="45" fillId="0" borderId="62" xfId="1" applyNumberFormat="1" applyFont="1" applyFill="1" applyBorder="1" applyAlignment="1">
      <alignment wrapText="1"/>
    </xf>
    <xf numFmtId="165" fontId="45" fillId="2" borderId="62" xfId="1" applyNumberFormat="1" applyFont="1" applyFill="1" applyBorder="1" applyAlignment="1">
      <alignment wrapText="1"/>
    </xf>
    <xf numFmtId="0" fontId="47" fillId="4" borderId="21" xfId="3" applyFont="1" applyFill="1" applyBorder="1" applyAlignment="1">
      <alignment wrapText="1"/>
    </xf>
    <xf numFmtId="165" fontId="45" fillId="2" borderId="61" xfId="1" applyNumberFormat="1" applyFont="1" applyFill="1" applyBorder="1" applyAlignment="1">
      <alignment wrapText="1"/>
    </xf>
    <xf numFmtId="166" fontId="45" fillId="2" borderId="62" xfId="2" applyNumberFormat="1" applyFont="1" applyFill="1" applyBorder="1" applyAlignment="1">
      <alignment vertical="center"/>
    </xf>
    <xf numFmtId="0" fontId="17" fillId="2" borderId="0" xfId="3" applyFont="1" applyFill="1" applyAlignment="1">
      <alignment horizontal="center" vertical="center" wrapText="1"/>
    </xf>
    <xf numFmtId="0" fontId="46" fillId="2" borderId="23" xfId="3" applyFont="1" applyFill="1" applyBorder="1"/>
    <xf numFmtId="0" fontId="20" fillId="2" borderId="0" xfId="3" applyFont="1" applyFill="1" applyAlignment="1">
      <alignment horizontal="center" vertical="center"/>
    </xf>
    <xf numFmtId="0" fontId="21" fillId="2" borderId="0" xfId="3" applyFont="1" applyFill="1" applyAlignment="1">
      <alignment horizontal="left" vertical="center"/>
    </xf>
    <xf numFmtId="0" fontId="21" fillId="2" borderId="0" xfId="3" applyFont="1" applyFill="1" applyAlignment="1">
      <alignment vertical="center"/>
    </xf>
    <xf numFmtId="0" fontId="20" fillId="2" borderId="0" xfId="3" applyFont="1" applyFill="1" applyAlignment="1">
      <alignment vertical="center"/>
    </xf>
    <xf numFmtId="10" fontId="50" fillId="2" borderId="0" xfId="0" applyNumberFormat="1" applyFont="1" applyFill="1"/>
    <xf numFmtId="10" fontId="41" fillId="2" borderId="0" xfId="0" applyNumberFormat="1" applyFont="1" applyFill="1"/>
    <xf numFmtId="165" fontId="12" fillId="2" borderId="58" xfId="1" applyNumberFormat="1" applyFont="1" applyFill="1" applyBorder="1"/>
    <xf numFmtId="0" fontId="55" fillId="5" borderId="0" xfId="0" applyFont="1" applyFill="1" applyAlignment="1">
      <alignment wrapText="1"/>
    </xf>
    <xf numFmtId="0" fontId="12" fillId="2" borderId="12" xfId="0" applyFont="1" applyFill="1" applyBorder="1" applyAlignment="1">
      <alignment horizontal="center" vertical="center"/>
    </xf>
    <xf numFmtId="0" fontId="12" fillId="2" borderId="42" xfId="3" applyFont="1" applyFill="1" applyBorder="1" applyAlignment="1">
      <alignment horizontal="center" vertical="center" wrapText="1"/>
    </xf>
    <xf numFmtId="0" fontId="12" fillId="2" borderId="0" xfId="3" applyFont="1" applyFill="1" applyAlignment="1">
      <alignment horizontal="center" vertical="center" wrapText="1"/>
    </xf>
    <xf numFmtId="0" fontId="12" fillId="2" borderId="74" xfId="3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left" vertical="center"/>
    </xf>
    <xf numFmtId="165" fontId="17" fillId="2" borderId="0" xfId="1" applyNumberFormat="1" applyFont="1" applyFill="1" applyBorder="1"/>
    <xf numFmtId="0" fontId="20" fillId="2" borderId="0" xfId="0" applyFont="1" applyFill="1" applyAlignment="1">
      <alignment horizontal="left" vertical="center"/>
    </xf>
    <xf numFmtId="165" fontId="20" fillId="2" borderId="0" xfId="1" applyNumberFormat="1" applyFont="1" applyFill="1" applyBorder="1"/>
    <xf numFmtId="0" fontId="12" fillId="2" borderId="0" xfId="0" applyFont="1" applyFill="1"/>
    <xf numFmtId="167" fontId="12" fillId="2" borderId="0" xfId="1" applyNumberFormat="1" applyFont="1" applyFill="1" applyBorder="1"/>
    <xf numFmtId="0" fontId="16" fillId="2" borderId="0" xfId="10" applyFont="1" applyFill="1" applyAlignment="1">
      <alignment vertical="top" wrapText="1"/>
    </xf>
    <xf numFmtId="0" fontId="35" fillId="0" borderId="80" xfId="0" applyFont="1" applyBorder="1"/>
    <xf numFmtId="0" fontId="35" fillId="0" borderId="81" xfId="0" applyFont="1" applyBorder="1"/>
    <xf numFmtId="0" fontId="35" fillId="0" borderId="37" xfId="0" applyFont="1" applyBorder="1"/>
    <xf numFmtId="0" fontId="0" fillId="0" borderId="9" xfId="0" applyBorder="1"/>
    <xf numFmtId="0" fontId="0" fillId="0" borderId="10" xfId="0" applyBorder="1"/>
    <xf numFmtId="0" fontId="0" fillId="0" borderId="43" xfId="0" applyBorder="1"/>
    <xf numFmtId="168" fontId="12" fillId="2" borderId="53" xfId="2" applyNumberFormat="1" applyFont="1" applyFill="1" applyBorder="1"/>
    <xf numFmtId="168" fontId="12" fillId="2" borderId="51" xfId="2" applyNumberFormat="1" applyFont="1" applyFill="1" applyBorder="1"/>
    <xf numFmtId="167" fontId="20" fillId="2" borderId="14" xfId="3" applyNumberFormat="1" applyFont="1" applyFill="1" applyBorder="1" applyAlignment="1">
      <alignment vertical="center"/>
    </xf>
    <xf numFmtId="0" fontId="0" fillId="0" borderId="28" xfId="0" applyBorder="1"/>
    <xf numFmtId="0" fontId="0" fillId="0" borderId="29" xfId="0" applyBorder="1"/>
    <xf numFmtId="3" fontId="35" fillId="0" borderId="10" xfId="0" applyNumberFormat="1" applyFont="1" applyBorder="1"/>
    <xf numFmtId="3" fontId="0" fillId="0" borderId="10" xfId="1" applyNumberFormat="1" applyFont="1" applyBorder="1"/>
    <xf numFmtId="3" fontId="35" fillId="0" borderId="56" xfId="1" applyNumberFormat="1" applyFont="1" applyBorder="1"/>
    <xf numFmtId="3" fontId="35" fillId="0" borderId="14" xfId="0" applyNumberFormat="1" applyFont="1" applyBorder="1"/>
    <xf numFmtId="3" fontId="0" fillId="0" borderId="14" xfId="1" applyNumberFormat="1" applyFont="1" applyBorder="1"/>
    <xf numFmtId="3" fontId="35" fillId="0" borderId="51" xfId="1" applyNumberFormat="1" applyFont="1" applyBorder="1"/>
    <xf numFmtId="3" fontId="0" fillId="0" borderId="14" xfId="0" applyNumberFormat="1" applyBorder="1"/>
    <xf numFmtId="3" fontId="0" fillId="0" borderId="51" xfId="0" applyNumberFormat="1" applyBorder="1"/>
    <xf numFmtId="3" fontId="0" fillId="0" borderId="29" xfId="0" applyNumberFormat="1" applyBorder="1"/>
    <xf numFmtId="3" fontId="0" fillId="0" borderId="60" xfId="0" applyNumberFormat="1" applyBorder="1"/>
    <xf numFmtId="3" fontId="52" fillId="0" borderId="14" xfId="1" applyNumberFormat="1" applyFont="1" applyBorder="1"/>
    <xf numFmtId="0" fontId="0" fillId="2" borderId="14" xfId="0" applyFill="1" applyBorder="1"/>
    <xf numFmtId="0" fontId="56" fillId="2" borderId="14" xfId="0" applyFont="1" applyFill="1" applyBorder="1"/>
    <xf numFmtId="0" fontId="0" fillId="2" borderId="14" xfId="0" applyFill="1" applyBorder="1" applyAlignment="1">
      <alignment horizontal="center"/>
    </xf>
    <xf numFmtId="3" fontId="0" fillId="2" borderId="14" xfId="0" applyNumberFormat="1" applyFill="1" applyBorder="1"/>
    <xf numFmtId="0" fontId="57" fillId="2" borderId="14" xfId="0" applyFont="1" applyFill="1" applyBorder="1"/>
    <xf numFmtId="3" fontId="52" fillId="0" borderId="0" xfId="0" applyNumberFormat="1" applyFont="1"/>
    <xf numFmtId="3" fontId="12" fillId="5" borderId="8" xfId="0" applyNumberFormat="1" applyFont="1" applyFill="1" applyBorder="1" applyAlignment="1">
      <alignment wrapText="1"/>
    </xf>
    <xf numFmtId="3" fontId="12" fillId="5" borderId="13" xfId="0" applyNumberFormat="1" applyFont="1" applyFill="1" applyBorder="1" applyAlignment="1">
      <alignment wrapText="1"/>
    </xf>
    <xf numFmtId="3" fontId="21" fillId="5" borderId="8" xfId="0" applyNumberFormat="1" applyFont="1" applyFill="1" applyBorder="1" applyAlignment="1">
      <alignment wrapText="1"/>
    </xf>
    <xf numFmtId="3" fontId="53" fillId="5" borderId="0" xfId="0" applyNumberFormat="1" applyFont="1" applyFill="1" applyAlignment="1">
      <alignment wrapText="1"/>
    </xf>
    <xf numFmtId="3" fontId="0" fillId="0" borderId="0" xfId="0" applyNumberFormat="1" applyAlignment="1">
      <alignment wrapText="1"/>
    </xf>
    <xf numFmtId="3" fontId="54" fillId="5" borderId="9" xfId="0" applyNumberFormat="1" applyFont="1" applyFill="1" applyBorder="1" applyAlignment="1">
      <alignment wrapText="1"/>
    </xf>
    <xf numFmtId="3" fontId="54" fillId="5" borderId="35" xfId="0" applyNumberFormat="1" applyFont="1" applyFill="1" applyBorder="1" applyAlignment="1">
      <alignment wrapText="1"/>
    </xf>
    <xf numFmtId="3" fontId="54" fillId="5" borderId="56" xfId="0" applyNumberFormat="1" applyFont="1" applyFill="1" applyBorder="1" applyAlignment="1">
      <alignment wrapText="1"/>
    </xf>
    <xf numFmtId="3" fontId="12" fillId="5" borderId="5" xfId="0" applyNumberFormat="1" applyFont="1" applyFill="1" applyBorder="1" applyAlignment="1">
      <alignment wrapText="1"/>
    </xf>
    <xf numFmtId="3" fontId="12" fillId="5" borderId="11" xfId="0" applyNumberFormat="1" applyFont="1" applyFill="1" applyBorder="1" applyAlignment="1">
      <alignment wrapText="1"/>
    </xf>
    <xf numFmtId="3" fontId="12" fillId="6" borderId="22" xfId="0" applyNumberFormat="1" applyFont="1" applyFill="1" applyBorder="1" applyAlignment="1">
      <alignment wrapText="1"/>
    </xf>
    <xf numFmtId="3" fontId="12" fillId="6" borderId="8" xfId="0" applyNumberFormat="1" applyFont="1" applyFill="1" applyBorder="1" applyAlignment="1">
      <alignment wrapText="1"/>
    </xf>
    <xf numFmtId="3" fontId="12" fillId="6" borderId="35" xfId="0" applyNumberFormat="1" applyFont="1" applyFill="1" applyBorder="1" applyAlignment="1">
      <alignment wrapText="1"/>
    </xf>
    <xf numFmtId="3" fontId="12" fillId="6" borderId="56" xfId="0" applyNumberFormat="1" applyFont="1" applyFill="1" applyBorder="1" applyAlignment="1">
      <alignment wrapText="1"/>
    </xf>
    <xf numFmtId="3" fontId="12" fillId="5" borderId="23" xfId="0" applyNumberFormat="1" applyFont="1" applyFill="1" applyBorder="1" applyAlignment="1">
      <alignment wrapText="1"/>
    </xf>
    <xf numFmtId="3" fontId="12" fillId="5" borderId="21" xfId="0" applyNumberFormat="1" applyFont="1" applyFill="1" applyBorder="1" applyAlignment="1">
      <alignment wrapText="1"/>
    </xf>
    <xf numFmtId="3" fontId="12" fillId="5" borderId="53" xfId="0" applyNumberFormat="1" applyFont="1" applyFill="1" applyBorder="1" applyAlignment="1">
      <alignment wrapText="1"/>
    </xf>
    <xf numFmtId="3" fontId="21" fillId="5" borderId="53" xfId="0" applyNumberFormat="1" applyFont="1" applyFill="1" applyBorder="1" applyAlignment="1">
      <alignment wrapText="1"/>
    </xf>
    <xf numFmtId="3" fontId="12" fillId="6" borderId="53" xfId="0" applyNumberFormat="1" applyFont="1" applyFill="1" applyBorder="1" applyAlignment="1">
      <alignment wrapText="1"/>
    </xf>
    <xf numFmtId="3" fontId="21" fillId="5" borderId="32" xfId="0" applyNumberFormat="1" applyFont="1" applyFill="1" applyBorder="1" applyAlignment="1">
      <alignment wrapText="1"/>
    </xf>
    <xf numFmtId="3" fontId="21" fillId="5" borderId="79" xfId="0" applyNumberFormat="1" applyFont="1" applyFill="1" applyBorder="1" applyAlignment="1">
      <alignment wrapText="1"/>
    </xf>
    <xf numFmtId="3" fontId="21" fillId="5" borderId="26" xfId="0" applyNumberFormat="1" applyFont="1" applyFill="1" applyBorder="1" applyAlignment="1">
      <alignment wrapText="1"/>
    </xf>
    <xf numFmtId="3" fontId="23" fillId="5" borderId="8" xfId="0" applyNumberFormat="1" applyFont="1" applyFill="1" applyBorder="1" applyAlignment="1">
      <alignment wrapText="1"/>
    </xf>
    <xf numFmtId="3" fontId="23" fillId="5" borderId="13" xfId="0" applyNumberFormat="1" applyFont="1" applyFill="1" applyBorder="1" applyAlignment="1">
      <alignment wrapText="1"/>
    </xf>
    <xf numFmtId="3" fontId="23" fillId="5" borderId="53" xfId="0" applyNumberFormat="1" applyFont="1" applyFill="1" applyBorder="1" applyAlignment="1">
      <alignment wrapText="1"/>
    </xf>
    <xf numFmtId="3" fontId="13" fillId="2" borderId="0" xfId="3" applyNumberFormat="1" applyFont="1" applyFill="1"/>
    <xf numFmtId="3" fontId="45" fillId="5" borderId="62" xfId="0" applyNumberFormat="1" applyFont="1" applyFill="1" applyBorder="1" applyAlignment="1">
      <alignment wrapText="1"/>
    </xf>
    <xf numFmtId="3" fontId="48" fillId="5" borderId="59" xfId="0" applyNumberFormat="1" applyFont="1" applyFill="1" applyBorder="1" applyAlignment="1">
      <alignment wrapText="1"/>
    </xf>
    <xf numFmtId="3" fontId="45" fillId="5" borderId="59" xfId="0" applyNumberFormat="1" applyFont="1" applyFill="1" applyBorder="1" applyAlignment="1">
      <alignment wrapText="1"/>
    </xf>
    <xf numFmtId="3" fontId="47" fillId="5" borderId="59" xfId="0" applyNumberFormat="1" applyFont="1" applyFill="1" applyBorder="1" applyAlignment="1">
      <alignment wrapText="1"/>
    </xf>
    <xf numFmtId="3" fontId="47" fillId="6" borderId="21" xfId="0" applyNumberFormat="1" applyFont="1" applyFill="1" applyBorder="1" applyAlignment="1">
      <alignment wrapText="1"/>
    </xf>
    <xf numFmtId="165" fontId="41" fillId="0" borderId="0" xfId="1" applyNumberFormat="1" applyFont="1" applyFill="1" applyBorder="1"/>
    <xf numFmtId="0" fontId="49" fillId="0" borderId="0" xfId="0" applyFont="1"/>
    <xf numFmtId="0" fontId="45" fillId="0" borderId="0" xfId="0" applyFont="1"/>
    <xf numFmtId="14" fontId="45" fillId="0" borderId="0" xfId="0" applyNumberFormat="1" applyFont="1" applyAlignment="1">
      <alignment horizontal="right"/>
    </xf>
    <xf numFmtId="0" fontId="13" fillId="0" borderId="0" xfId="3" applyFont="1"/>
    <xf numFmtId="3" fontId="46" fillId="0" borderId="0" xfId="0" applyNumberFormat="1" applyFont="1" applyAlignment="1">
      <alignment horizontal="right" wrapText="1"/>
    </xf>
    <xf numFmtId="3" fontId="45" fillId="0" borderId="0" xfId="0" applyNumberFormat="1" applyFont="1"/>
    <xf numFmtId="10" fontId="45" fillId="0" borderId="0" xfId="0" applyNumberFormat="1" applyFont="1"/>
    <xf numFmtId="10" fontId="41" fillId="0" borderId="0" xfId="0" applyNumberFormat="1" applyFont="1"/>
    <xf numFmtId="165" fontId="27" fillId="2" borderId="0" xfId="1" applyNumberFormat="1" applyFont="1" applyFill="1" applyBorder="1"/>
    <xf numFmtId="3" fontId="12" fillId="5" borderId="20" xfId="0" applyNumberFormat="1" applyFont="1" applyFill="1" applyBorder="1" applyAlignment="1">
      <alignment wrapText="1"/>
    </xf>
    <xf numFmtId="3" fontId="12" fillId="5" borderId="76" xfId="0" applyNumberFormat="1" applyFont="1" applyFill="1" applyBorder="1" applyAlignment="1">
      <alignment wrapText="1"/>
    </xf>
    <xf numFmtId="3" fontId="12" fillId="5" borderId="17" xfId="0" applyNumberFormat="1" applyFont="1" applyFill="1" applyBorder="1" applyAlignment="1">
      <alignment wrapText="1"/>
    </xf>
    <xf numFmtId="3" fontId="12" fillId="5" borderId="77" xfId="0" applyNumberFormat="1" applyFont="1" applyFill="1" applyBorder="1" applyAlignment="1">
      <alignment wrapText="1"/>
    </xf>
    <xf numFmtId="3" fontId="12" fillId="5" borderId="31" xfId="0" applyNumberFormat="1" applyFont="1" applyFill="1" applyBorder="1" applyAlignment="1">
      <alignment wrapText="1"/>
    </xf>
    <xf numFmtId="3" fontId="12" fillId="5" borderId="78" xfId="0" applyNumberFormat="1" applyFont="1" applyFill="1" applyBorder="1" applyAlignment="1">
      <alignment wrapText="1"/>
    </xf>
    <xf numFmtId="3" fontId="53" fillId="5" borderId="0" xfId="0" applyNumberFormat="1" applyFont="1" applyFill="1" applyAlignment="1">
      <alignment wrapText="1"/>
    </xf>
    <xf numFmtId="0" fontId="47" fillId="4" borderId="12" xfId="3" applyFont="1" applyFill="1" applyBorder="1" applyAlignment="1">
      <alignment horizontal="left" vertical="center"/>
    </xf>
    <xf numFmtId="0" fontId="47" fillId="4" borderId="31" xfId="3" applyFont="1" applyFill="1" applyBorder="1" applyAlignment="1">
      <alignment horizontal="left" vertical="center"/>
    </xf>
    <xf numFmtId="0" fontId="47" fillId="4" borderId="46" xfId="3" applyFont="1" applyFill="1" applyBorder="1" applyAlignment="1">
      <alignment horizontal="left" vertical="center"/>
    </xf>
    <xf numFmtId="0" fontId="45" fillId="2" borderId="30" xfId="3" applyFont="1" applyFill="1" applyBorder="1" applyAlignment="1">
      <alignment horizontal="left" vertical="center" wrapText="1"/>
    </xf>
    <xf numFmtId="0" fontId="45" fillId="2" borderId="46" xfId="3" applyFont="1" applyFill="1" applyBorder="1" applyAlignment="1">
      <alignment horizontal="left" vertical="center" wrapText="1"/>
    </xf>
    <xf numFmtId="0" fontId="45" fillId="2" borderId="12" xfId="3" applyFont="1" applyFill="1" applyBorder="1" applyAlignment="1">
      <alignment horizontal="center" vertical="center" wrapText="1"/>
    </xf>
    <xf numFmtId="0" fontId="45" fillId="2" borderId="13" xfId="3" applyFont="1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/>
    </xf>
    <xf numFmtId="0" fontId="12" fillId="2" borderId="12" xfId="0" applyFont="1" applyFill="1" applyBorder="1" applyAlignment="1">
      <alignment horizontal="center" vertical="center"/>
    </xf>
    <xf numFmtId="0" fontId="12" fillId="2" borderId="31" xfId="0" applyFont="1" applyFill="1" applyBorder="1" applyAlignment="1">
      <alignment horizontal="center" vertical="center"/>
    </xf>
    <xf numFmtId="0" fontId="12" fillId="2" borderId="46" xfId="0" applyFont="1" applyFill="1" applyBorder="1" applyAlignment="1">
      <alignment horizontal="center" vertical="center"/>
    </xf>
    <xf numFmtId="0" fontId="12" fillId="2" borderId="29" xfId="0" applyFont="1" applyFill="1" applyBorder="1" applyAlignment="1">
      <alignment horizontal="center" vertical="center" wrapText="1"/>
    </xf>
    <xf numFmtId="0" fontId="12" fillId="2" borderId="17" xfId="0" applyFont="1" applyFill="1" applyBorder="1" applyAlignment="1">
      <alignment horizontal="center" vertical="center" wrapText="1"/>
    </xf>
    <xf numFmtId="0" fontId="12" fillId="2" borderId="60" xfId="0" applyFont="1" applyFill="1" applyBorder="1" applyAlignment="1">
      <alignment horizontal="center" vertical="center" wrapText="1"/>
    </xf>
    <xf numFmtId="0" fontId="12" fillId="2" borderId="38" xfId="0" applyFont="1" applyFill="1" applyBorder="1" applyAlignment="1">
      <alignment horizontal="center" vertical="center" wrapText="1"/>
    </xf>
    <xf numFmtId="0" fontId="12" fillId="2" borderId="12" xfId="3" applyFont="1" applyFill="1" applyBorder="1" applyAlignment="1">
      <alignment horizontal="center" vertical="center" wrapText="1"/>
    </xf>
    <xf numFmtId="0" fontId="12" fillId="2" borderId="31" xfId="3" applyFont="1" applyFill="1" applyBorder="1" applyAlignment="1">
      <alignment horizontal="center" vertical="center" wrapText="1"/>
    </xf>
    <xf numFmtId="0" fontId="12" fillId="2" borderId="30" xfId="3" applyFont="1" applyFill="1" applyBorder="1" applyAlignment="1">
      <alignment horizontal="center" vertical="center" wrapText="1"/>
    </xf>
    <xf numFmtId="0" fontId="12" fillId="2" borderId="13" xfId="3" applyFont="1" applyFill="1" applyBorder="1" applyAlignment="1">
      <alignment horizontal="center" vertical="center" wrapText="1"/>
    </xf>
    <xf numFmtId="0" fontId="12" fillId="2" borderId="19" xfId="3" applyFont="1" applyFill="1" applyBorder="1" applyAlignment="1">
      <alignment horizontal="center" vertical="center"/>
    </xf>
    <xf numFmtId="0" fontId="12" fillId="2" borderId="11" xfId="3" applyFont="1" applyFill="1" applyBorder="1" applyAlignment="1">
      <alignment horizontal="center" vertical="center"/>
    </xf>
    <xf numFmtId="0" fontId="12" fillId="2" borderId="42" xfId="3" applyFont="1" applyFill="1" applyBorder="1" applyAlignment="1">
      <alignment horizontal="center" vertical="center" wrapText="1"/>
    </xf>
    <xf numFmtId="0" fontId="12" fillId="2" borderId="34" xfId="3" applyFont="1" applyFill="1" applyBorder="1" applyAlignment="1">
      <alignment horizontal="center" vertical="center" wrapText="1"/>
    </xf>
    <xf numFmtId="0" fontId="12" fillId="2" borderId="45" xfId="3" applyFont="1" applyFill="1" applyBorder="1" applyAlignment="1">
      <alignment horizontal="center" vertical="center" wrapText="1"/>
    </xf>
    <xf numFmtId="9" fontId="17" fillId="2" borderId="54" xfId="3" applyNumberFormat="1" applyFont="1" applyFill="1" applyBorder="1" applyAlignment="1">
      <alignment horizontal="center" vertical="center" wrapText="1"/>
    </xf>
    <xf numFmtId="9" fontId="17" fillId="2" borderId="7" xfId="3" applyNumberFormat="1" applyFont="1" applyFill="1" applyBorder="1" applyAlignment="1">
      <alignment horizontal="center" vertical="center" wrapText="1"/>
    </xf>
    <xf numFmtId="9" fontId="17" fillId="2" borderId="8" xfId="3" applyNumberFormat="1" applyFont="1" applyFill="1" applyBorder="1" applyAlignment="1">
      <alignment horizontal="center" vertical="center" wrapText="1"/>
    </xf>
    <xf numFmtId="9" fontId="17" fillId="2" borderId="6" xfId="3" applyNumberFormat="1" applyFont="1" applyFill="1" applyBorder="1" applyAlignment="1">
      <alignment horizontal="center" vertical="center" wrapText="1"/>
    </xf>
    <xf numFmtId="9" fontId="17" fillId="2" borderId="21" xfId="3" applyNumberFormat="1" applyFont="1" applyFill="1" applyBorder="1" applyAlignment="1">
      <alignment horizontal="center" vertical="center" wrapText="1"/>
    </xf>
    <xf numFmtId="9" fontId="17" fillId="2" borderId="12" xfId="3" applyNumberFormat="1" applyFont="1" applyFill="1" applyBorder="1" applyAlignment="1">
      <alignment horizontal="center" vertical="center" wrapText="1"/>
    </xf>
    <xf numFmtId="9" fontId="17" fillId="2" borderId="31" xfId="3" applyNumberFormat="1" applyFont="1" applyFill="1" applyBorder="1" applyAlignment="1">
      <alignment horizontal="center" vertical="center" wrapText="1"/>
    </xf>
    <xf numFmtId="9" fontId="17" fillId="2" borderId="30" xfId="3" applyNumberFormat="1" applyFont="1" applyFill="1" applyBorder="1" applyAlignment="1">
      <alignment horizontal="center" vertical="center" wrapText="1"/>
    </xf>
    <xf numFmtId="9" fontId="17" fillId="2" borderId="13" xfId="3" applyNumberFormat="1" applyFont="1" applyFill="1" applyBorder="1" applyAlignment="1">
      <alignment horizontal="center" vertical="center" wrapText="1"/>
    </xf>
    <xf numFmtId="9" fontId="17" fillId="2" borderId="3" xfId="3" applyNumberFormat="1" applyFont="1" applyFill="1" applyBorder="1" applyAlignment="1">
      <alignment horizontal="center" vertical="center" wrapText="1"/>
    </xf>
    <xf numFmtId="9" fontId="17" fillId="2" borderId="48" xfId="3" applyNumberFormat="1" applyFont="1" applyFill="1" applyBorder="1" applyAlignment="1">
      <alignment horizontal="center" vertical="center" wrapText="1"/>
    </xf>
    <xf numFmtId="9" fontId="17" fillId="2" borderId="60" xfId="3" applyNumberFormat="1" applyFont="1" applyFill="1" applyBorder="1" applyAlignment="1">
      <alignment horizontal="center" vertical="center" wrapText="1"/>
    </xf>
    <xf numFmtId="9" fontId="17" fillId="2" borderId="39" xfId="3" applyNumberFormat="1" applyFont="1" applyFill="1" applyBorder="1" applyAlignment="1">
      <alignment horizontal="center" vertical="center" wrapText="1"/>
    </xf>
    <xf numFmtId="0" fontId="21" fillId="2" borderId="12" xfId="3" applyFont="1" applyFill="1" applyBorder="1" applyAlignment="1">
      <alignment horizontal="left"/>
    </xf>
    <xf numFmtId="0" fontId="21" fillId="2" borderId="31" xfId="3" applyFont="1" applyFill="1" applyBorder="1" applyAlignment="1">
      <alignment horizontal="left"/>
    </xf>
    <xf numFmtId="0" fontId="21" fillId="2" borderId="42" xfId="3" applyFont="1" applyFill="1" applyBorder="1" applyAlignment="1">
      <alignment horizontal="left"/>
    </xf>
    <xf numFmtId="0" fontId="21" fillId="2" borderId="34" xfId="3" applyFont="1" applyFill="1" applyBorder="1" applyAlignment="1">
      <alignment horizontal="left"/>
    </xf>
    <xf numFmtId="0" fontId="20" fillId="2" borderId="9" xfId="3" applyFont="1" applyFill="1" applyBorder="1" applyAlignment="1">
      <alignment horizontal="center" vertical="center" wrapText="1"/>
    </xf>
    <xf numFmtId="0" fontId="20" fillId="2" borderId="43" xfId="3" applyFont="1" applyFill="1" applyBorder="1" applyAlignment="1">
      <alignment horizontal="center" vertical="center" wrapText="1"/>
    </xf>
    <xf numFmtId="0" fontId="20" fillId="2" borderId="56" xfId="3" applyFont="1" applyFill="1" applyBorder="1" applyAlignment="1">
      <alignment horizontal="center" vertical="center" wrapText="1"/>
    </xf>
    <xf numFmtId="0" fontId="20" fillId="2" borderId="51" xfId="3" applyFont="1" applyFill="1" applyBorder="1" applyAlignment="1">
      <alignment horizontal="center" vertical="center" wrapText="1"/>
    </xf>
    <xf numFmtId="0" fontId="21" fillId="2" borderId="40" xfId="3" applyFont="1" applyFill="1" applyBorder="1" applyAlignment="1">
      <alignment horizontal="left"/>
    </xf>
    <xf numFmtId="0" fontId="21" fillId="2" borderId="50" xfId="3" applyFont="1" applyFill="1" applyBorder="1" applyAlignment="1">
      <alignment horizontal="left"/>
    </xf>
    <xf numFmtId="0" fontId="21" fillId="4" borderId="42" xfId="3" applyFont="1" applyFill="1" applyBorder="1" applyAlignment="1">
      <alignment horizontal="left"/>
    </xf>
    <xf numFmtId="0" fontId="21" fillId="4" borderId="34" xfId="3" applyFont="1" applyFill="1" applyBorder="1" applyAlignment="1">
      <alignment horizontal="left"/>
    </xf>
    <xf numFmtId="0" fontId="21" fillId="4" borderId="7" xfId="3" applyFont="1" applyFill="1" applyBorder="1" applyAlignment="1">
      <alignment horizontal="left"/>
    </xf>
    <xf numFmtId="0" fontId="21" fillId="4" borderId="21" xfId="3" applyFont="1" applyFill="1" applyBorder="1" applyAlignment="1">
      <alignment horizontal="left"/>
    </xf>
    <xf numFmtId="0" fontId="21" fillId="4" borderId="12" xfId="3" applyFont="1" applyFill="1" applyBorder="1" applyAlignment="1">
      <alignment horizontal="left"/>
    </xf>
    <xf numFmtId="0" fontId="21" fillId="4" borderId="31" xfId="3" applyFont="1" applyFill="1" applyBorder="1" applyAlignment="1">
      <alignment horizontal="left"/>
    </xf>
    <xf numFmtId="0" fontId="21" fillId="4" borderId="46" xfId="3" applyFont="1" applyFill="1" applyBorder="1" applyAlignment="1">
      <alignment horizontal="left"/>
    </xf>
    <xf numFmtId="0" fontId="17" fillId="2" borderId="30" xfId="3" applyFont="1" applyFill="1" applyBorder="1" applyAlignment="1">
      <alignment horizontal="left" vertical="center" wrapText="1"/>
    </xf>
    <xf numFmtId="0" fontId="17" fillId="2" borderId="46" xfId="3" applyFont="1" applyFill="1" applyBorder="1" applyAlignment="1">
      <alignment horizontal="left" vertical="center" wrapText="1"/>
    </xf>
    <xf numFmtId="0" fontId="17" fillId="2" borderId="49" xfId="10" applyFont="1" applyFill="1" applyBorder="1" applyAlignment="1">
      <alignment horizontal="center" vertical="center" wrapText="1"/>
    </xf>
    <xf numFmtId="0" fontId="17" fillId="2" borderId="18" xfId="10" applyFont="1" applyFill="1" applyBorder="1" applyAlignment="1">
      <alignment horizontal="center" vertical="center" wrapText="1"/>
    </xf>
    <xf numFmtId="0" fontId="17" fillId="2" borderId="70" xfId="10" applyFont="1" applyFill="1" applyBorder="1" applyAlignment="1">
      <alignment horizontal="center" vertical="center" wrapText="1"/>
    </xf>
    <xf numFmtId="0" fontId="17" fillId="2" borderId="71" xfId="10" applyFont="1" applyFill="1" applyBorder="1" applyAlignment="1">
      <alignment horizontal="center" vertical="center" wrapText="1"/>
    </xf>
    <xf numFmtId="0" fontId="17" fillId="2" borderId="19" xfId="10" applyFont="1" applyFill="1" applyBorder="1" applyAlignment="1">
      <alignment horizontal="center" vertical="center" wrapText="1"/>
    </xf>
    <xf numFmtId="0" fontId="12" fillId="2" borderId="38" xfId="3" applyFont="1" applyFill="1" applyBorder="1" applyAlignment="1">
      <alignment horizontal="center" vertical="center" wrapText="1"/>
    </xf>
    <xf numFmtId="0" fontId="12" fillId="2" borderId="53" xfId="3" applyFont="1" applyFill="1" applyBorder="1" applyAlignment="1">
      <alignment horizontal="center" vertical="center" wrapText="1"/>
    </xf>
    <xf numFmtId="0" fontId="12" fillId="2" borderId="15" xfId="3" applyFont="1" applyFill="1" applyBorder="1" applyAlignment="1">
      <alignment horizontal="center" vertical="center" wrapText="1"/>
    </xf>
    <xf numFmtId="0" fontId="12" fillId="2" borderId="0" xfId="3" applyFont="1" applyFill="1" applyAlignment="1">
      <alignment horizontal="center" vertical="center" wrapText="1"/>
    </xf>
    <xf numFmtId="0" fontId="12" fillId="2" borderId="74" xfId="3" applyFont="1" applyFill="1" applyBorder="1" applyAlignment="1">
      <alignment horizontal="center" vertical="center" wrapText="1"/>
    </xf>
    <xf numFmtId="0" fontId="12" fillId="2" borderId="5" xfId="3" applyFont="1" applyFill="1" applyBorder="1" applyAlignment="1">
      <alignment horizontal="center" vertical="center" wrapText="1"/>
    </xf>
    <xf numFmtId="0" fontId="12" fillId="2" borderId="23" xfId="3" applyFont="1" applyFill="1" applyBorder="1" applyAlignment="1">
      <alignment horizontal="center" vertical="center" wrapText="1"/>
    </xf>
  </cellXfs>
  <cellStyles count="11">
    <cellStyle name="Comma 2" xfId="9" xr:uid="{00000000-0005-0000-0000-000000000000}"/>
    <cellStyle name="Komma" xfId="1" builtinId="3"/>
    <cellStyle name="Komma 55" xfId="4" xr:uid="{00000000-0005-0000-0000-000002000000}"/>
    <cellStyle name="Normal" xfId="0" builtinId="0"/>
    <cellStyle name="Normal 2" xfId="7" xr:uid="{00000000-0005-0000-0000-000004000000}"/>
    <cellStyle name="Normal 35" xfId="3" xr:uid="{00000000-0005-0000-0000-000005000000}"/>
    <cellStyle name="Normal 35 2" xfId="8" xr:uid="{00000000-0005-0000-0000-000006000000}"/>
    <cellStyle name="Normal 35 3" xfId="10" xr:uid="{00000000-0005-0000-0000-000007000000}"/>
    <cellStyle name="Overskrift" xfId="6" xr:uid="{00000000-0005-0000-0000-000008000000}"/>
    <cellStyle name="Prosent" xfId="2" builtinId="5"/>
    <cellStyle name="Vanlig" xfId="5" xr:uid="{00000000-0005-0000-0000-00000A000000}"/>
  </cellStyles>
  <dxfs count="6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2.xml"/><Relationship Id="rId36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1.xml"/><Relationship Id="rId30" Type="http://schemas.openxmlformats.org/officeDocument/2006/relationships/theme" Target="theme/theme1.xml"/><Relationship Id="rId35" Type="http://schemas.openxmlformats.org/officeDocument/2006/relationships/customXml" Target="../customXml/item2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hyperlink" Target="#Contents!A1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hyperlink" Target="#Contents!A1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hyperlink" Target="#Contents!A1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hyperlink" Target="#Contents!A1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hyperlink" Target="#Contents!A1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hyperlink" Target="#Contents!A1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hyperlink" Target="#Contents!A1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hyperlink" Target="#Contents!A1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hyperlink" Target="#Contents!A1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hyperlink" Target="#Contents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Contents!A1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hyperlink" Target="#Contents!A1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#Contents!A1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hyperlink" Target="#Contents!A1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hyperlink" Target="#Contents!A1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hyperlink" Target="#Contents!A1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hyperlink" Target="#Contents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Contents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Contents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Contents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Contents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Contents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Contents!A1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Contents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13</xdr:row>
      <xdr:rowOff>113114</xdr:rowOff>
    </xdr:from>
    <xdr:to>
      <xdr:col>8</xdr:col>
      <xdr:colOff>67235</xdr:colOff>
      <xdr:row>18</xdr:row>
      <xdr:rowOff>11206</xdr:rowOff>
    </xdr:to>
    <xdr:sp macro="" textlink="">
      <xdr:nvSpPr>
        <xdr:cNvPr id="5" name="TekstSylinder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80975" y="2443938"/>
          <a:ext cx="5982260" cy="79456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nb-NO" sz="1600" b="1">
              <a:solidFill>
                <a:schemeClr val="bg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Additional</a:t>
          </a:r>
          <a:r>
            <a:rPr lang="nb-NO" sz="1600" b="1" baseline="0">
              <a:solidFill>
                <a:schemeClr val="bg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pillar III disclosures</a:t>
          </a:r>
          <a:endParaRPr lang="nb-NO" sz="1600" b="1">
            <a:solidFill>
              <a:schemeClr val="bg1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0</xdr:col>
      <xdr:colOff>200024</xdr:colOff>
      <xdr:row>19</xdr:row>
      <xdr:rowOff>162013</xdr:rowOff>
    </xdr:from>
    <xdr:to>
      <xdr:col>3</xdr:col>
      <xdr:colOff>358587</xdr:colOff>
      <xdr:row>21</xdr:row>
      <xdr:rowOff>100853</xdr:rowOff>
    </xdr:to>
    <xdr:sp macro="" textlink="">
      <xdr:nvSpPr>
        <xdr:cNvPr id="7" name="TekstSylinder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200024" y="3568601"/>
          <a:ext cx="2444563" cy="29742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nb-NO" sz="800" b="1">
              <a:solidFill>
                <a:schemeClr val="bg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SpareBank 1 Sørøst-Norge Q1</a:t>
          </a:r>
          <a:r>
            <a:rPr lang="nb-NO" sz="800" b="1" baseline="0">
              <a:solidFill>
                <a:schemeClr val="bg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</a:t>
          </a:r>
          <a:r>
            <a:rPr lang="nb-NO" sz="800" b="1">
              <a:solidFill>
                <a:schemeClr val="bg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2022</a:t>
          </a:r>
        </a:p>
      </xdr:txBody>
    </xdr:sp>
    <xdr:clientData/>
  </xdr:twoCellAnchor>
  <xdr:twoCellAnchor>
    <xdr:from>
      <xdr:col>0</xdr:col>
      <xdr:colOff>201707</xdr:colOff>
      <xdr:row>15</xdr:row>
      <xdr:rowOff>168623</xdr:rowOff>
    </xdr:from>
    <xdr:to>
      <xdr:col>5</xdr:col>
      <xdr:colOff>168447</xdr:colOff>
      <xdr:row>17</xdr:row>
      <xdr:rowOff>80656</xdr:rowOff>
    </xdr:to>
    <xdr:sp macro="" textlink="">
      <xdr:nvSpPr>
        <xdr:cNvPr id="8" name="TekstSylinder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201707" y="2858035"/>
          <a:ext cx="3776740" cy="27062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nb-NO" sz="1000" b="0">
              <a:solidFill>
                <a:schemeClr val="bg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All amounts are in NOK million unless otherwise stated.</a:t>
          </a:r>
        </a:p>
      </xdr:txBody>
    </xdr:sp>
    <xdr:clientData/>
  </xdr:twoCellAnchor>
  <xdr:twoCellAnchor editAs="oneCell">
    <xdr:from>
      <xdr:col>1</xdr:col>
      <xdr:colOff>0</xdr:colOff>
      <xdr:row>4</xdr:row>
      <xdr:rowOff>0</xdr:rowOff>
    </xdr:from>
    <xdr:to>
      <xdr:col>5</xdr:col>
      <xdr:colOff>447675</xdr:colOff>
      <xdr:row>9</xdr:row>
      <xdr:rowOff>171450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ECE56EBA-4022-4F06-BCF1-1BE98760D722}"/>
            </a:ext>
            <a:ext uri="{147F2762-F138-4A5C-976F-8EAC2B608ADB}">
              <a16:predDERef xmlns:a16="http://schemas.microsoft.com/office/drawing/2014/main" pre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723900"/>
          <a:ext cx="3495675" cy="107632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2913528</xdr:colOff>
      <xdr:row>32</xdr:row>
      <xdr:rowOff>116644</xdr:rowOff>
    </xdr:from>
    <xdr:to>
      <xdr:col>4</xdr:col>
      <xdr:colOff>941293</xdr:colOff>
      <xdr:row>33</xdr:row>
      <xdr:rowOff>150261</xdr:rowOff>
    </xdr:to>
    <xdr:sp macro="" textlink="">
      <xdr:nvSpPr>
        <xdr:cNvPr id="2" name="Avrundet rektangel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/>
      </xdr:nvSpPr>
      <xdr:spPr>
        <a:xfrm>
          <a:off x="3485028" y="6056780"/>
          <a:ext cx="2002288" cy="215458"/>
        </a:xfrm>
        <a:prstGeom prst="roundRect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7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Back to table of contents</a:t>
          </a:r>
        </a:p>
      </xdr:txBody>
    </xdr:sp>
    <xdr:clientData/>
  </xdr:twoCellAnchor>
  <xdr:twoCellAnchor>
    <xdr:from>
      <xdr:col>0</xdr:col>
      <xdr:colOff>246530</xdr:colOff>
      <xdr:row>34</xdr:row>
      <xdr:rowOff>0</xdr:rowOff>
    </xdr:from>
    <xdr:to>
      <xdr:col>4</xdr:col>
      <xdr:colOff>705971</xdr:colOff>
      <xdr:row>60</xdr:row>
      <xdr:rowOff>33618</xdr:rowOff>
    </xdr:to>
    <xdr:sp macro="" textlink="">
      <xdr:nvSpPr>
        <xdr:cNvPr id="4" name="Rektangel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/>
      </xdr:nvSpPr>
      <xdr:spPr>
        <a:xfrm>
          <a:off x="246530" y="5505450"/>
          <a:ext cx="3507441" cy="4243668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b-NO" sz="1100" b="1">
              <a:solidFill>
                <a:sysClr val="windowText" lastClr="000000"/>
              </a:solidFill>
            </a:rPr>
            <a:t>Comments:</a:t>
          </a:r>
        </a:p>
        <a:p>
          <a:pPr algn="l"/>
          <a:r>
            <a:rPr lang="nb-NO" sz="1100">
              <a:solidFill>
                <a:sysClr val="windowText" lastClr="000000"/>
              </a:solidFill>
            </a:rPr>
            <a:t>Beløp oppgitt i 1000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212849</xdr:colOff>
      <xdr:row>29</xdr:row>
      <xdr:rowOff>7221</xdr:rowOff>
    </xdr:from>
    <xdr:to>
      <xdr:col>6</xdr:col>
      <xdr:colOff>179231</xdr:colOff>
      <xdr:row>55</xdr:row>
      <xdr:rowOff>50363</xdr:rowOff>
    </xdr:to>
    <xdr:sp macro="" textlink="">
      <xdr:nvSpPr>
        <xdr:cNvPr id="4" name="Rektangel 3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/>
      </xdr:nvSpPr>
      <xdr:spPr>
        <a:xfrm>
          <a:off x="212849" y="5398371"/>
          <a:ext cx="5671857" cy="4748492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b-NO" sz="1100" b="1">
              <a:solidFill>
                <a:sysClr val="windowText" lastClr="000000"/>
              </a:solidFill>
            </a:rPr>
            <a:t>Comments:</a:t>
          </a:r>
        </a:p>
        <a:p>
          <a:r>
            <a:rPr lang="en-GB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Kategoriene</a:t>
          </a:r>
          <a:r>
            <a:rPr lang="en-GB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i template over slik de er spessifisert av EBA er ikke sammenlignbare med den fullstendige kategoriseringen av totalporteføljen. Det vil derfor være avvik i forhold til tallene i andre templeter. </a:t>
          </a:r>
          <a:endParaRPr lang="en-GB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3</xdr:col>
      <xdr:colOff>207308</xdr:colOff>
      <xdr:row>27</xdr:row>
      <xdr:rowOff>24092</xdr:rowOff>
    </xdr:from>
    <xdr:to>
      <xdr:col>6</xdr:col>
      <xdr:colOff>145675</xdr:colOff>
      <xdr:row>28</xdr:row>
      <xdr:rowOff>73396</xdr:rowOff>
    </xdr:to>
    <xdr:sp macro="" textlink="">
      <xdr:nvSpPr>
        <xdr:cNvPr id="5" name="Avrundet rektangel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/>
      </xdr:nvSpPr>
      <xdr:spPr>
        <a:xfrm>
          <a:off x="3798233" y="5053292"/>
          <a:ext cx="2052917" cy="230279"/>
        </a:xfrm>
        <a:prstGeom prst="roundRect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7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Back to table of contents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119344</xdr:colOff>
      <xdr:row>35</xdr:row>
      <xdr:rowOff>24652</xdr:rowOff>
    </xdr:from>
    <xdr:to>
      <xdr:col>4</xdr:col>
      <xdr:colOff>578785</xdr:colOff>
      <xdr:row>61</xdr:row>
      <xdr:rowOff>59951</xdr:rowOff>
    </xdr:to>
    <xdr:sp macro="" textlink="">
      <xdr:nvSpPr>
        <xdr:cNvPr id="5" name="Rektangel 4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SpPr/>
      </xdr:nvSpPr>
      <xdr:spPr>
        <a:xfrm>
          <a:off x="119344" y="6473077"/>
          <a:ext cx="5002866" cy="4740649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b-NO" sz="1100" b="1">
              <a:solidFill>
                <a:sysClr val="windowText" lastClr="000000"/>
              </a:solidFill>
            </a:rPr>
            <a:t>Comments: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1100" b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Som spesifisert av EBA er tallene over kun netto eksponering på balansen. Derfor vil de avvike fra tallene i tabell 11.  </a:t>
          </a:r>
        </a:p>
      </xdr:txBody>
    </xdr:sp>
    <xdr:clientData/>
  </xdr:twoCellAnchor>
  <xdr:twoCellAnchor>
    <xdr:from>
      <xdr:col>6</xdr:col>
      <xdr:colOff>905435</xdr:colOff>
      <xdr:row>36</xdr:row>
      <xdr:rowOff>46505</xdr:rowOff>
    </xdr:from>
    <xdr:to>
      <xdr:col>9</xdr:col>
      <xdr:colOff>67795</xdr:colOff>
      <xdr:row>37</xdr:row>
      <xdr:rowOff>95808</xdr:rowOff>
    </xdr:to>
    <xdr:sp macro="" textlink="">
      <xdr:nvSpPr>
        <xdr:cNvPr id="9" name="Avrundet rektangel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C00-000009000000}"/>
            </a:ext>
          </a:extLst>
        </xdr:cNvPr>
        <xdr:cNvSpPr/>
      </xdr:nvSpPr>
      <xdr:spPr>
        <a:xfrm>
          <a:off x="7353860" y="6675905"/>
          <a:ext cx="2019860" cy="230278"/>
        </a:xfrm>
        <a:prstGeom prst="roundRect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7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Back to table of contents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21</xdr:row>
      <xdr:rowOff>0</xdr:rowOff>
    </xdr:from>
    <xdr:to>
      <xdr:col>3</xdr:col>
      <xdr:colOff>916641</xdr:colOff>
      <xdr:row>50</xdr:row>
      <xdr:rowOff>44824</xdr:rowOff>
    </xdr:to>
    <xdr:sp macro="" textlink="">
      <xdr:nvSpPr>
        <xdr:cNvPr id="2" name="Rektangel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/>
      </xdr:nvSpPr>
      <xdr:spPr>
        <a:xfrm>
          <a:off x="790575" y="3448050"/>
          <a:ext cx="5002866" cy="4740649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b-NO" sz="1100" b="1">
              <a:solidFill>
                <a:sysClr val="windowText" lastClr="000000"/>
              </a:solidFill>
            </a:rPr>
            <a:t>Comments:</a:t>
          </a:r>
        </a:p>
        <a:p>
          <a:pPr algn="l"/>
          <a:r>
            <a:rPr lang="nb-NO" sz="1100" b="0">
              <a:solidFill>
                <a:sysClr val="windowText" lastClr="000000"/>
              </a:solidFill>
            </a:rPr>
            <a:t>Tall</a:t>
          </a:r>
          <a:r>
            <a:rPr lang="nb-NO" sz="1100" b="0" baseline="0">
              <a:solidFill>
                <a:sysClr val="windowText" lastClr="000000"/>
              </a:solidFill>
            </a:rPr>
            <a:t> gitt i hele 1000</a:t>
          </a:r>
          <a:endParaRPr lang="nb-NO" sz="11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228600</xdr:colOff>
      <xdr:row>19</xdr:row>
      <xdr:rowOff>19050</xdr:rowOff>
    </xdr:from>
    <xdr:to>
      <xdr:col>5</xdr:col>
      <xdr:colOff>753035</xdr:colOff>
      <xdr:row>20</xdr:row>
      <xdr:rowOff>87403</xdr:rowOff>
    </xdr:to>
    <xdr:sp macro="" textlink="">
      <xdr:nvSpPr>
        <xdr:cNvPr id="3" name="Avrundet rektangel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SpPr/>
      </xdr:nvSpPr>
      <xdr:spPr>
        <a:xfrm>
          <a:off x="6934200" y="3133725"/>
          <a:ext cx="2019860" cy="230278"/>
        </a:xfrm>
        <a:prstGeom prst="roundRect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7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Back to table of contents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714375</xdr:colOff>
      <xdr:row>32</xdr:row>
      <xdr:rowOff>0</xdr:rowOff>
    </xdr:from>
    <xdr:to>
      <xdr:col>4</xdr:col>
      <xdr:colOff>497541</xdr:colOff>
      <xdr:row>61</xdr:row>
      <xdr:rowOff>44824</xdr:rowOff>
    </xdr:to>
    <xdr:sp macro="" textlink="">
      <xdr:nvSpPr>
        <xdr:cNvPr id="2" name="Rektangel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SpPr/>
      </xdr:nvSpPr>
      <xdr:spPr>
        <a:xfrm>
          <a:off x="714375" y="4419600"/>
          <a:ext cx="5002866" cy="4740649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b-NO" sz="1100" b="1">
              <a:solidFill>
                <a:sysClr val="windowText" lastClr="000000"/>
              </a:solidFill>
            </a:rPr>
            <a:t>Comments:</a:t>
          </a:r>
        </a:p>
        <a:p>
          <a:pPr algn="l"/>
          <a:r>
            <a:rPr lang="nb-NO" sz="1100" b="0">
              <a:solidFill>
                <a:sysClr val="windowText" lastClr="000000"/>
              </a:solidFill>
            </a:rPr>
            <a:t>Tall</a:t>
          </a:r>
          <a:r>
            <a:rPr lang="nb-NO" sz="1100" b="0" baseline="0">
              <a:solidFill>
                <a:sysClr val="windowText" lastClr="000000"/>
              </a:solidFill>
            </a:rPr>
            <a:t> gitt i hele 1000</a:t>
          </a:r>
          <a:endParaRPr lang="nb-NO" sz="11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6</xdr:col>
      <xdr:colOff>0</xdr:colOff>
      <xdr:row>30</xdr:row>
      <xdr:rowOff>0</xdr:rowOff>
    </xdr:from>
    <xdr:to>
      <xdr:col>7</xdr:col>
      <xdr:colOff>514910</xdr:colOff>
      <xdr:row>31</xdr:row>
      <xdr:rowOff>68353</xdr:rowOff>
    </xdr:to>
    <xdr:sp macro="" textlink="">
      <xdr:nvSpPr>
        <xdr:cNvPr id="3" name="Avrundet rektangel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SpPr/>
      </xdr:nvSpPr>
      <xdr:spPr>
        <a:xfrm>
          <a:off x="8810625" y="4095750"/>
          <a:ext cx="2019860" cy="230278"/>
        </a:xfrm>
        <a:prstGeom prst="roundRect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7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Back to table of contents</a:t>
          </a: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95250</xdr:colOff>
      <xdr:row>56</xdr:row>
      <xdr:rowOff>28575</xdr:rowOff>
    </xdr:from>
    <xdr:to>
      <xdr:col>13</xdr:col>
      <xdr:colOff>526116</xdr:colOff>
      <xdr:row>85</xdr:row>
      <xdr:rowOff>73399</xdr:rowOff>
    </xdr:to>
    <xdr:sp macro="" textlink="">
      <xdr:nvSpPr>
        <xdr:cNvPr id="2" name="Rektangel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SpPr/>
      </xdr:nvSpPr>
      <xdr:spPr>
        <a:xfrm>
          <a:off x="8772525" y="8172450"/>
          <a:ext cx="5002866" cy="4740649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b-NO" sz="1100" b="1">
              <a:solidFill>
                <a:sysClr val="windowText" lastClr="000000"/>
              </a:solidFill>
            </a:rPr>
            <a:t>Comments:</a:t>
          </a:r>
        </a:p>
        <a:p>
          <a:pPr algn="l"/>
          <a:r>
            <a:rPr lang="nb-NO" sz="1100" b="0">
              <a:solidFill>
                <a:sysClr val="windowText" lastClr="000000"/>
              </a:solidFill>
            </a:rPr>
            <a:t>Tall</a:t>
          </a:r>
          <a:r>
            <a:rPr lang="nb-NO" sz="1100" b="0" baseline="0">
              <a:solidFill>
                <a:sysClr val="windowText" lastClr="000000"/>
              </a:solidFill>
            </a:rPr>
            <a:t> gitt i hele 1000</a:t>
          </a:r>
          <a:endParaRPr lang="nb-NO" sz="11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</xdr:col>
      <xdr:colOff>9525</xdr:colOff>
      <xdr:row>59</xdr:row>
      <xdr:rowOff>0</xdr:rowOff>
    </xdr:from>
    <xdr:to>
      <xdr:col>6</xdr:col>
      <xdr:colOff>524435</xdr:colOff>
      <xdr:row>60</xdr:row>
      <xdr:rowOff>68353</xdr:rowOff>
    </xdr:to>
    <xdr:sp macro="" textlink="">
      <xdr:nvSpPr>
        <xdr:cNvPr id="3" name="Avrundet rektangel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SpPr/>
      </xdr:nvSpPr>
      <xdr:spPr>
        <a:xfrm>
          <a:off x="6419850" y="8305800"/>
          <a:ext cx="2019860" cy="230278"/>
        </a:xfrm>
        <a:prstGeom prst="roundRect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7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Back to table of contents</a:t>
          </a: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10</xdr:row>
      <xdr:rowOff>0</xdr:rowOff>
    </xdr:from>
    <xdr:to>
      <xdr:col>6</xdr:col>
      <xdr:colOff>192741</xdr:colOff>
      <xdr:row>39</xdr:row>
      <xdr:rowOff>44824</xdr:rowOff>
    </xdr:to>
    <xdr:sp macro="" textlink="">
      <xdr:nvSpPr>
        <xdr:cNvPr id="2" name="Rektangel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SpPr/>
      </xdr:nvSpPr>
      <xdr:spPr>
        <a:xfrm>
          <a:off x="2286000" y="1647825"/>
          <a:ext cx="5002866" cy="4740649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b-NO" sz="1100" b="1">
              <a:solidFill>
                <a:sysClr val="windowText" lastClr="000000"/>
              </a:solidFill>
            </a:rPr>
            <a:t>Comments:</a:t>
          </a:r>
        </a:p>
        <a:p>
          <a:pPr algn="l"/>
          <a:r>
            <a:rPr lang="nb-NO" sz="1100" b="0">
              <a:solidFill>
                <a:sysClr val="windowText" lastClr="000000"/>
              </a:solidFill>
            </a:rPr>
            <a:t>Tall</a:t>
          </a:r>
          <a:r>
            <a:rPr lang="nb-NO" sz="1100" b="0" baseline="0">
              <a:solidFill>
                <a:sysClr val="windowText" lastClr="000000"/>
              </a:solidFill>
            </a:rPr>
            <a:t> gitt i hele 1000</a:t>
          </a:r>
          <a:endParaRPr lang="nb-NO" sz="11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8</xdr:col>
      <xdr:colOff>0</xdr:colOff>
      <xdr:row>6</xdr:row>
      <xdr:rowOff>0</xdr:rowOff>
    </xdr:from>
    <xdr:to>
      <xdr:col>9</xdr:col>
      <xdr:colOff>181535</xdr:colOff>
      <xdr:row>7</xdr:row>
      <xdr:rowOff>68353</xdr:rowOff>
    </xdr:to>
    <xdr:sp macro="" textlink="">
      <xdr:nvSpPr>
        <xdr:cNvPr id="3" name="Avrundet rektangel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SpPr/>
      </xdr:nvSpPr>
      <xdr:spPr>
        <a:xfrm>
          <a:off x="11182350" y="1019175"/>
          <a:ext cx="2019860" cy="230278"/>
        </a:xfrm>
        <a:prstGeom prst="roundRect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7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Back to table of contents</a:t>
          </a: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231322</xdr:colOff>
      <xdr:row>13</xdr:row>
      <xdr:rowOff>95250</xdr:rowOff>
    </xdr:from>
    <xdr:to>
      <xdr:col>6</xdr:col>
      <xdr:colOff>940494</xdr:colOff>
      <xdr:row>40</xdr:row>
      <xdr:rowOff>14408</xdr:rowOff>
    </xdr:to>
    <xdr:sp macro="" textlink="">
      <xdr:nvSpPr>
        <xdr:cNvPr id="4" name="Rektangel 3">
          <a:extLst>
            <a:ext uri="{FF2B5EF4-FFF2-40B4-BE49-F238E27FC236}">
              <a16:creationId xmlns:a16="http://schemas.microsoft.com/office/drawing/2014/main" id="{00000000-0008-0000-1100-000004000000}"/>
            </a:ext>
          </a:extLst>
        </xdr:cNvPr>
        <xdr:cNvSpPr/>
      </xdr:nvSpPr>
      <xdr:spPr>
        <a:xfrm>
          <a:off x="231322" y="3224893"/>
          <a:ext cx="5009029" cy="4695265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b-NO" sz="1100" b="1">
              <a:solidFill>
                <a:sysClr val="windowText" lastClr="000000"/>
              </a:solidFill>
            </a:rPr>
            <a:t>Comments:</a:t>
          </a:r>
          <a:endParaRPr lang="nb-NO" sz="1100">
            <a:solidFill>
              <a:sysClr val="windowText" lastClr="000000"/>
            </a:solidFill>
          </a:endParaRPr>
        </a:p>
        <a:p>
          <a:pPr eaLnBrk="1" fontAlgn="auto" latinLnBrk="0" hangingPunct="1"/>
          <a:r>
            <a:rPr lang="nb-NO" sz="1100" b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Tall i 1000</a:t>
          </a:r>
        </a:p>
      </xdr:txBody>
    </xdr:sp>
    <xdr:clientData/>
  </xdr:twoCellAnchor>
  <xdr:twoCellAnchor>
    <xdr:from>
      <xdr:col>5</xdr:col>
      <xdr:colOff>840440</xdr:colOff>
      <xdr:row>11</xdr:row>
      <xdr:rowOff>44823</xdr:rowOff>
    </xdr:from>
    <xdr:to>
      <xdr:col>7</xdr:col>
      <xdr:colOff>952499</xdr:colOff>
      <xdr:row>12</xdr:row>
      <xdr:rowOff>94127</xdr:rowOff>
    </xdr:to>
    <xdr:sp macro="" textlink="">
      <xdr:nvSpPr>
        <xdr:cNvPr id="6" name="Avrundet rektangel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100-000006000000}"/>
            </a:ext>
          </a:extLst>
        </xdr:cNvPr>
        <xdr:cNvSpPr/>
      </xdr:nvSpPr>
      <xdr:spPr>
        <a:xfrm>
          <a:off x="4190999" y="2521323"/>
          <a:ext cx="2017059" cy="228598"/>
        </a:xfrm>
        <a:prstGeom prst="roundRect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7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Back to table of contents</a:t>
          </a: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26</xdr:row>
      <xdr:rowOff>89646</xdr:rowOff>
    </xdr:from>
    <xdr:to>
      <xdr:col>5</xdr:col>
      <xdr:colOff>156882</xdr:colOff>
      <xdr:row>52</xdr:row>
      <xdr:rowOff>123264</xdr:rowOff>
    </xdr:to>
    <xdr:sp macro="" textlink="">
      <xdr:nvSpPr>
        <xdr:cNvPr id="4" name="Rektangel 3">
          <a:extLst>
            <a:ext uri="{FF2B5EF4-FFF2-40B4-BE49-F238E27FC236}">
              <a16:creationId xmlns:a16="http://schemas.microsoft.com/office/drawing/2014/main" id="{00000000-0008-0000-1200-000004000000}"/>
            </a:ext>
          </a:extLst>
        </xdr:cNvPr>
        <xdr:cNvSpPr/>
      </xdr:nvSpPr>
      <xdr:spPr>
        <a:xfrm>
          <a:off x="291353" y="5356411"/>
          <a:ext cx="5009029" cy="4695265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b-NO" sz="1100" b="1">
              <a:solidFill>
                <a:sysClr val="windowText" lastClr="000000"/>
              </a:solidFill>
            </a:rPr>
            <a:t>Comments:</a:t>
          </a:r>
        </a:p>
        <a:p>
          <a:pPr algn="l"/>
          <a:r>
            <a:rPr lang="nb-NO" sz="1100">
              <a:solidFill>
                <a:sysClr val="windowText" lastClr="000000"/>
              </a:solidFill>
            </a:rPr>
            <a:t>Alle tall i 1000</a:t>
          </a:r>
        </a:p>
      </xdr:txBody>
    </xdr:sp>
    <xdr:clientData/>
  </xdr:twoCellAnchor>
  <xdr:twoCellAnchor>
    <xdr:from>
      <xdr:col>6</xdr:col>
      <xdr:colOff>840441</xdr:colOff>
      <xdr:row>25</xdr:row>
      <xdr:rowOff>44824</xdr:rowOff>
    </xdr:from>
    <xdr:to>
      <xdr:col>9</xdr:col>
      <xdr:colOff>0</xdr:colOff>
      <xdr:row>26</xdr:row>
      <xdr:rowOff>94128</xdr:rowOff>
    </xdr:to>
    <xdr:sp macro="" textlink="">
      <xdr:nvSpPr>
        <xdr:cNvPr id="6" name="Avrundet rektangel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200-000006000000}"/>
            </a:ext>
          </a:extLst>
        </xdr:cNvPr>
        <xdr:cNvSpPr/>
      </xdr:nvSpPr>
      <xdr:spPr>
        <a:xfrm>
          <a:off x="6936441" y="4896971"/>
          <a:ext cx="2019860" cy="228598"/>
        </a:xfrm>
        <a:prstGeom prst="roundRect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7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Back to table of contents</a:t>
          </a:r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280147</xdr:colOff>
      <xdr:row>25</xdr:row>
      <xdr:rowOff>156882</xdr:rowOff>
    </xdr:from>
    <xdr:to>
      <xdr:col>5</xdr:col>
      <xdr:colOff>112058</xdr:colOff>
      <xdr:row>52</xdr:row>
      <xdr:rowOff>11206</xdr:rowOff>
    </xdr:to>
    <xdr:sp macro="" textlink="">
      <xdr:nvSpPr>
        <xdr:cNvPr id="4" name="Rektangel 3">
          <a:extLst>
            <a:ext uri="{FF2B5EF4-FFF2-40B4-BE49-F238E27FC236}">
              <a16:creationId xmlns:a16="http://schemas.microsoft.com/office/drawing/2014/main" id="{00000000-0008-0000-1300-000004000000}"/>
            </a:ext>
          </a:extLst>
        </xdr:cNvPr>
        <xdr:cNvSpPr/>
      </xdr:nvSpPr>
      <xdr:spPr>
        <a:xfrm>
          <a:off x="280147" y="5244353"/>
          <a:ext cx="5009029" cy="4695265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b-NO" sz="1100" b="1">
              <a:solidFill>
                <a:sysClr val="windowText" lastClr="000000"/>
              </a:solidFill>
            </a:rPr>
            <a:t>Comments: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1100">
              <a:solidFill>
                <a:sysClr val="windowText" lastClr="000000"/>
              </a:solidFill>
            </a:rPr>
            <a:t>Alle tall i 1000</a:t>
          </a:r>
        </a:p>
        <a:p>
          <a:pPr algn="l"/>
          <a:endParaRPr lang="nb-NO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18</xdr:col>
      <xdr:colOff>784412</xdr:colOff>
      <xdr:row>24</xdr:row>
      <xdr:rowOff>78440</xdr:rowOff>
    </xdr:from>
    <xdr:to>
      <xdr:col>20</xdr:col>
      <xdr:colOff>899272</xdr:colOff>
      <xdr:row>25</xdr:row>
      <xdr:rowOff>127744</xdr:rowOff>
    </xdr:to>
    <xdr:sp macro="" textlink="">
      <xdr:nvSpPr>
        <xdr:cNvPr id="6" name="Avrundet rektangel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300-000006000000}"/>
            </a:ext>
          </a:extLst>
        </xdr:cNvPr>
        <xdr:cNvSpPr/>
      </xdr:nvSpPr>
      <xdr:spPr>
        <a:xfrm>
          <a:off x="17716500" y="4695264"/>
          <a:ext cx="2019860" cy="228598"/>
        </a:xfrm>
        <a:prstGeom prst="roundRect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7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Back to table of contents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268942</xdr:colOff>
      <xdr:row>49</xdr:row>
      <xdr:rowOff>44823</xdr:rowOff>
    </xdr:from>
    <xdr:to>
      <xdr:col>4</xdr:col>
      <xdr:colOff>392206</xdr:colOff>
      <xdr:row>75</xdr:row>
      <xdr:rowOff>78441</xdr:rowOff>
    </xdr:to>
    <xdr:sp macro="" textlink="">
      <xdr:nvSpPr>
        <xdr:cNvPr id="5" name="Rektangel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268942" y="7295029"/>
          <a:ext cx="5009029" cy="4695265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b-NO" sz="1100" b="1">
              <a:solidFill>
                <a:sysClr val="windowText" lastClr="000000"/>
              </a:solidFill>
            </a:rPr>
            <a:t>Comments:</a:t>
          </a:r>
        </a:p>
        <a:p>
          <a:r>
            <a:rPr lang="nb-NO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SpareBank 1 Sørøst-Norge</a:t>
          </a:r>
          <a:r>
            <a:rPr lang="nb-NO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har datterselskap som tilsammen rapporterer eiendeler inklusive poster utenom balanse som er under den regulatoriske grensen på  10 millioner euro for konsolidering. </a:t>
          </a:r>
          <a:endParaRPr lang="nb-NO">
            <a:solidFill>
              <a:sysClr val="windowText" lastClr="000000"/>
            </a:solidFill>
            <a:effectLst/>
          </a:endParaRPr>
        </a:p>
        <a:p>
          <a:r>
            <a:rPr lang="nb-NO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Konsolidert kapitaldekning er derfor utarbeidet som deltaker i samarbeidende gruppe. Morbankens balanse og kapitaldekning er utgangspunktet for rapportert kapitaldekning etter konsolidering av samarbeidende gruppe.</a:t>
          </a:r>
          <a:endParaRPr lang="nb-NO">
            <a:solidFill>
              <a:sysClr val="windowText" lastClr="000000"/>
            </a:solidFill>
            <a:effectLst/>
          </a:endParaRPr>
        </a:p>
        <a:p>
          <a:r>
            <a:rPr lang="nb-NO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Balansetallene i tabellen ovenfor er konserntall hvor eierposter i samarbeidende gruppe er inkludert i aksjeposter eller konsolidert etter EK-metoden.</a:t>
          </a:r>
          <a:endParaRPr lang="nb-NO">
            <a:solidFill>
              <a:sysClr val="windowText" lastClr="000000"/>
            </a:solidFill>
            <a:effectLst/>
          </a:endParaRPr>
        </a:p>
        <a:p>
          <a:pPr algn="l"/>
          <a:endParaRPr lang="nb-NO" sz="1100" b="1">
            <a:solidFill>
              <a:sysClr val="windowText" lastClr="000000"/>
            </a:solidFill>
          </a:endParaRPr>
        </a:p>
        <a:p>
          <a:pPr algn="l"/>
          <a:endParaRPr lang="nb-NO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6</xdr:col>
      <xdr:colOff>840441</xdr:colOff>
      <xdr:row>47</xdr:row>
      <xdr:rowOff>56029</xdr:rowOff>
    </xdr:from>
    <xdr:to>
      <xdr:col>9</xdr:col>
      <xdr:colOff>2801</xdr:colOff>
      <xdr:row>48</xdr:row>
      <xdr:rowOff>105333</xdr:rowOff>
    </xdr:to>
    <xdr:sp macro="" textlink="">
      <xdr:nvSpPr>
        <xdr:cNvPr id="4" name="Avrundet rektangel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7631206" y="6477000"/>
          <a:ext cx="2019860" cy="228598"/>
        </a:xfrm>
        <a:prstGeom prst="roundRect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7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Back to table of contents</a:t>
          </a:r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257735</xdr:colOff>
      <xdr:row>15</xdr:row>
      <xdr:rowOff>22412</xdr:rowOff>
    </xdr:from>
    <xdr:to>
      <xdr:col>5</xdr:col>
      <xdr:colOff>773205</xdr:colOff>
      <xdr:row>41</xdr:row>
      <xdr:rowOff>56030</xdr:rowOff>
    </xdr:to>
    <xdr:sp macro="" textlink="">
      <xdr:nvSpPr>
        <xdr:cNvPr id="4" name="Rektangel 3">
          <a:extLst>
            <a:ext uri="{FF2B5EF4-FFF2-40B4-BE49-F238E27FC236}">
              <a16:creationId xmlns:a16="http://schemas.microsoft.com/office/drawing/2014/main" id="{00000000-0008-0000-1400-000004000000}"/>
            </a:ext>
          </a:extLst>
        </xdr:cNvPr>
        <xdr:cNvSpPr/>
      </xdr:nvSpPr>
      <xdr:spPr>
        <a:xfrm>
          <a:off x="257735" y="2835088"/>
          <a:ext cx="5199529" cy="4695266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nb-NO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Comments: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nb-NO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The figures in the template above does not include proportionally consolidated entities. This is due to inadequate data.</a:t>
          </a:r>
          <a:endParaRPr kumimoji="0" lang="nb-NO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r>
            <a:rPr lang="nb-NO" sz="11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omments:</a:t>
          </a:r>
          <a:endParaRPr lang="nb-NO">
            <a:effectLst/>
          </a:endParaRPr>
        </a:p>
        <a:p>
          <a:pPr eaLnBrk="1" fontAlgn="auto" latinLnBrk="0" hangingPunct="1"/>
          <a:r>
            <a:rPr lang="nb-NO" sz="1100" b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The figures in the template above</a:t>
          </a:r>
          <a:r>
            <a:rPr lang="nb-NO" sz="1100" b="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does not include proportionally consolidated entities. This is due to inadequate data.</a:t>
          </a:r>
          <a:endParaRPr lang="nb-NO">
            <a:effectLst/>
          </a:endParaRPr>
        </a:p>
        <a:p>
          <a:pPr algn="l"/>
          <a:endParaRPr lang="nb-NO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</xdr:col>
      <xdr:colOff>2095500</xdr:colOff>
      <xdr:row>13</xdr:row>
      <xdr:rowOff>67235</xdr:rowOff>
    </xdr:from>
    <xdr:to>
      <xdr:col>5</xdr:col>
      <xdr:colOff>14007</xdr:colOff>
      <xdr:row>14</xdr:row>
      <xdr:rowOff>116539</xdr:rowOff>
    </xdr:to>
    <xdr:sp macro="" textlink="">
      <xdr:nvSpPr>
        <xdr:cNvPr id="6" name="Avrundet rektangel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400-000006000000}"/>
            </a:ext>
          </a:extLst>
        </xdr:cNvPr>
        <xdr:cNvSpPr/>
      </xdr:nvSpPr>
      <xdr:spPr>
        <a:xfrm>
          <a:off x="2678206" y="2521323"/>
          <a:ext cx="2019860" cy="228598"/>
        </a:xfrm>
        <a:prstGeom prst="roundRect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7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Back to table of contents</a:t>
          </a:r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90663</xdr:colOff>
      <xdr:row>13</xdr:row>
      <xdr:rowOff>117662</xdr:rowOff>
    </xdr:from>
    <xdr:to>
      <xdr:col>9</xdr:col>
      <xdr:colOff>424295</xdr:colOff>
      <xdr:row>39</xdr:row>
      <xdr:rowOff>151280</xdr:rowOff>
    </xdr:to>
    <xdr:sp macro="" textlink="">
      <xdr:nvSpPr>
        <xdr:cNvPr id="4" name="Rektangel 3">
          <a:extLst>
            <a:ext uri="{FF2B5EF4-FFF2-40B4-BE49-F238E27FC236}">
              <a16:creationId xmlns:a16="http://schemas.microsoft.com/office/drawing/2014/main" id="{00000000-0008-0000-1500-000004000000}"/>
            </a:ext>
          </a:extLst>
        </xdr:cNvPr>
        <xdr:cNvSpPr/>
      </xdr:nvSpPr>
      <xdr:spPr>
        <a:xfrm>
          <a:off x="90663" y="2611480"/>
          <a:ext cx="8152791" cy="4761482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b-NO" sz="1100" b="1">
            <a:solidFill>
              <a:sysClr val="windowText" lastClr="000000"/>
            </a:solidFill>
          </a:endParaRPr>
        </a:p>
        <a:p>
          <a:pPr algn="l"/>
          <a:endParaRPr lang="nb-NO" sz="1100" b="1">
            <a:solidFill>
              <a:sysClr val="windowText" lastClr="000000"/>
            </a:solidFill>
          </a:endParaRPr>
        </a:p>
        <a:p>
          <a:pPr algn="l"/>
          <a:endParaRPr lang="nb-NO" sz="1100" b="1">
            <a:solidFill>
              <a:sysClr val="windowText" lastClr="000000"/>
            </a:solidFill>
          </a:endParaRPr>
        </a:p>
        <a:p>
          <a:pPr algn="l"/>
          <a:r>
            <a:rPr lang="nb-NO" sz="1100" b="0">
              <a:solidFill>
                <a:sysClr val="windowText" lastClr="000000"/>
              </a:solidFill>
            </a:rPr>
            <a:t>Vi</a:t>
          </a:r>
          <a:r>
            <a:rPr lang="nb-NO" sz="1100" b="0" baseline="0">
              <a:solidFill>
                <a:sysClr val="windowText" lastClr="000000"/>
              </a:solidFill>
            </a:rPr>
            <a:t> bruker art 23925 kolonne A og art 13925 kolonne C </a:t>
          </a:r>
          <a:endParaRPr lang="nb-NO" sz="11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</xdr:col>
      <xdr:colOff>851647</xdr:colOff>
      <xdr:row>12</xdr:row>
      <xdr:rowOff>56029</xdr:rowOff>
    </xdr:from>
    <xdr:to>
      <xdr:col>8</xdr:col>
      <xdr:colOff>14007</xdr:colOff>
      <xdr:row>13</xdr:row>
      <xdr:rowOff>105333</xdr:rowOff>
    </xdr:to>
    <xdr:sp macro="" textlink="">
      <xdr:nvSpPr>
        <xdr:cNvPr id="6" name="Avrundet rektangel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500-000006000000}"/>
            </a:ext>
          </a:extLst>
        </xdr:cNvPr>
        <xdr:cNvSpPr/>
      </xdr:nvSpPr>
      <xdr:spPr>
        <a:xfrm>
          <a:off x="5053853" y="2319617"/>
          <a:ext cx="2019860" cy="228598"/>
        </a:xfrm>
        <a:prstGeom prst="roundRect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7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Back to table of contents</a:t>
          </a:r>
        </a:p>
      </xdr:txBody>
    </xdr:sp>
    <xdr:clientData/>
  </xdr:twoCellAnchor>
  <xdr:twoCellAnchor editAs="oneCell">
    <xdr:from>
      <xdr:col>0</xdr:col>
      <xdr:colOff>246528</xdr:colOff>
      <xdr:row>14</xdr:row>
      <xdr:rowOff>22412</xdr:rowOff>
    </xdr:from>
    <xdr:to>
      <xdr:col>8</xdr:col>
      <xdr:colOff>121122</xdr:colOff>
      <xdr:row>16</xdr:row>
      <xdr:rowOff>128163</xdr:rowOff>
    </xdr:to>
    <xdr:pic>
      <xdr:nvPicPr>
        <xdr:cNvPr id="7" name="Bilde 6">
          <a:extLst>
            <a:ext uri="{FF2B5EF4-FFF2-40B4-BE49-F238E27FC236}">
              <a16:creationId xmlns:a16="http://schemas.microsoft.com/office/drawing/2014/main" id="{E40429D7-8DFD-462A-AAF7-6838608A78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6528" y="2698071"/>
          <a:ext cx="6931753" cy="469433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280146</xdr:colOff>
      <xdr:row>43</xdr:row>
      <xdr:rowOff>26893</xdr:rowOff>
    </xdr:from>
    <xdr:to>
      <xdr:col>5</xdr:col>
      <xdr:colOff>0</xdr:colOff>
      <xdr:row>69</xdr:row>
      <xdr:rowOff>60511</xdr:rowOff>
    </xdr:to>
    <xdr:sp macro="" textlink="">
      <xdr:nvSpPr>
        <xdr:cNvPr id="4" name="Rektangel 3">
          <a:extLst>
            <a:ext uri="{FF2B5EF4-FFF2-40B4-BE49-F238E27FC236}">
              <a16:creationId xmlns:a16="http://schemas.microsoft.com/office/drawing/2014/main" id="{00000000-0008-0000-1600-000004000000}"/>
            </a:ext>
          </a:extLst>
        </xdr:cNvPr>
        <xdr:cNvSpPr/>
      </xdr:nvSpPr>
      <xdr:spPr>
        <a:xfrm>
          <a:off x="280146" y="8453717"/>
          <a:ext cx="5009029" cy="4695265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b-NO" sz="1100" b="1">
              <a:solidFill>
                <a:sysClr val="windowText" lastClr="000000"/>
              </a:solidFill>
            </a:rPr>
            <a:t>Comments:</a:t>
          </a:r>
        </a:p>
      </xdr:txBody>
    </xdr:sp>
    <xdr:clientData/>
  </xdr:twoCellAnchor>
  <xdr:twoCellAnchor>
    <xdr:from>
      <xdr:col>4</xdr:col>
      <xdr:colOff>874059</xdr:colOff>
      <xdr:row>41</xdr:row>
      <xdr:rowOff>56030</xdr:rowOff>
    </xdr:from>
    <xdr:to>
      <xdr:col>6</xdr:col>
      <xdr:colOff>2801</xdr:colOff>
      <xdr:row>42</xdr:row>
      <xdr:rowOff>105333</xdr:rowOff>
    </xdr:to>
    <xdr:sp macro="" textlink="">
      <xdr:nvSpPr>
        <xdr:cNvPr id="7" name="Avrundet rektangel 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600-000007000000}"/>
            </a:ext>
          </a:extLst>
        </xdr:cNvPr>
        <xdr:cNvSpPr/>
      </xdr:nvSpPr>
      <xdr:spPr>
        <a:xfrm>
          <a:off x="5311588" y="7922559"/>
          <a:ext cx="2019860" cy="228598"/>
        </a:xfrm>
        <a:prstGeom prst="roundRect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7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Back to table of contents</a:t>
          </a:r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833717</xdr:colOff>
      <xdr:row>12</xdr:row>
      <xdr:rowOff>72840</xdr:rowOff>
    </xdr:from>
    <xdr:to>
      <xdr:col>12</xdr:col>
      <xdr:colOff>948577</xdr:colOff>
      <xdr:row>13</xdr:row>
      <xdr:rowOff>122145</xdr:rowOff>
    </xdr:to>
    <xdr:sp macro="" textlink="">
      <xdr:nvSpPr>
        <xdr:cNvPr id="2" name="Avrundet rektangel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SpPr/>
      </xdr:nvSpPr>
      <xdr:spPr>
        <a:xfrm>
          <a:off x="10549217" y="3606615"/>
          <a:ext cx="2019860" cy="230280"/>
        </a:xfrm>
        <a:prstGeom prst="roundRect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7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Back to table of contents</a:t>
          </a:r>
        </a:p>
      </xdr:txBody>
    </xdr:sp>
    <xdr:clientData/>
  </xdr:twoCellAnchor>
  <xdr:twoCellAnchor>
    <xdr:from>
      <xdr:col>0</xdr:col>
      <xdr:colOff>280147</xdr:colOff>
      <xdr:row>13</xdr:row>
      <xdr:rowOff>156883</xdr:rowOff>
    </xdr:from>
    <xdr:to>
      <xdr:col>5</xdr:col>
      <xdr:colOff>347382</xdr:colOff>
      <xdr:row>40</xdr:row>
      <xdr:rowOff>11207</xdr:rowOff>
    </xdr:to>
    <xdr:sp macro="" textlink="">
      <xdr:nvSpPr>
        <xdr:cNvPr id="3" name="Rektangel 2">
          <a:extLst>
            <a:ext uri="{FF2B5EF4-FFF2-40B4-BE49-F238E27FC236}">
              <a16:creationId xmlns:a16="http://schemas.microsoft.com/office/drawing/2014/main" id="{00000000-0008-0000-1700-000003000000}"/>
            </a:ext>
          </a:extLst>
        </xdr:cNvPr>
        <xdr:cNvSpPr/>
      </xdr:nvSpPr>
      <xdr:spPr>
        <a:xfrm>
          <a:off x="280147" y="3871633"/>
          <a:ext cx="5010710" cy="4740649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b-NO" sz="1100" b="1">
              <a:solidFill>
                <a:sysClr val="windowText" lastClr="000000"/>
              </a:solidFill>
            </a:rPr>
            <a:t>Comments:</a:t>
          </a:r>
        </a:p>
      </xdr:txBody>
    </xdr: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224117</xdr:colOff>
      <xdr:row>12</xdr:row>
      <xdr:rowOff>134468</xdr:rowOff>
    </xdr:from>
    <xdr:to>
      <xdr:col>7</xdr:col>
      <xdr:colOff>336176</xdr:colOff>
      <xdr:row>38</xdr:row>
      <xdr:rowOff>168087</xdr:rowOff>
    </xdr:to>
    <xdr:sp macro="" textlink="">
      <xdr:nvSpPr>
        <xdr:cNvPr id="2" name="Rektangel 1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SpPr/>
      </xdr:nvSpPr>
      <xdr:spPr>
        <a:xfrm>
          <a:off x="224117" y="2790262"/>
          <a:ext cx="5009030" cy="4695266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b-NO" sz="1100" b="1">
              <a:solidFill>
                <a:sysClr val="windowText" lastClr="000000"/>
              </a:solidFill>
            </a:rPr>
            <a:t>Comments:</a:t>
          </a:r>
        </a:p>
        <a:p>
          <a:pPr algn="l"/>
          <a:r>
            <a:rPr lang="nb-NO" sz="1100" b="0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Beregning</a:t>
          </a:r>
          <a:r>
            <a:rPr lang="nb-NO" sz="1100" b="0" i="0" u="none" strike="noStrike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på konsolidert nivå, Skjema 09.04 (engasjements-beløp for SA), Skjem 02 (herav: generelle kredittengasjementer)</a:t>
          </a:r>
          <a:r>
            <a:rPr lang="nb-NO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n enerelle kreditteksponering mot utlandet utgjør under 2 % av den totale eksponeringen. I henhold til kommisjonsforordning 115/2014 tilordnes disse utenlandske engasjementene t</a:t>
          </a:r>
          <a:endParaRPr lang="nb-NO" sz="11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12</xdr:col>
      <xdr:colOff>352985</xdr:colOff>
      <xdr:row>13</xdr:row>
      <xdr:rowOff>58577</xdr:rowOff>
    </xdr:from>
    <xdr:to>
      <xdr:col>15</xdr:col>
      <xdr:colOff>86845</xdr:colOff>
      <xdr:row>14</xdr:row>
      <xdr:rowOff>107881</xdr:rowOff>
    </xdr:to>
    <xdr:sp macro="" textlink="">
      <xdr:nvSpPr>
        <xdr:cNvPr id="3" name="Avrundet rektangel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800-000003000000}"/>
            </a:ext>
          </a:extLst>
        </xdr:cNvPr>
        <xdr:cNvSpPr/>
      </xdr:nvSpPr>
      <xdr:spPr>
        <a:xfrm>
          <a:off x="9626871" y="2855463"/>
          <a:ext cx="2019860" cy="231145"/>
        </a:xfrm>
        <a:prstGeom prst="roundRect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7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Back to table of contents</a:t>
          </a:r>
        </a:p>
      </xdr:txBody>
    </xdr: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121737</xdr:colOff>
      <xdr:row>12</xdr:row>
      <xdr:rowOff>21393</xdr:rowOff>
    </xdr:from>
    <xdr:to>
      <xdr:col>5</xdr:col>
      <xdr:colOff>239398</xdr:colOff>
      <xdr:row>38</xdr:row>
      <xdr:rowOff>55010</xdr:rowOff>
    </xdr:to>
    <xdr:sp macro="" textlink="">
      <xdr:nvSpPr>
        <xdr:cNvPr id="2" name="Rektangel 1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SpPr/>
      </xdr:nvSpPr>
      <xdr:spPr>
        <a:xfrm>
          <a:off x="407487" y="2324711"/>
          <a:ext cx="4992729" cy="4761481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lang="nb-NO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Comments:</a:t>
          </a:r>
        </a:p>
        <a:p>
          <a:r>
            <a:rPr lang="nb-NO" sz="11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Beregning på konsolidert</a:t>
          </a:r>
          <a:r>
            <a:rPr lang="nb-NO" sz="1100" b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nivå: </a:t>
          </a:r>
          <a:r>
            <a:rPr lang="nb-NO">
              <a:solidFill>
                <a:sysClr val="windowText" lastClr="000000"/>
              </a:solidFill>
              <a:effectLst/>
            </a:rPr>
            <a:t>Hentes</a:t>
          </a:r>
          <a:r>
            <a:rPr lang="nb-NO" baseline="0">
              <a:solidFill>
                <a:sysClr val="windowText" lastClr="000000"/>
              </a:solidFill>
              <a:effectLst/>
            </a:rPr>
            <a:t> fra skjema 2, husk å ev å endre sats.                                                                     </a:t>
          </a:r>
          <a:endParaRPr lang="nb-NO">
            <a:solidFill>
              <a:sysClr val="windowText" lastClr="000000"/>
            </a:solidFill>
            <a:effectLst/>
          </a:endParaRPr>
        </a:p>
      </xdr:txBody>
    </xdr:sp>
    <xdr:clientData/>
  </xdr:twoCellAnchor>
  <xdr:twoCellAnchor>
    <xdr:from>
      <xdr:col>2</xdr:col>
      <xdr:colOff>1636059</xdr:colOff>
      <xdr:row>10</xdr:row>
      <xdr:rowOff>56029</xdr:rowOff>
    </xdr:from>
    <xdr:to>
      <xdr:col>4</xdr:col>
      <xdr:colOff>14007</xdr:colOff>
      <xdr:row>11</xdr:row>
      <xdr:rowOff>105333</xdr:rowOff>
    </xdr:to>
    <xdr:sp macro="" textlink="">
      <xdr:nvSpPr>
        <xdr:cNvPr id="3" name="Avrundet rektangel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900-000003000000}"/>
            </a:ext>
          </a:extLst>
        </xdr:cNvPr>
        <xdr:cNvSpPr/>
      </xdr:nvSpPr>
      <xdr:spPr>
        <a:xfrm>
          <a:off x="1927412" y="8987117"/>
          <a:ext cx="2019860" cy="228598"/>
        </a:xfrm>
        <a:prstGeom prst="roundRect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7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Back to table of contents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</xdr:colOff>
      <xdr:row>29</xdr:row>
      <xdr:rowOff>145677</xdr:rowOff>
    </xdr:from>
    <xdr:to>
      <xdr:col>4</xdr:col>
      <xdr:colOff>123267</xdr:colOff>
      <xdr:row>56</xdr:row>
      <xdr:rowOff>1</xdr:rowOff>
    </xdr:to>
    <xdr:sp macro="" textlink="">
      <xdr:nvSpPr>
        <xdr:cNvPr id="4" name="Rektangel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291355" y="5020236"/>
          <a:ext cx="5132294" cy="4695265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b-NO" sz="1100" b="1">
              <a:solidFill>
                <a:sysClr val="windowText" lastClr="000000"/>
              </a:solidFill>
            </a:rPr>
            <a:t>Comments:</a:t>
          </a:r>
        </a:p>
        <a:p>
          <a:pPr algn="l"/>
          <a:endParaRPr lang="nb-NO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680943</xdr:colOff>
      <xdr:row>22</xdr:row>
      <xdr:rowOff>86286</xdr:rowOff>
    </xdr:from>
    <xdr:to>
      <xdr:col>4</xdr:col>
      <xdr:colOff>2701924</xdr:colOff>
      <xdr:row>23</xdr:row>
      <xdr:rowOff>135590</xdr:rowOff>
    </xdr:to>
    <xdr:sp macro="" textlink="">
      <xdr:nvSpPr>
        <xdr:cNvPr id="5" name="Avrundet rektangel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5976843" y="3705786"/>
          <a:ext cx="2020981" cy="233454"/>
        </a:xfrm>
        <a:prstGeom prst="roundRect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7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Back to table of contents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276785</xdr:colOff>
      <xdr:row>93</xdr:row>
      <xdr:rowOff>56590</xdr:rowOff>
    </xdr:from>
    <xdr:to>
      <xdr:col>3</xdr:col>
      <xdr:colOff>4557432</xdr:colOff>
      <xdr:row>119</xdr:row>
      <xdr:rowOff>59952</xdr:rowOff>
    </xdr:to>
    <xdr:sp macro="" textlink="">
      <xdr:nvSpPr>
        <xdr:cNvPr id="4" name="Rektangel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276785" y="18373165"/>
          <a:ext cx="4995022" cy="4708712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b-NO" sz="1100" b="1">
              <a:solidFill>
                <a:sysClr val="windowText" lastClr="000000"/>
              </a:solidFill>
            </a:rPr>
            <a:t>Comments:</a:t>
          </a:r>
        </a:p>
        <a:p>
          <a:r>
            <a:rPr lang="nb-NO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SpareBank 1 Sørøst-Norge</a:t>
          </a:r>
          <a:r>
            <a:rPr lang="nb-NO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har datterselskap som tilsammen rapporterer eiendeler inklusive poster utenom balanse som er under den regulatoriske grensen på  10 millioner euro for konsolidering. </a:t>
          </a:r>
          <a:endParaRPr lang="nb-NO">
            <a:solidFill>
              <a:sysClr val="windowText" lastClr="000000"/>
            </a:solidFill>
            <a:effectLst/>
          </a:endParaRPr>
        </a:p>
        <a:p>
          <a:r>
            <a:rPr lang="nb-NO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Konsolidert kapitaldekning er derfor utarbeidet som deltaker i samarbeidende gruppe. Morbankens balanse og kapitaldekning er utgangspunktet for rapportert konsolidert kapitaldekning.</a:t>
          </a:r>
          <a:endParaRPr lang="nb-NO" sz="1100" b="1">
            <a:solidFill>
              <a:sysClr val="windowText" lastClr="000000"/>
            </a:solidFill>
          </a:endParaRPr>
        </a:p>
        <a:p>
          <a:pPr algn="l"/>
          <a:endParaRPr lang="nb-NO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3</xdr:col>
      <xdr:colOff>9168093</xdr:colOff>
      <xdr:row>93</xdr:row>
      <xdr:rowOff>143436</xdr:rowOff>
    </xdr:from>
    <xdr:to>
      <xdr:col>5</xdr:col>
      <xdr:colOff>26894</xdr:colOff>
      <xdr:row>95</xdr:row>
      <xdr:rowOff>10083</xdr:rowOff>
    </xdr:to>
    <xdr:sp macro="" textlink="">
      <xdr:nvSpPr>
        <xdr:cNvPr id="5" name="Avrundet rektangel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/>
      </xdr:nvSpPr>
      <xdr:spPr>
        <a:xfrm>
          <a:off x="9882468" y="18707661"/>
          <a:ext cx="2022101" cy="228597"/>
        </a:xfrm>
        <a:prstGeom prst="roundRect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7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Back to table of contents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276784</xdr:colOff>
      <xdr:row>52</xdr:row>
      <xdr:rowOff>10646</xdr:rowOff>
    </xdr:from>
    <xdr:to>
      <xdr:col>4</xdr:col>
      <xdr:colOff>0</xdr:colOff>
      <xdr:row>77</xdr:row>
      <xdr:rowOff>31378</xdr:rowOff>
    </xdr:to>
    <xdr:sp macro="" textlink="">
      <xdr:nvSpPr>
        <xdr:cNvPr id="2" name="Rektangel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276784" y="19794071"/>
          <a:ext cx="5572126" cy="4707032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b-NO" sz="1100" b="1">
              <a:solidFill>
                <a:sysClr val="windowText" lastClr="000000"/>
              </a:solidFill>
            </a:rPr>
            <a:t>Comments:</a:t>
          </a:r>
        </a:p>
        <a:p>
          <a:pPr algn="l"/>
          <a:endParaRPr lang="nb-NO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3404</xdr:colOff>
      <xdr:row>50</xdr:row>
      <xdr:rowOff>119558</xdr:rowOff>
    </xdr:from>
    <xdr:to>
      <xdr:col>2</xdr:col>
      <xdr:colOff>1737514</xdr:colOff>
      <xdr:row>51</xdr:row>
      <xdr:rowOff>157656</xdr:rowOff>
    </xdr:to>
    <xdr:sp macro="" textlink="">
      <xdr:nvSpPr>
        <xdr:cNvPr id="6" name="Avrundet rektangel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/>
      </xdr:nvSpPr>
      <xdr:spPr>
        <a:xfrm>
          <a:off x="289154" y="19528577"/>
          <a:ext cx="2019860" cy="228598"/>
        </a:xfrm>
        <a:prstGeom prst="roundRect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7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Back to table of contents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268941</xdr:colOff>
      <xdr:row>20</xdr:row>
      <xdr:rowOff>56029</xdr:rowOff>
    </xdr:from>
    <xdr:to>
      <xdr:col>5</xdr:col>
      <xdr:colOff>201705</xdr:colOff>
      <xdr:row>46</xdr:row>
      <xdr:rowOff>89647</xdr:rowOff>
    </xdr:to>
    <xdr:sp macro="" textlink="">
      <xdr:nvSpPr>
        <xdr:cNvPr id="5" name="Rektangel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/>
      </xdr:nvSpPr>
      <xdr:spPr>
        <a:xfrm>
          <a:off x="268941" y="7653617"/>
          <a:ext cx="5009029" cy="4695265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b-NO" sz="1100" b="1">
              <a:solidFill>
                <a:sysClr val="windowText" lastClr="000000"/>
              </a:solidFill>
            </a:rPr>
            <a:t>Comments:</a:t>
          </a:r>
        </a:p>
        <a:p>
          <a:pPr algn="l"/>
          <a:endParaRPr lang="nb-NO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840441</xdr:colOff>
      <xdr:row>18</xdr:row>
      <xdr:rowOff>44824</xdr:rowOff>
    </xdr:from>
    <xdr:to>
      <xdr:col>7</xdr:col>
      <xdr:colOff>2801</xdr:colOff>
      <xdr:row>19</xdr:row>
      <xdr:rowOff>94128</xdr:rowOff>
    </xdr:to>
    <xdr:sp macro="" textlink="">
      <xdr:nvSpPr>
        <xdr:cNvPr id="4" name="Avrundet rektangel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/>
      </xdr:nvSpPr>
      <xdr:spPr>
        <a:xfrm>
          <a:off x="4964206" y="6992471"/>
          <a:ext cx="2019860" cy="228598"/>
        </a:xfrm>
        <a:prstGeom prst="roundRect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7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Back to table of contents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253303</xdr:colOff>
      <xdr:row>49</xdr:row>
      <xdr:rowOff>88372</xdr:rowOff>
    </xdr:from>
    <xdr:to>
      <xdr:col>2</xdr:col>
      <xdr:colOff>5101528</xdr:colOff>
      <xdr:row>75</xdr:row>
      <xdr:rowOff>121991</xdr:rowOff>
    </xdr:to>
    <xdr:sp macro="" textlink="">
      <xdr:nvSpPr>
        <xdr:cNvPr id="6" name="Rektangel 5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/>
      </xdr:nvSpPr>
      <xdr:spPr>
        <a:xfrm>
          <a:off x="253303" y="9119804"/>
          <a:ext cx="5437043" cy="4761482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b-NO" sz="1100" b="1">
              <a:solidFill>
                <a:sysClr val="windowText" lastClr="000000"/>
              </a:solidFill>
            </a:rPr>
            <a:t>Comments:</a:t>
          </a:r>
        </a:p>
        <a:p>
          <a:pPr algn="l"/>
          <a:endParaRPr lang="nb-NO" sz="1100" b="0">
            <a:solidFill>
              <a:sysClr val="windowText" lastClr="000000"/>
            </a:solidFill>
          </a:endParaRPr>
        </a:p>
        <a:p>
          <a:pPr algn="l"/>
          <a:endParaRPr lang="nb-NO" sz="11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</xdr:col>
      <xdr:colOff>6230470</xdr:colOff>
      <xdr:row>49</xdr:row>
      <xdr:rowOff>6622</xdr:rowOff>
    </xdr:from>
    <xdr:to>
      <xdr:col>5</xdr:col>
      <xdr:colOff>25213</xdr:colOff>
      <xdr:row>50</xdr:row>
      <xdr:rowOff>55925</xdr:rowOff>
    </xdr:to>
    <xdr:sp macro="" textlink="">
      <xdr:nvSpPr>
        <xdr:cNvPr id="4" name="Avrundet rektangel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/>
      </xdr:nvSpPr>
      <xdr:spPr>
        <a:xfrm>
          <a:off x="6819288" y="9038054"/>
          <a:ext cx="2012220" cy="231144"/>
        </a:xfrm>
        <a:prstGeom prst="roundRect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7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Back to table of contents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237003</xdr:colOff>
      <xdr:row>20</xdr:row>
      <xdr:rowOff>36419</xdr:rowOff>
    </xdr:from>
    <xdr:to>
      <xdr:col>5</xdr:col>
      <xdr:colOff>479611</xdr:colOff>
      <xdr:row>46</xdr:row>
      <xdr:rowOff>70037</xdr:rowOff>
    </xdr:to>
    <xdr:sp macro="" textlink="">
      <xdr:nvSpPr>
        <xdr:cNvPr id="4" name="Rektangel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/>
      </xdr:nvSpPr>
      <xdr:spPr>
        <a:xfrm>
          <a:off x="237003" y="3801595"/>
          <a:ext cx="5442137" cy="4695266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b-NO" sz="1100" b="1">
              <a:solidFill>
                <a:sysClr val="windowText" lastClr="000000"/>
              </a:solidFill>
            </a:rPr>
            <a:t>Comments:</a:t>
          </a:r>
        </a:p>
      </xdr:txBody>
    </xdr:sp>
    <xdr:clientData/>
  </xdr:twoCellAnchor>
  <xdr:twoCellAnchor>
    <xdr:from>
      <xdr:col>4</xdr:col>
      <xdr:colOff>3194538</xdr:colOff>
      <xdr:row>18</xdr:row>
      <xdr:rowOff>37497</xdr:rowOff>
    </xdr:from>
    <xdr:to>
      <xdr:col>6</xdr:col>
      <xdr:colOff>6680</xdr:colOff>
      <xdr:row>19</xdr:row>
      <xdr:rowOff>86801</xdr:rowOff>
    </xdr:to>
    <xdr:sp macro="" textlink="">
      <xdr:nvSpPr>
        <xdr:cNvPr id="5" name="Avrundet rektangel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/>
      </xdr:nvSpPr>
      <xdr:spPr>
        <a:xfrm>
          <a:off x="4095750" y="3510459"/>
          <a:ext cx="2014257" cy="232477"/>
        </a:xfrm>
        <a:prstGeom prst="roundRect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7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Back to table of contents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186299</xdr:colOff>
      <xdr:row>27</xdr:row>
      <xdr:rowOff>134471</xdr:rowOff>
    </xdr:from>
    <xdr:to>
      <xdr:col>7</xdr:col>
      <xdr:colOff>214313</xdr:colOff>
      <xdr:row>53</xdr:row>
      <xdr:rowOff>168089</xdr:rowOff>
    </xdr:to>
    <xdr:sp macro="" textlink="">
      <xdr:nvSpPr>
        <xdr:cNvPr id="2" name="Rektangel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/>
      </xdr:nvSpPr>
      <xdr:spPr>
        <a:xfrm>
          <a:off x="472049" y="4190534"/>
          <a:ext cx="4973077" cy="4780243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b-NO" sz="1100" b="1">
              <a:solidFill>
                <a:sysClr val="windowText" lastClr="000000"/>
              </a:solidFill>
            </a:rPr>
            <a:t>Comments:</a:t>
          </a:r>
        </a:p>
        <a:p>
          <a:pPr algn="l"/>
          <a:r>
            <a:rPr lang="nb-NO" sz="1100">
              <a:solidFill>
                <a:sysClr val="windowText" lastClr="000000"/>
              </a:solidFill>
            </a:rPr>
            <a:t>Beløp oppgitt i</a:t>
          </a:r>
          <a:r>
            <a:rPr lang="nb-NO" sz="1100" baseline="0">
              <a:solidFill>
                <a:sysClr val="windowText" lastClr="000000"/>
              </a:solidFill>
            </a:rPr>
            <a:t> 1000. </a:t>
          </a:r>
          <a:endParaRPr lang="nb-NO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3</xdr:col>
      <xdr:colOff>2353235</xdr:colOff>
      <xdr:row>25</xdr:row>
      <xdr:rowOff>56029</xdr:rowOff>
    </xdr:from>
    <xdr:to>
      <xdr:col>6</xdr:col>
      <xdr:colOff>0</xdr:colOff>
      <xdr:row>26</xdr:row>
      <xdr:rowOff>105333</xdr:rowOff>
    </xdr:to>
    <xdr:sp macro="" textlink="">
      <xdr:nvSpPr>
        <xdr:cNvPr id="5" name="Avrundet rektangel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/>
      </xdr:nvSpPr>
      <xdr:spPr>
        <a:xfrm>
          <a:off x="3227294" y="8045823"/>
          <a:ext cx="2019860" cy="228598"/>
        </a:xfrm>
        <a:prstGeom prst="roundRect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7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Back to table of contents</a:t>
          </a:r>
        </a:p>
      </xdr:txBody>
    </xdr:sp>
    <xdr:clientData/>
  </xdr:twoCellAnchor>
  <xdr:twoCellAnchor editAs="oneCell">
    <xdr:from>
      <xdr:col>4</xdr:col>
      <xdr:colOff>0</xdr:colOff>
      <xdr:row>6</xdr:row>
      <xdr:rowOff>0</xdr:rowOff>
    </xdr:from>
    <xdr:to>
      <xdr:col>11</xdr:col>
      <xdr:colOff>711770</xdr:colOff>
      <xdr:row>20</xdr:row>
      <xdr:rowOff>56809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795FA5B6-6BE6-47A2-9308-90978D9CCF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57250" y="1206500"/>
          <a:ext cx="8133333" cy="272380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SREGNSKAPSRAPPORTER/Dagsbalansen/DB01-08-1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TEMP/Bal%20Sheet,%20P&amp;L%20v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AD37997/FINANPAK/DAGSBAI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agr12mdr."/>
      <sheetName val="Kommentar"/>
      <sheetName val="DiagrUtlån"/>
      <sheetName val="DiagrInnskudd"/>
      <sheetName val="Tabell"/>
      <sheetName val="Grunnlag"/>
      <sheetName val="Verdiberegning før skatt"/>
      <sheetName val="DiagrUtl?n"/>
      <sheetName val="Verdiberegning f?r skatt"/>
      <sheetName val="Utvikling nettonedskrivninger"/>
      <sheetName val="beh_1010"/>
      <sheetName val="beh_1110"/>
      <sheetName val="beh_1210"/>
      <sheetName val="beh_211"/>
      <sheetName val="31.07.2010"/>
      <sheetName val="beh_511"/>
      <sheetName val="beh_611"/>
      <sheetName val="beh_0710"/>
      <sheetName val="beh_0810"/>
      <sheetName val="beh_910"/>
      <sheetName val="31.08.gml"/>
      <sheetName val="Gjeld_311210"/>
      <sheetName val="Gjeld_280211"/>
      <sheetName val="beh_0811"/>
      <sheetName val="beh_311"/>
      <sheetName val="beh_411"/>
      <sheetName val="beh_711"/>
      <sheetName val="Gjeld_3103.2011"/>
      <sheetName val="Gjeld_2904.2011"/>
      <sheetName val="Gjeld_31.05.2011"/>
      <sheetName val="beh_0911"/>
      <sheetName val="beh_1011"/>
      <sheetName val="beh_1111"/>
      <sheetName val="beh_1211"/>
      <sheetName val="310_beh_1011"/>
      <sheetName val="310_beh_1211"/>
    </sheetNames>
    <sheetDataSet>
      <sheetData sheetId="0" refreshError="1"/>
      <sheetData sheetId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rket Cap"/>
      <sheetName val="Market_Cap"/>
      <sheetName val="Tabell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ktoplan"/>
      <sheetName val="In01"/>
      <sheetName val="In00"/>
      <sheetName val="In99"/>
      <sheetName val="Val.kurs"/>
      <sheetName val="Avst01"/>
      <sheetName val="Avst98"/>
      <sheetName val="Sammenlign"/>
      <sheetName val="DiaSam"/>
      <sheetName val="INPUT 5-10"/>
      <sheetName val="G.N.S Resultat 0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0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1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2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B1:F305"/>
  <sheetViews>
    <sheetView zoomScale="85" zoomScaleNormal="85" workbookViewId="0">
      <selection activeCell="D25" sqref="D25"/>
    </sheetView>
  </sheetViews>
  <sheetFormatPr defaultColWidth="11.42578125" defaultRowHeight="12.75"/>
  <cols>
    <col min="1" max="16384" width="11.42578125" style="194"/>
  </cols>
  <sheetData>
    <row r="1" spans="2:6" ht="14.25" customHeight="1"/>
    <row r="2" spans="2:6" ht="14.25" customHeight="1"/>
    <row r="3" spans="2:6" ht="14.25" customHeight="1">
      <c r="B3" s="193"/>
    </row>
    <row r="4" spans="2:6" ht="14.25" customHeight="1"/>
    <row r="5" spans="2:6" ht="14.25" customHeight="1">
      <c r="B5" s="196"/>
      <c r="C5" s="196"/>
      <c r="D5" s="196"/>
      <c r="E5" s="196"/>
      <c r="F5" s="196"/>
    </row>
    <row r="6" spans="2:6" ht="14.25" customHeight="1"/>
    <row r="7" spans="2:6" ht="14.25" customHeight="1">
      <c r="B7" s="192"/>
    </row>
    <row r="8" spans="2:6" ht="14.25" customHeight="1"/>
    <row r="9" spans="2:6" ht="14.25" customHeight="1"/>
    <row r="10" spans="2:6" ht="14.25" customHeight="1"/>
    <row r="11" spans="2:6" ht="14.25" customHeight="1"/>
    <row r="12" spans="2:6" ht="14.25" customHeight="1"/>
    <row r="13" spans="2:6" ht="14.25" customHeight="1"/>
    <row r="14" spans="2:6" ht="14.25" customHeight="1"/>
    <row r="15" spans="2:6" ht="14.25" customHeight="1"/>
    <row r="16" spans="2: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</sheetData>
  <pageMargins left="0.7" right="0.7" top="0.75" bottom="0.75" header="0.3" footer="0.3"/>
  <pageSetup paperSize="9" orientation="portrait" horizontalDpi="144" verticalDpi="144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Ark9">
    <tabColor rgb="FF92D050"/>
  </sheetPr>
  <dimension ref="A1:G49"/>
  <sheetViews>
    <sheetView zoomScale="120" zoomScaleNormal="120" workbookViewId="0">
      <selection activeCell="M13" sqref="M13"/>
    </sheetView>
  </sheetViews>
  <sheetFormatPr defaultColWidth="11.42578125" defaultRowHeight="14.25"/>
  <cols>
    <col min="1" max="2" width="4.28515625" style="14" customWidth="1"/>
    <col min="3" max="4" width="2.140625" style="14" customWidth="1"/>
    <col min="5" max="5" width="37" style="14" customWidth="1"/>
    <col min="6" max="7" width="14.28515625" style="14" customWidth="1"/>
    <col min="8" max="14" width="11.42578125" style="14"/>
    <col min="15" max="16" width="11.42578125" style="14" customWidth="1"/>
    <col min="17" max="16384" width="11.42578125" style="14"/>
  </cols>
  <sheetData>
    <row r="1" spans="1:7" ht="18.75" customHeight="1"/>
    <row r="2" spans="1:7" ht="18.75" customHeight="1">
      <c r="A2" s="15" t="s">
        <v>30</v>
      </c>
      <c r="B2" s="16"/>
      <c r="C2" s="16"/>
      <c r="D2" s="17"/>
      <c r="E2" s="17"/>
      <c r="F2" s="17"/>
    </row>
    <row r="3" spans="1:7" ht="14.25" customHeight="1">
      <c r="A3" s="15"/>
      <c r="B3" s="16"/>
      <c r="C3" s="16"/>
      <c r="D3" s="17"/>
      <c r="E3" s="17"/>
      <c r="F3" s="17"/>
    </row>
    <row r="4" spans="1:7" ht="14.25" customHeight="1">
      <c r="A4" s="15"/>
      <c r="B4" s="18"/>
      <c r="C4" s="19"/>
      <c r="D4" s="17"/>
      <c r="E4" s="17"/>
      <c r="F4" s="17"/>
    </row>
    <row r="5" spans="1:7" ht="14.25" customHeight="1">
      <c r="A5" s="15"/>
      <c r="B5" s="18"/>
      <c r="C5" s="19"/>
      <c r="D5" s="17"/>
      <c r="E5" s="17"/>
      <c r="F5" s="17"/>
    </row>
    <row r="6" spans="1:7" ht="14.25" customHeight="1">
      <c r="B6" s="20"/>
      <c r="C6" s="21"/>
      <c r="F6" s="486"/>
      <c r="G6" s="486"/>
    </row>
    <row r="7" spans="1:7" ht="23.25" customHeight="1">
      <c r="B7" s="20"/>
      <c r="C7" s="17"/>
      <c r="D7" s="17"/>
      <c r="F7" s="486"/>
      <c r="G7" s="486"/>
    </row>
    <row r="8" spans="1:7" ht="14.25" customHeight="1">
      <c r="B8" s="488"/>
      <c r="C8" s="489"/>
      <c r="D8" s="489"/>
      <c r="E8" s="489"/>
      <c r="F8" s="490"/>
      <c r="G8" s="490"/>
    </row>
    <row r="9" spans="1:7" ht="14.25" customHeight="1">
      <c r="B9" s="488"/>
      <c r="C9" s="491"/>
      <c r="D9" s="491"/>
      <c r="E9" s="491"/>
      <c r="F9" s="492"/>
      <c r="G9" s="492"/>
    </row>
    <row r="10" spans="1:7" ht="14.25" customHeight="1">
      <c r="B10" s="488"/>
      <c r="C10" s="489"/>
      <c r="D10" s="489"/>
      <c r="E10" s="489"/>
      <c r="F10" s="490"/>
      <c r="G10" s="490"/>
    </row>
    <row r="11" spans="1:7" ht="14.25" customHeight="1">
      <c r="B11" s="488"/>
      <c r="C11" s="489"/>
      <c r="D11" s="489"/>
      <c r="E11" s="489"/>
      <c r="F11" s="490"/>
      <c r="G11" s="490"/>
    </row>
    <row r="12" spans="1:7" ht="14.25" customHeight="1">
      <c r="B12" s="488"/>
      <c r="C12" s="489"/>
      <c r="D12" s="489"/>
      <c r="E12" s="489"/>
      <c r="F12" s="490"/>
      <c r="G12" s="490"/>
    </row>
    <row r="13" spans="1:7" ht="14.25" customHeight="1">
      <c r="B13" s="488"/>
      <c r="C13" s="489"/>
      <c r="D13" s="489"/>
      <c r="E13" s="489"/>
      <c r="F13" s="490"/>
      <c r="G13" s="490"/>
    </row>
    <row r="14" spans="1:7" ht="14.25" customHeight="1">
      <c r="B14" s="488"/>
      <c r="C14" s="489"/>
      <c r="D14" s="489"/>
      <c r="E14" s="489"/>
      <c r="F14" s="490"/>
      <c r="G14" s="490"/>
    </row>
    <row r="15" spans="1:7" ht="14.25" customHeight="1">
      <c r="B15" s="488"/>
      <c r="C15" s="489"/>
      <c r="D15" s="489"/>
      <c r="E15" s="489"/>
      <c r="F15" s="490"/>
      <c r="G15" s="490"/>
    </row>
    <row r="16" spans="1:7" ht="14.25" customHeight="1">
      <c r="B16" s="488"/>
      <c r="C16" s="489"/>
      <c r="D16" s="489"/>
      <c r="E16" s="489"/>
      <c r="F16" s="490"/>
      <c r="G16" s="490"/>
    </row>
    <row r="17" spans="2:7" ht="14.25" customHeight="1">
      <c r="B17" s="488"/>
      <c r="C17" s="493"/>
      <c r="D17" s="489"/>
      <c r="E17" s="489"/>
      <c r="F17" s="494"/>
      <c r="G17" s="494"/>
    </row>
    <row r="18" spans="2:7" ht="14.25" customHeight="1">
      <c r="B18" s="488"/>
      <c r="C18" s="493"/>
      <c r="D18" s="489"/>
      <c r="E18" s="489"/>
      <c r="F18" s="494"/>
      <c r="G18" s="494"/>
    </row>
    <row r="19" spans="2:7" ht="14.25" customHeight="1">
      <c r="B19" s="488"/>
      <c r="C19" s="493"/>
      <c r="D19" s="489"/>
      <c r="E19" s="489"/>
      <c r="F19" s="494"/>
      <c r="G19" s="494"/>
    </row>
    <row r="20" spans="2:7" ht="14.25" customHeight="1">
      <c r="B20" s="488"/>
      <c r="C20" s="493"/>
      <c r="D20" s="489"/>
      <c r="E20" s="489"/>
      <c r="F20" s="494"/>
      <c r="G20" s="494"/>
    </row>
    <row r="21" spans="2:7" ht="14.25" customHeight="1">
      <c r="B21" s="488"/>
      <c r="C21" s="493"/>
      <c r="D21" s="489"/>
      <c r="E21" s="489"/>
      <c r="F21" s="494"/>
      <c r="G21" s="494"/>
    </row>
    <row r="22" spans="2:7" ht="14.25" customHeight="1">
      <c r="B22" s="488"/>
      <c r="C22" s="493"/>
      <c r="D22" s="489"/>
      <c r="E22" s="489"/>
      <c r="F22" s="494"/>
      <c r="G22" s="494"/>
    </row>
    <row r="23" spans="2:7" ht="14.25" customHeight="1">
      <c r="B23" s="488"/>
      <c r="C23" s="489"/>
      <c r="D23" s="489"/>
      <c r="E23" s="489"/>
      <c r="F23" s="490"/>
      <c r="G23" s="490"/>
    </row>
    <row r="24" spans="2:7" ht="14.25" customHeight="1">
      <c r="B24" s="488"/>
      <c r="C24" s="491"/>
      <c r="D24" s="491"/>
      <c r="E24" s="491"/>
      <c r="F24" s="492"/>
      <c r="G24" s="492"/>
    </row>
    <row r="25" spans="2:7" ht="14.25" customHeight="1">
      <c r="B25" s="488"/>
      <c r="C25" s="491"/>
      <c r="D25" s="491"/>
      <c r="E25" s="491"/>
      <c r="F25" s="492"/>
      <c r="G25" s="492"/>
    </row>
    <row r="26" spans="2:7" ht="14.25" customHeight="1"/>
    <row r="27" spans="2:7" ht="14.25" customHeight="1"/>
    <row r="28" spans="2:7" ht="14.25" customHeight="1"/>
    <row r="29" spans="2:7" ht="14.25" customHeight="1"/>
    <row r="30" spans="2:7" ht="14.25" customHeight="1"/>
    <row r="31" spans="2:7" ht="14.25" customHeight="1"/>
    <row r="32" spans="2:7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</sheetData>
  <pageMargins left="0.7" right="0.7" top="0.75" bottom="0.75" header="0.3" footer="0.3"/>
  <pageSetup paperSize="9" orientation="portrait" verticalDpi="144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2D050"/>
  </sheetPr>
  <dimension ref="A1:N36"/>
  <sheetViews>
    <sheetView topLeftCell="A2" zoomScale="110" zoomScaleNormal="110" workbookViewId="0">
      <selection activeCell="G19" sqref="G19"/>
    </sheetView>
  </sheetViews>
  <sheetFormatPr defaultColWidth="11.42578125" defaultRowHeight="14.25"/>
  <cols>
    <col min="1" max="2" width="4.28515625" style="233" customWidth="1"/>
    <col min="3" max="3" width="45.28515625" style="233" customWidth="1"/>
    <col min="4" max="14" width="14.28515625" style="233" customWidth="1"/>
    <col min="15" max="16384" width="11.42578125" style="233"/>
  </cols>
  <sheetData>
    <row r="1" spans="1:14" ht="18.75" customHeight="1"/>
    <row r="2" spans="1:14" ht="18.75" customHeight="1">
      <c r="A2" s="250" t="s">
        <v>32</v>
      </c>
      <c r="B2" s="276"/>
      <c r="C2" s="276"/>
      <c r="D2" s="275"/>
      <c r="E2" s="275"/>
    </row>
    <row r="3" spans="1:14" ht="14.25" customHeight="1">
      <c r="A3" s="250"/>
      <c r="B3" s="276"/>
      <c r="C3" s="276"/>
      <c r="D3" s="275"/>
      <c r="E3" s="275"/>
    </row>
    <row r="4" spans="1:14" ht="14.25" customHeight="1">
      <c r="A4" s="250"/>
      <c r="B4" s="249"/>
      <c r="C4" s="495"/>
      <c r="D4" s="275"/>
      <c r="E4" s="275"/>
    </row>
    <row r="5" spans="1:14" ht="14.25" customHeight="1">
      <c r="A5" s="250"/>
      <c r="B5" s="444"/>
      <c r="C5" s="444"/>
      <c r="D5" s="444"/>
      <c r="E5" s="444"/>
      <c r="F5" s="274"/>
      <c r="G5" s="274"/>
      <c r="H5" s="274"/>
      <c r="I5" s="274"/>
      <c r="J5" s="274"/>
      <c r="K5" s="274"/>
      <c r="L5" s="274"/>
      <c r="M5" s="274"/>
      <c r="N5" s="274"/>
    </row>
    <row r="6" spans="1:14" ht="14.25" customHeight="1">
      <c r="B6" s="518"/>
      <c r="C6" s="519" t="s">
        <v>469</v>
      </c>
      <c r="D6" s="520" t="s">
        <v>118</v>
      </c>
      <c r="E6" s="520" t="s">
        <v>119</v>
      </c>
    </row>
    <row r="7" spans="1:14" ht="14.25" customHeight="1">
      <c r="B7" s="518"/>
      <c r="C7" s="518"/>
      <c r="D7" s="579" t="s">
        <v>470</v>
      </c>
      <c r="E7" s="579"/>
    </row>
    <row r="8" spans="1:14">
      <c r="B8" s="518"/>
      <c r="C8" s="518"/>
      <c r="D8" s="520" t="s">
        <v>471</v>
      </c>
      <c r="E8" s="520" t="s">
        <v>472</v>
      </c>
    </row>
    <row r="9" spans="1:14" ht="14.25" customHeight="1">
      <c r="B9" s="518">
        <v>1</v>
      </c>
      <c r="C9" s="518" t="s">
        <v>473</v>
      </c>
      <c r="D9" s="521"/>
      <c r="E9" s="521"/>
    </row>
    <row r="10" spans="1:14" ht="14.25" customHeight="1">
      <c r="B10" s="518">
        <v>2</v>
      </c>
      <c r="C10" s="518" t="s">
        <v>458</v>
      </c>
      <c r="D10" s="521"/>
      <c r="E10" s="521"/>
    </row>
    <row r="11" spans="1:14" ht="14.25" customHeight="1">
      <c r="B11" s="518">
        <v>3</v>
      </c>
      <c r="C11" s="518" t="s">
        <v>474</v>
      </c>
      <c r="D11" s="521"/>
      <c r="E11" s="521"/>
    </row>
    <row r="12" spans="1:14" ht="14.25" customHeight="1">
      <c r="B12" s="518">
        <v>4</v>
      </c>
      <c r="C12" s="518" t="s">
        <v>475</v>
      </c>
      <c r="D12" s="521"/>
      <c r="E12" s="521"/>
    </row>
    <row r="13" spans="1:14" ht="14.25" customHeight="1">
      <c r="B13" s="518">
        <v>5</v>
      </c>
      <c r="C13" s="518" t="s">
        <v>476</v>
      </c>
      <c r="D13" s="521"/>
      <c r="E13" s="521"/>
    </row>
    <row r="14" spans="1:14" ht="14.25" customHeight="1">
      <c r="B14" s="518">
        <v>6</v>
      </c>
      <c r="C14" s="522" t="s">
        <v>477</v>
      </c>
      <c r="D14" s="521"/>
      <c r="E14" s="521"/>
    </row>
    <row r="15" spans="1:14" ht="14.25" customHeight="1">
      <c r="B15" s="518">
        <v>7</v>
      </c>
      <c r="C15" s="518" t="s">
        <v>478</v>
      </c>
      <c r="D15" s="521">
        <v>5292528.7258899994</v>
      </c>
      <c r="E15" s="521">
        <v>0</v>
      </c>
    </row>
    <row r="16" spans="1:14" ht="14.25" customHeight="1">
      <c r="B16" s="518">
        <v>8</v>
      </c>
      <c r="C16" s="518" t="s">
        <v>479</v>
      </c>
      <c r="D16" s="521">
        <v>7356237.2305899998</v>
      </c>
      <c r="E16" s="521">
        <v>11128.179659999907</v>
      </c>
    </row>
    <row r="17" spans="2:5" ht="14.25" customHeight="1">
      <c r="B17" s="518">
        <v>9</v>
      </c>
      <c r="C17" s="518" t="s">
        <v>480</v>
      </c>
      <c r="D17" s="521">
        <v>312447.17119999998</v>
      </c>
      <c r="E17" s="521">
        <v>10.252110000001267</v>
      </c>
    </row>
    <row r="18" spans="2:5" ht="14.25" customHeight="1">
      <c r="B18" s="518">
        <v>10</v>
      </c>
      <c r="C18" s="518" t="s">
        <v>481</v>
      </c>
      <c r="D18" s="521">
        <v>34692.383560000002</v>
      </c>
      <c r="E18" s="521">
        <v>0</v>
      </c>
    </row>
    <row r="19" spans="2:5" ht="14.25" customHeight="1">
      <c r="B19" s="518">
        <v>11</v>
      </c>
      <c r="C19" s="518" t="s">
        <v>482</v>
      </c>
      <c r="D19" s="521">
        <v>14809.468209999999</v>
      </c>
      <c r="E19" s="521">
        <v>0</v>
      </c>
    </row>
    <row r="20" spans="2:5" ht="14.25" customHeight="1">
      <c r="B20" s="518">
        <v>12</v>
      </c>
      <c r="C20" s="518" t="s">
        <v>483</v>
      </c>
      <c r="D20" s="521">
        <v>54923203.980279997</v>
      </c>
      <c r="E20" s="521">
        <v>113915.27600000054</v>
      </c>
    </row>
    <row r="21" spans="2:5" ht="14.25" customHeight="1">
      <c r="B21" s="518">
        <v>13</v>
      </c>
      <c r="C21" s="518"/>
      <c r="D21" s="521"/>
      <c r="E21" s="521"/>
    </row>
    <row r="22" spans="2:5" ht="14.25" customHeight="1">
      <c r="B22" s="518">
        <v>22</v>
      </c>
      <c r="C22" s="518"/>
      <c r="D22" s="521"/>
      <c r="E22" s="521"/>
    </row>
    <row r="23" spans="2:5" ht="14.25" customHeight="1">
      <c r="B23" s="518">
        <v>23</v>
      </c>
      <c r="C23" s="522" t="s">
        <v>484</v>
      </c>
      <c r="D23" s="521">
        <f>SUM(D15:D22)</f>
        <v>67933918.959729999</v>
      </c>
      <c r="E23" s="521">
        <f>SUM(E15:E22)</f>
        <v>125053.70777000044</v>
      </c>
    </row>
    <row r="24" spans="2:5" ht="14.25" customHeight="1">
      <c r="B24" s="518">
        <v>24</v>
      </c>
      <c r="C24" s="522" t="s">
        <v>485</v>
      </c>
      <c r="D24" s="521">
        <f>D23</f>
        <v>67933918.959729999</v>
      </c>
      <c r="E24" s="521">
        <f>E23</f>
        <v>125053.70777000044</v>
      </c>
    </row>
    <row r="25" spans="2:5" ht="14.25" customHeight="1">
      <c r="B25" s="444"/>
      <c r="C25" s="444"/>
      <c r="D25" s="444"/>
      <c r="E25" s="444"/>
    </row>
    <row r="26" spans="2:5" ht="14.25" customHeight="1">
      <c r="B26" s="274"/>
      <c r="C26" s="274"/>
      <c r="D26" s="274"/>
      <c r="E26" s="274"/>
    </row>
    <row r="27" spans="2:5" ht="14.25" customHeight="1">
      <c r="B27" s="274"/>
      <c r="C27" s="274"/>
      <c r="D27" s="274"/>
      <c r="E27" s="274"/>
    </row>
    <row r="28" spans="2:5" ht="14.25" customHeight="1">
      <c r="B28" s="274"/>
      <c r="C28" s="274"/>
      <c r="D28" s="274"/>
      <c r="E28" s="274"/>
    </row>
    <row r="29" spans="2:5" ht="14.25" customHeight="1"/>
    <row r="30" spans="2:5" ht="14.25" customHeight="1"/>
    <row r="31" spans="2:5" ht="14.25" customHeight="1"/>
    <row r="32" spans="2:5" ht="14.25" customHeight="1"/>
    <row r="33" spans="6:14">
      <c r="F33" s="274"/>
      <c r="G33" s="274"/>
      <c r="H33" s="274"/>
      <c r="I33" s="274"/>
      <c r="J33" s="274"/>
      <c r="K33" s="274"/>
      <c r="L33" s="274"/>
      <c r="M33" s="274"/>
      <c r="N33" s="274"/>
    </row>
    <row r="34" spans="6:14">
      <c r="F34" s="274"/>
      <c r="G34" s="274"/>
      <c r="H34" s="274"/>
      <c r="I34" s="274"/>
      <c r="J34" s="274"/>
      <c r="K34" s="274"/>
      <c r="L34" s="274"/>
      <c r="M34" s="274"/>
      <c r="N34" s="274"/>
    </row>
    <row r="35" spans="6:14">
      <c r="F35" s="274"/>
      <c r="G35" s="274"/>
      <c r="H35" s="274"/>
      <c r="I35" s="274"/>
      <c r="J35" s="274"/>
      <c r="K35" s="274"/>
      <c r="L35" s="274"/>
      <c r="M35" s="274"/>
      <c r="N35" s="274"/>
    </row>
    <row r="36" spans="6:14">
      <c r="F36" s="274"/>
      <c r="G36" s="274"/>
      <c r="H36" s="274"/>
      <c r="I36" s="274"/>
      <c r="J36" s="274"/>
      <c r="K36" s="274"/>
      <c r="L36" s="274"/>
      <c r="M36" s="274"/>
      <c r="N36" s="274"/>
    </row>
  </sheetData>
  <mergeCells count="1">
    <mergeCell ref="D7:E7"/>
  </mergeCells>
  <pageMargins left="0.7" right="0.7" top="0.75" bottom="0.75" header="0.3" footer="0.3"/>
  <pageSetup paperSize="9" orientation="portrait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Ark13">
    <tabColor rgb="FF92D050"/>
  </sheetPr>
  <dimension ref="A1:Z25"/>
  <sheetViews>
    <sheetView topLeftCell="A7" zoomScaleNormal="100" workbookViewId="0">
      <selection activeCell="E17" sqref="E17:Z22"/>
    </sheetView>
  </sheetViews>
  <sheetFormatPr defaultColWidth="11.42578125" defaultRowHeight="14.25"/>
  <cols>
    <col min="1" max="2" width="4.28515625" style="14" customWidth="1"/>
    <col min="3" max="3" width="45.28515625" style="14" bestFit="1" customWidth="1"/>
    <col min="4" max="4" width="11.28515625" style="14" bestFit="1" customWidth="1"/>
    <col min="5" max="5" width="9.5703125" style="14" bestFit="1" customWidth="1"/>
    <col min="6" max="6" width="10.85546875" style="14" bestFit="1" customWidth="1"/>
    <col min="7" max="7" width="9.7109375" style="14" bestFit="1" customWidth="1"/>
    <col min="8" max="8" width="7.7109375" style="14" bestFit="1" customWidth="1"/>
    <col min="9" max="9" width="9.5703125" style="14" bestFit="1" customWidth="1"/>
    <col min="10" max="10" width="9" style="14" bestFit="1" customWidth="1"/>
    <col min="11" max="11" width="8.5703125" style="14" bestFit="1" customWidth="1"/>
    <col min="12" max="12" width="8.42578125" style="14" bestFit="1" customWidth="1"/>
    <col min="13" max="13" width="7.7109375" style="14" bestFit="1" customWidth="1"/>
    <col min="14" max="14" width="11.85546875" style="14" bestFit="1" customWidth="1"/>
    <col min="15" max="15" width="10.28515625" style="14" bestFit="1" customWidth="1"/>
    <col min="16" max="16" width="9.42578125" style="14" bestFit="1" customWidth="1"/>
    <col min="17" max="17" width="8.7109375" style="14" bestFit="1" customWidth="1"/>
    <col min="18" max="18" width="8.5703125" style="14" bestFit="1" customWidth="1"/>
    <col min="19" max="19" width="8.140625" style="14" bestFit="1" customWidth="1"/>
    <col min="20" max="20" width="7.5703125" style="14" bestFit="1" customWidth="1"/>
    <col min="21" max="21" width="7.7109375" style="14" bestFit="1" customWidth="1"/>
    <col min="22" max="22" width="11.85546875" style="14" bestFit="1" customWidth="1"/>
    <col min="23" max="24" width="11.42578125" style="14"/>
    <col min="25" max="25" width="14.7109375" style="14" bestFit="1" customWidth="1"/>
    <col min="26" max="16384" width="11.42578125" style="14"/>
  </cols>
  <sheetData>
    <row r="1" spans="1:26" ht="18.75" customHeight="1"/>
    <row r="2" spans="1:26" ht="18.75" customHeight="1">
      <c r="A2" s="15" t="s">
        <v>34</v>
      </c>
      <c r="B2" s="16"/>
      <c r="C2" s="16"/>
      <c r="D2" s="17"/>
      <c r="E2" s="17"/>
      <c r="F2" s="17"/>
      <c r="G2" s="17"/>
      <c r="H2" s="17"/>
      <c r="L2" s="16"/>
    </row>
    <row r="3" spans="1:26" ht="15" customHeight="1">
      <c r="A3" s="15"/>
      <c r="B3" s="16"/>
      <c r="C3" s="16"/>
      <c r="D3" s="17"/>
      <c r="E3" s="17"/>
      <c r="F3" s="17"/>
      <c r="G3" s="17"/>
      <c r="H3" s="17"/>
      <c r="L3" s="16"/>
    </row>
    <row r="4" spans="1:26" ht="14.25" customHeight="1">
      <c r="A4" s="15"/>
      <c r="B4" s="18" t="s">
        <v>117</v>
      </c>
      <c r="C4" s="19"/>
      <c r="D4" s="17"/>
      <c r="E4" s="17"/>
      <c r="F4" s="17"/>
      <c r="G4" s="17"/>
      <c r="H4" s="17"/>
      <c r="L4" s="19"/>
    </row>
    <row r="5" spans="1:26" ht="14.25" customHeight="1">
      <c r="A5" s="15"/>
      <c r="B5" s="17"/>
      <c r="C5" s="17"/>
      <c r="D5" s="17"/>
      <c r="E5" s="17"/>
      <c r="F5" s="17"/>
      <c r="G5" s="17"/>
      <c r="H5" s="17"/>
    </row>
    <row r="6" spans="1:26" s="50" customFormat="1" ht="14.25" customHeight="1"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</row>
    <row r="7" spans="1:26" s="50" customFormat="1" ht="14.25" customHeight="1"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</row>
    <row r="8" spans="1:26" s="50" customFormat="1" ht="14.25" customHeight="1" thickBot="1">
      <c r="B8" s="15"/>
      <c r="C8" s="17"/>
      <c r="D8" s="17"/>
      <c r="E8" s="17"/>
      <c r="F8" s="17"/>
      <c r="G8" s="17"/>
      <c r="H8" s="17"/>
      <c r="I8" s="17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</row>
    <row r="9" spans="1:26" s="50" customFormat="1" ht="14.25" customHeight="1">
      <c r="B9" s="14"/>
      <c r="C9" s="17"/>
      <c r="D9" s="17"/>
      <c r="E9" s="44" t="s">
        <v>118</v>
      </c>
      <c r="F9" s="49" t="s">
        <v>119</v>
      </c>
      <c r="G9" s="49" t="s">
        <v>120</v>
      </c>
      <c r="H9" s="49" t="s">
        <v>121</v>
      </c>
      <c r="I9" s="49" t="s">
        <v>122</v>
      </c>
      <c r="J9" s="49" t="s">
        <v>123</v>
      </c>
      <c r="K9" s="49" t="s">
        <v>124</v>
      </c>
      <c r="L9" s="49" t="s">
        <v>486</v>
      </c>
      <c r="M9" s="49" t="s">
        <v>487</v>
      </c>
      <c r="N9" s="49" t="s">
        <v>488</v>
      </c>
      <c r="O9" s="49" t="s">
        <v>489</v>
      </c>
      <c r="P9" s="49" t="s">
        <v>490</v>
      </c>
      <c r="Q9" s="49" t="s">
        <v>491</v>
      </c>
      <c r="R9" s="49"/>
      <c r="S9" s="49" t="s">
        <v>492</v>
      </c>
      <c r="T9" s="49" t="s">
        <v>493</v>
      </c>
      <c r="U9" s="49" t="s">
        <v>494</v>
      </c>
      <c r="V9" s="49" t="s">
        <v>495</v>
      </c>
      <c r="W9" s="49"/>
      <c r="X9" s="49"/>
      <c r="Y9" s="49" t="s">
        <v>496</v>
      </c>
      <c r="Z9" s="63" t="s">
        <v>497</v>
      </c>
    </row>
    <row r="10" spans="1:26" s="50" customFormat="1" ht="14.25" customHeight="1" thickBot="1">
      <c r="C10" s="142"/>
      <c r="D10" s="142"/>
      <c r="E10" s="151" t="s">
        <v>498</v>
      </c>
      <c r="F10" s="13" t="s">
        <v>499</v>
      </c>
      <c r="G10" s="13" t="s">
        <v>500</v>
      </c>
      <c r="H10" s="13" t="s">
        <v>501</v>
      </c>
      <c r="I10" s="13" t="s">
        <v>502</v>
      </c>
      <c r="J10" s="13" t="s">
        <v>503</v>
      </c>
      <c r="K10" s="13" t="s">
        <v>504</v>
      </c>
      <c r="L10" s="13" t="s">
        <v>505</v>
      </c>
      <c r="M10" s="13" t="s">
        <v>506</v>
      </c>
      <c r="N10" s="13" t="s">
        <v>507</v>
      </c>
      <c r="O10" s="13" t="s">
        <v>508</v>
      </c>
      <c r="P10" s="13" t="s">
        <v>509</v>
      </c>
      <c r="Q10" s="13" t="s">
        <v>510</v>
      </c>
      <c r="R10" s="13" t="s">
        <v>511</v>
      </c>
      <c r="S10" s="13" t="s">
        <v>512</v>
      </c>
      <c r="T10" s="13" t="s">
        <v>513</v>
      </c>
      <c r="U10" s="13" t="s">
        <v>514</v>
      </c>
      <c r="V10" s="13" t="s">
        <v>515</v>
      </c>
      <c r="W10" s="13" t="s">
        <v>516</v>
      </c>
      <c r="X10" s="13" t="s">
        <v>517</v>
      </c>
      <c r="Y10" s="13" t="s">
        <v>518</v>
      </c>
      <c r="Z10" s="62" t="s">
        <v>519</v>
      </c>
    </row>
    <row r="11" spans="1:26" s="50" customFormat="1" ht="14.25" customHeight="1">
      <c r="C11" s="44">
        <v>1</v>
      </c>
      <c r="D11" s="11"/>
      <c r="E11" s="79"/>
      <c r="F11" s="129"/>
      <c r="G11" s="129"/>
      <c r="H11" s="129"/>
      <c r="I11" s="129"/>
      <c r="J11" s="129"/>
      <c r="K11" s="129"/>
      <c r="L11" s="129"/>
      <c r="M11" s="129"/>
      <c r="N11" s="129"/>
      <c r="O11" s="129"/>
      <c r="P11" s="129"/>
      <c r="Q11" s="129"/>
      <c r="R11" s="129"/>
      <c r="S11" s="129"/>
      <c r="T11" s="129"/>
      <c r="U11" s="129"/>
      <c r="V11" s="129"/>
      <c r="W11" s="129"/>
      <c r="X11" s="129"/>
      <c r="Y11" s="129"/>
      <c r="Z11" s="129"/>
    </row>
    <row r="12" spans="1:26" s="50" customFormat="1" ht="14.25" customHeight="1">
      <c r="C12" s="45">
        <v>2</v>
      </c>
      <c r="D12" s="12"/>
      <c r="E12" s="81"/>
      <c r="F12" s="130"/>
      <c r="G12" s="130"/>
      <c r="H12" s="130"/>
      <c r="I12" s="130"/>
      <c r="J12" s="130"/>
      <c r="K12" s="130"/>
      <c r="L12" s="130"/>
      <c r="M12" s="130"/>
      <c r="N12" s="130"/>
      <c r="O12" s="130"/>
      <c r="P12" s="130"/>
      <c r="Q12" s="130"/>
      <c r="R12" s="130"/>
      <c r="S12" s="130"/>
      <c r="T12" s="130"/>
      <c r="U12" s="130"/>
      <c r="V12" s="130"/>
      <c r="W12" s="130"/>
      <c r="X12" s="130"/>
      <c r="Y12" s="130"/>
      <c r="Z12" s="130"/>
    </row>
    <row r="13" spans="1:26" s="50" customFormat="1" ht="14.25" customHeight="1">
      <c r="C13" s="45">
        <v>3</v>
      </c>
      <c r="D13" s="12"/>
      <c r="E13" s="81"/>
      <c r="F13" s="130"/>
      <c r="G13" s="130"/>
      <c r="H13" s="130"/>
      <c r="I13" s="130"/>
      <c r="J13" s="130"/>
      <c r="K13" s="130"/>
      <c r="L13" s="130"/>
      <c r="M13" s="130"/>
      <c r="N13" s="130"/>
      <c r="O13" s="130"/>
      <c r="P13" s="130"/>
      <c r="Q13" s="130"/>
      <c r="R13" s="130"/>
      <c r="S13" s="130"/>
      <c r="T13" s="130"/>
      <c r="U13" s="130"/>
      <c r="V13" s="130"/>
      <c r="W13" s="130"/>
      <c r="X13" s="130"/>
      <c r="Y13" s="130"/>
      <c r="Z13" s="130"/>
    </row>
    <row r="14" spans="1:26" s="50" customFormat="1" ht="14.25" customHeight="1">
      <c r="C14" s="45">
        <v>4</v>
      </c>
      <c r="D14" s="12"/>
      <c r="E14" s="81"/>
      <c r="F14" s="130"/>
      <c r="G14" s="130"/>
      <c r="H14" s="130"/>
      <c r="I14" s="130"/>
      <c r="J14" s="130"/>
      <c r="K14" s="130"/>
      <c r="L14" s="130"/>
      <c r="M14" s="130"/>
      <c r="N14" s="130"/>
      <c r="O14" s="130"/>
      <c r="P14" s="130"/>
      <c r="Q14" s="130"/>
      <c r="R14" s="130"/>
      <c r="S14" s="130"/>
      <c r="T14" s="130"/>
      <c r="U14" s="130"/>
      <c r="V14" s="130"/>
      <c r="W14" s="130"/>
      <c r="X14" s="130"/>
      <c r="Y14" s="130"/>
      <c r="Z14" s="130"/>
    </row>
    <row r="15" spans="1:26">
      <c r="B15" s="50"/>
      <c r="C15" s="45">
        <v>5</v>
      </c>
      <c r="D15" s="12"/>
      <c r="E15" s="81"/>
      <c r="F15" s="130"/>
      <c r="G15" s="130"/>
      <c r="H15" s="130"/>
      <c r="I15" s="130"/>
      <c r="J15" s="130"/>
      <c r="K15" s="130"/>
      <c r="L15" s="130"/>
      <c r="M15" s="130"/>
      <c r="N15" s="130"/>
      <c r="O15" s="130"/>
      <c r="P15" s="130"/>
      <c r="Q15" s="130"/>
      <c r="R15" s="130"/>
      <c r="S15" s="130"/>
      <c r="T15" s="130"/>
      <c r="U15" s="130"/>
      <c r="V15" s="130"/>
      <c r="W15" s="130"/>
      <c r="X15" s="130"/>
      <c r="Y15" s="130"/>
      <c r="Z15" s="130"/>
    </row>
    <row r="16" spans="1:26" ht="15" thickBot="1">
      <c r="B16" s="50"/>
      <c r="C16" s="46">
        <v>6</v>
      </c>
      <c r="D16" s="301" t="s">
        <v>477</v>
      </c>
      <c r="E16" s="152"/>
      <c r="F16" s="137"/>
      <c r="G16" s="137"/>
      <c r="H16" s="137"/>
      <c r="I16" s="137"/>
      <c r="J16" s="138"/>
      <c r="K16" s="138"/>
      <c r="L16" s="138"/>
      <c r="M16" s="138"/>
      <c r="N16" s="138"/>
      <c r="O16" s="138"/>
      <c r="P16" s="138"/>
      <c r="Q16" s="138"/>
      <c r="R16" s="138"/>
      <c r="S16" s="138"/>
      <c r="T16" s="138"/>
      <c r="U16" s="138"/>
      <c r="V16" s="138"/>
      <c r="W16" s="138"/>
      <c r="X16" s="138"/>
      <c r="Y16" s="138"/>
      <c r="Z16" s="138"/>
    </row>
    <row r="17" spans="2:26">
      <c r="B17" s="50"/>
      <c r="C17" s="300">
        <v>7</v>
      </c>
      <c r="D17" s="303" t="s">
        <v>478</v>
      </c>
      <c r="E17" s="299">
        <v>50095.426610000002</v>
      </c>
      <c r="F17" s="299">
        <v>126538.01651</v>
      </c>
      <c r="G17" s="299">
        <v>295350.81169999996</v>
      </c>
      <c r="H17" s="299">
        <v>93525.553169999999</v>
      </c>
      <c r="I17" s="299">
        <v>3018.0622600000002</v>
      </c>
      <c r="J17" s="299">
        <v>1581394.1444300001</v>
      </c>
      <c r="K17" s="299">
        <v>377101.26569999999</v>
      </c>
      <c r="L17" s="299">
        <v>54883.952060000003</v>
      </c>
      <c r="M17" s="299">
        <v>5929.9110700000001</v>
      </c>
      <c r="N17" s="299">
        <v>71501.512530000007</v>
      </c>
      <c r="O17" s="299">
        <v>52543.157290000003</v>
      </c>
      <c r="P17" s="299">
        <v>1938858.6457000002</v>
      </c>
      <c r="Q17" s="299">
        <v>40276.048190000001</v>
      </c>
      <c r="R17" s="299">
        <v>503980.40458999999</v>
      </c>
      <c r="S17" s="299">
        <v>0</v>
      </c>
      <c r="T17" s="299">
        <v>0</v>
      </c>
      <c r="U17" s="299">
        <v>9978.3462</v>
      </c>
      <c r="V17" s="299">
        <v>202.49352999999999</v>
      </c>
      <c r="W17" s="299">
        <v>290.46715</v>
      </c>
      <c r="X17" s="299">
        <v>0</v>
      </c>
      <c r="Y17" s="306">
        <v>0</v>
      </c>
      <c r="Z17" s="306">
        <v>87060.507199999993</v>
      </c>
    </row>
    <row r="18" spans="2:26">
      <c r="B18" s="50"/>
      <c r="C18" s="300">
        <v>8</v>
      </c>
      <c r="D18" s="304" t="s">
        <v>479</v>
      </c>
      <c r="E18" s="299">
        <v>225947.20935999998</v>
      </c>
      <c r="F18" s="299">
        <v>21263.986389999998</v>
      </c>
      <c r="G18" s="299">
        <v>191911.02763999999</v>
      </c>
      <c r="H18" s="299">
        <v>14395.602930000001</v>
      </c>
      <c r="I18" s="299">
        <v>6118.8495399999993</v>
      </c>
      <c r="J18" s="299">
        <v>626227.62312</v>
      </c>
      <c r="K18" s="299">
        <v>402026.28860999999</v>
      </c>
      <c r="L18" s="299">
        <v>113618.11819000001</v>
      </c>
      <c r="M18" s="299">
        <v>53280.942519999997</v>
      </c>
      <c r="N18" s="299">
        <v>37931.9594</v>
      </c>
      <c r="O18" s="299">
        <v>53954.477039999998</v>
      </c>
      <c r="P18" s="299">
        <v>1731868.73667</v>
      </c>
      <c r="Q18" s="299">
        <v>192398.17080999998</v>
      </c>
      <c r="R18" s="299">
        <v>149337.45196999999</v>
      </c>
      <c r="S18" s="299">
        <v>0</v>
      </c>
      <c r="T18" s="299">
        <v>24265.761930000001</v>
      </c>
      <c r="U18" s="299">
        <v>53465.997230000001</v>
      </c>
      <c r="V18" s="299">
        <v>77800.655350000001</v>
      </c>
      <c r="W18" s="299">
        <v>82066.420639999997</v>
      </c>
      <c r="X18" s="299">
        <v>11424.681640000001</v>
      </c>
      <c r="Y18" s="306">
        <v>0</v>
      </c>
      <c r="Z18" s="306">
        <v>3298061.6975499997</v>
      </c>
    </row>
    <row r="19" spans="2:26">
      <c r="B19" s="50"/>
      <c r="C19" s="300">
        <v>9</v>
      </c>
      <c r="D19" s="304" t="s">
        <v>480</v>
      </c>
      <c r="E19" s="299">
        <v>2198.6280200000001</v>
      </c>
      <c r="F19" s="299">
        <v>665.41896999999994</v>
      </c>
      <c r="G19" s="299">
        <v>11738.27585</v>
      </c>
      <c r="H19" s="299">
        <v>0</v>
      </c>
      <c r="I19" s="299">
        <v>0</v>
      </c>
      <c r="J19" s="299">
        <v>12664.52837</v>
      </c>
      <c r="K19" s="299">
        <v>3579.10707</v>
      </c>
      <c r="L19" s="299">
        <v>2642.5310999999997</v>
      </c>
      <c r="M19" s="299">
        <v>6109.81718</v>
      </c>
      <c r="N19" s="299">
        <v>6.6280000000000006E-2</v>
      </c>
      <c r="O19" s="299">
        <v>6836.2784799999999</v>
      </c>
      <c r="P19" s="299">
        <v>114798.45548999999</v>
      </c>
      <c r="Q19" s="299">
        <v>2184.3780299999999</v>
      </c>
      <c r="R19" s="299">
        <v>98.341949999999997</v>
      </c>
      <c r="S19" s="299">
        <v>0</v>
      </c>
      <c r="T19" s="299">
        <v>0</v>
      </c>
      <c r="U19" s="299">
        <v>3826.43905</v>
      </c>
      <c r="V19" s="299">
        <v>5871.8031300000002</v>
      </c>
      <c r="W19" s="299">
        <v>421.45158000000004</v>
      </c>
      <c r="X19" s="299">
        <v>0</v>
      </c>
      <c r="Y19" s="306">
        <v>0</v>
      </c>
      <c r="Z19" s="306">
        <v>138821.90276</v>
      </c>
    </row>
    <row r="20" spans="2:26">
      <c r="B20" s="50"/>
      <c r="C20" s="300">
        <v>10</v>
      </c>
      <c r="D20" s="304" t="s">
        <v>481</v>
      </c>
      <c r="E20" s="299">
        <v>259.99650000000003</v>
      </c>
      <c r="F20" s="299">
        <v>0</v>
      </c>
      <c r="G20" s="299">
        <v>3394.6298999999999</v>
      </c>
      <c r="H20" s="299">
        <v>0</v>
      </c>
      <c r="I20" s="299">
        <v>0</v>
      </c>
      <c r="J20" s="299">
        <v>3179.9942999999998</v>
      </c>
      <c r="K20" s="299">
        <v>17674.945199999998</v>
      </c>
      <c r="L20" s="299">
        <v>0</v>
      </c>
      <c r="M20" s="299">
        <v>1035.5499</v>
      </c>
      <c r="N20" s="299">
        <v>866.65499999999997</v>
      </c>
      <c r="O20" s="299">
        <v>0</v>
      </c>
      <c r="P20" s="299">
        <v>0</v>
      </c>
      <c r="Q20" s="299">
        <v>2668.3074000000001</v>
      </c>
      <c r="R20" s="299">
        <v>401.66730000000001</v>
      </c>
      <c r="S20" s="299">
        <v>2.8659999999999998E-2</v>
      </c>
      <c r="T20" s="299">
        <v>0</v>
      </c>
      <c r="U20" s="299">
        <v>0</v>
      </c>
      <c r="V20" s="299">
        <v>2610.6192000000001</v>
      </c>
      <c r="W20" s="299">
        <v>2599.9902000000002</v>
      </c>
      <c r="X20" s="299">
        <v>0</v>
      </c>
      <c r="Y20" s="306">
        <v>0</v>
      </c>
      <c r="Z20" s="306">
        <v>0</v>
      </c>
    </row>
    <row r="21" spans="2:26">
      <c r="B21" s="50"/>
      <c r="C21" s="300">
        <v>11</v>
      </c>
      <c r="D21" s="304" t="s">
        <v>482</v>
      </c>
      <c r="E21" s="299">
        <v>0</v>
      </c>
      <c r="F21" s="299">
        <v>0</v>
      </c>
      <c r="G21" s="299">
        <v>0</v>
      </c>
      <c r="H21" s="299">
        <v>0</v>
      </c>
      <c r="I21" s="299">
        <v>0</v>
      </c>
      <c r="J21" s="299">
        <v>9360.8465300000007</v>
      </c>
      <c r="K21" s="299">
        <v>0</v>
      </c>
      <c r="L21" s="299">
        <v>0</v>
      </c>
      <c r="M21" s="299">
        <v>0</v>
      </c>
      <c r="N21" s="299">
        <v>315.70688999999999</v>
      </c>
      <c r="O21" s="299">
        <v>0</v>
      </c>
      <c r="P21" s="299">
        <v>0</v>
      </c>
      <c r="Q21" s="299">
        <v>0</v>
      </c>
      <c r="R21" s="299">
        <v>0</v>
      </c>
      <c r="S21" s="299">
        <v>5000.3456900000001</v>
      </c>
      <c r="T21" s="299">
        <v>0</v>
      </c>
      <c r="U21" s="299">
        <v>0</v>
      </c>
      <c r="V21" s="299">
        <v>0</v>
      </c>
      <c r="W21" s="299">
        <v>132.56909999999999</v>
      </c>
      <c r="X21" s="299">
        <v>0</v>
      </c>
      <c r="Y21" s="306">
        <v>0</v>
      </c>
      <c r="Z21" s="306">
        <v>0</v>
      </c>
    </row>
    <row r="22" spans="2:26" ht="15" thickBot="1">
      <c r="B22" s="50"/>
      <c r="C22" s="300">
        <v>12</v>
      </c>
      <c r="D22" s="305" t="s">
        <v>483</v>
      </c>
      <c r="E22" s="299">
        <v>395590.15573999996</v>
      </c>
      <c r="F22" s="299">
        <v>249.875</v>
      </c>
      <c r="G22" s="299">
        <v>120695.44776000001</v>
      </c>
      <c r="H22" s="299">
        <v>36872.012000000002</v>
      </c>
      <c r="I22" s="299">
        <v>14067.359</v>
      </c>
      <c r="J22" s="299">
        <v>720575.06762999995</v>
      </c>
      <c r="K22" s="299">
        <v>151873.598</v>
      </c>
      <c r="L22" s="299">
        <v>95689.823640000002</v>
      </c>
      <c r="M22" s="299">
        <v>60876.135000000002</v>
      </c>
      <c r="N22" s="299">
        <v>16864.891</v>
      </c>
      <c r="O22" s="299">
        <v>12876.09</v>
      </c>
      <c r="P22" s="299">
        <v>9472900.7436200008</v>
      </c>
      <c r="Q22" s="299">
        <v>150388.58369</v>
      </c>
      <c r="R22" s="299">
        <v>63040.928</v>
      </c>
      <c r="S22" s="299">
        <v>0</v>
      </c>
      <c r="T22" s="299">
        <v>32296.884740000001</v>
      </c>
      <c r="U22" s="299">
        <v>155036.17780999999</v>
      </c>
      <c r="V22" s="299">
        <v>67321.74755</v>
      </c>
      <c r="W22" s="299">
        <v>45288.90681</v>
      </c>
      <c r="X22" s="299">
        <v>0</v>
      </c>
      <c r="Y22" s="306">
        <v>0</v>
      </c>
      <c r="Z22" s="306">
        <v>43424614.829290003</v>
      </c>
    </row>
    <row r="23" spans="2:26">
      <c r="B23" s="50"/>
      <c r="C23" s="46">
        <v>22</v>
      </c>
      <c r="D23" s="302"/>
      <c r="E23" s="152"/>
      <c r="F23" s="289"/>
      <c r="G23" s="289"/>
      <c r="H23" s="289"/>
      <c r="I23" s="289"/>
      <c r="J23" s="289"/>
      <c r="K23" s="289"/>
      <c r="L23" s="289"/>
      <c r="M23" s="289"/>
      <c r="N23" s="289"/>
      <c r="O23" s="289"/>
      <c r="P23" s="289"/>
      <c r="Q23" s="289"/>
      <c r="R23" s="289"/>
      <c r="S23" s="289"/>
      <c r="T23" s="289"/>
      <c r="U23" s="289"/>
      <c r="V23" s="289"/>
      <c r="W23" s="289"/>
      <c r="X23" s="289"/>
      <c r="Y23" s="306">
        <f ca="1">SUM(E23:Y23)</f>
        <v>0</v>
      </c>
      <c r="Z23" s="289"/>
    </row>
    <row r="24" spans="2:26">
      <c r="B24" s="50"/>
      <c r="C24" s="46">
        <v>23</v>
      </c>
      <c r="D24" s="290" t="s">
        <v>484</v>
      </c>
      <c r="E24" s="152">
        <f>SUM(E17:E23)</f>
        <v>674091.41622999997</v>
      </c>
      <c r="F24" s="152">
        <f t="shared" ref="F24:X24" si="0">SUM(F17:F23)</f>
        <v>148717.29686999999</v>
      </c>
      <c r="G24" s="152">
        <f t="shared" si="0"/>
        <v>623090.19284999999</v>
      </c>
      <c r="H24" s="152">
        <f t="shared" si="0"/>
        <v>144793.16810000001</v>
      </c>
      <c r="I24" s="152">
        <f t="shared" si="0"/>
        <v>23204.270799999998</v>
      </c>
      <c r="J24" s="152">
        <f t="shared" si="0"/>
        <v>2953402.20438</v>
      </c>
      <c r="K24" s="152">
        <f t="shared" si="0"/>
        <v>952255.20458000002</v>
      </c>
      <c r="L24" s="152">
        <f t="shared" si="0"/>
        <v>266834.42499000003</v>
      </c>
      <c r="M24" s="152">
        <f t="shared" si="0"/>
        <v>127232.35566999999</v>
      </c>
      <c r="N24" s="152">
        <f t="shared" si="0"/>
        <v>127480.7911</v>
      </c>
      <c r="O24" s="152">
        <f t="shared" si="0"/>
        <v>126210.00280999999</v>
      </c>
      <c r="P24" s="152">
        <f t="shared" si="0"/>
        <v>13258426.58148</v>
      </c>
      <c r="Q24" s="152">
        <f t="shared" si="0"/>
        <v>387915.48811999999</v>
      </c>
      <c r="R24" s="152">
        <f t="shared" si="0"/>
        <v>716858.79380999994</v>
      </c>
      <c r="S24" s="152">
        <f t="shared" si="0"/>
        <v>5000.37435</v>
      </c>
      <c r="T24" s="152">
        <f t="shared" si="0"/>
        <v>56562.646670000002</v>
      </c>
      <c r="U24" s="152">
        <f t="shared" si="0"/>
        <v>222306.96028999999</v>
      </c>
      <c r="V24" s="152">
        <f t="shared" si="0"/>
        <v>153807.31875999999</v>
      </c>
      <c r="W24" s="152">
        <f t="shared" si="0"/>
        <v>130799.80547999998</v>
      </c>
      <c r="X24" s="152">
        <f t="shared" si="0"/>
        <v>11424.681640000001</v>
      </c>
      <c r="Y24" s="152">
        <v>46391328.989069998</v>
      </c>
      <c r="Z24" s="504">
        <v>67540591.863759995</v>
      </c>
    </row>
    <row r="25" spans="2:26">
      <c r="B25" s="50"/>
      <c r="C25" s="46">
        <v>24</v>
      </c>
      <c r="D25" s="290" t="s">
        <v>485</v>
      </c>
      <c r="E25" s="152">
        <f>E24</f>
        <v>674091.41622999997</v>
      </c>
      <c r="F25" s="152">
        <f t="shared" ref="F25:X25" si="1">F24</f>
        <v>148717.29686999999</v>
      </c>
      <c r="G25" s="152">
        <f t="shared" si="1"/>
        <v>623090.19284999999</v>
      </c>
      <c r="H25" s="152">
        <f t="shared" si="1"/>
        <v>144793.16810000001</v>
      </c>
      <c r="I25" s="152">
        <f t="shared" si="1"/>
        <v>23204.270799999998</v>
      </c>
      <c r="J25" s="152">
        <f t="shared" si="1"/>
        <v>2953402.20438</v>
      </c>
      <c r="K25" s="152">
        <f t="shared" si="1"/>
        <v>952255.20458000002</v>
      </c>
      <c r="L25" s="152">
        <f t="shared" si="1"/>
        <v>266834.42499000003</v>
      </c>
      <c r="M25" s="152">
        <f t="shared" si="1"/>
        <v>127232.35566999999</v>
      </c>
      <c r="N25" s="152">
        <f t="shared" si="1"/>
        <v>127480.7911</v>
      </c>
      <c r="O25" s="152">
        <f t="shared" si="1"/>
        <v>126210.00280999999</v>
      </c>
      <c r="P25" s="152">
        <f t="shared" si="1"/>
        <v>13258426.58148</v>
      </c>
      <c r="Q25" s="152">
        <f t="shared" si="1"/>
        <v>387915.48811999999</v>
      </c>
      <c r="R25" s="152">
        <f t="shared" si="1"/>
        <v>716858.79380999994</v>
      </c>
      <c r="S25" s="152">
        <f t="shared" si="1"/>
        <v>5000.37435</v>
      </c>
      <c r="T25" s="152">
        <f t="shared" si="1"/>
        <v>56562.646670000002</v>
      </c>
      <c r="U25" s="152">
        <f t="shared" si="1"/>
        <v>222306.96028999999</v>
      </c>
      <c r="V25" s="152">
        <f t="shared" si="1"/>
        <v>153807.31875999999</v>
      </c>
      <c r="W25" s="152">
        <f t="shared" si="1"/>
        <v>130799.80547999998</v>
      </c>
      <c r="X25" s="152">
        <f t="shared" si="1"/>
        <v>11424.681640000001</v>
      </c>
      <c r="Y25" s="152">
        <v>46391328.989069998</v>
      </c>
      <c r="Z25" s="152">
        <v>67540591.863759995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Ark11">
    <tabColor rgb="FF92D050"/>
  </sheetPr>
  <dimension ref="A1:I32"/>
  <sheetViews>
    <sheetView topLeftCell="A4" zoomScaleNormal="100" workbookViewId="0">
      <selection activeCell="D16" sqref="D16:D21"/>
    </sheetView>
  </sheetViews>
  <sheetFormatPr defaultColWidth="11.42578125" defaultRowHeight="14.25"/>
  <cols>
    <col min="1" max="2" width="4.28515625" style="14" customWidth="1"/>
    <col min="3" max="3" width="45.28515625" style="14" bestFit="1" customWidth="1"/>
    <col min="4" max="9" width="14.28515625" style="14" customWidth="1"/>
    <col min="10" max="16384" width="11.42578125" style="14"/>
  </cols>
  <sheetData>
    <row r="1" spans="1:9" ht="18.75" customHeight="1"/>
    <row r="2" spans="1:9" ht="18.75" customHeight="1">
      <c r="A2" s="15" t="s">
        <v>36</v>
      </c>
      <c r="B2" s="16"/>
      <c r="C2" s="16"/>
      <c r="D2" s="17"/>
      <c r="E2" s="17"/>
      <c r="I2" s="16"/>
    </row>
    <row r="3" spans="1:9" ht="14.25" customHeight="1">
      <c r="A3" s="15"/>
      <c r="B3" s="16"/>
      <c r="C3" s="16"/>
      <c r="D3" s="17"/>
      <c r="E3" s="17"/>
      <c r="I3" s="16"/>
    </row>
    <row r="4" spans="1:9" ht="14.25" customHeight="1">
      <c r="A4" s="15"/>
      <c r="B4" s="18" t="s">
        <v>117</v>
      </c>
      <c r="C4" s="19"/>
      <c r="D4" s="17"/>
      <c r="E4" s="17"/>
      <c r="I4" s="19"/>
    </row>
    <row r="5" spans="1:9" ht="14.25" customHeight="1" thickBot="1">
      <c r="A5" s="15"/>
      <c r="B5" s="16"/>
      <c r="C5" s="16"/>
      <c r="D5" s="17"/>
      <c r="E5" s="17"/>
    </row>
    <row r="6" spans="1:9" ht="14.25" customHeight="1">
      <c r="B6" s="50"/>
      <c r="C6" s="50"/>
      <c r="D6" s="485" t="s">
        <v>118</v>
      </c>
      <c r="E6" s="22" t="s">
        <v>119</v>
      </c>
      <c r="F6" s="22" t="s">
        <v>120</v>
      </c>
      <c r="G6" s="22" t="s">
        <v>121</v>
      </c>
      <c r="H6" s="22" t="s">
        <v>122</v>
      </c>
      <c r="I6" s="43" t="s">
        <v>123</v>
      </c>
    </row>
    <row r="7" spans="1:9" ht="14.25" customHeight="1">
      <c r="B7" s="51"/>
      <c r="C7" s="51"/>
      <c r="D7" s="580" t="s">
        <v>520</v>
      </c>
      <c r="E7" s="581"/>
      <c r="F7" s="581"/>
      <c r="G7" s="581"/>
      <c r="H7" s="581"/>
      <c r="I7" s="582"/>
    </row>
    <row r="8" spans="1:9" ht="14.25" customHeight="1" thickBot="1">
      <c r="B8" s="52"/>
      <c r="C8" s="53"/>
      <c r="D8" s="54" t="s">
        <v>521</v>
      </c>
      <c r="E8" s="10" t="s">
        <v>522</v>
      </c>
      <c r="F8" s="10" t="s">
        <v>523</v>
      </c>
      <c r="G8" s="10" t="s">
        <v>524</v>
      </c>
      <c r="H8" s="10" t="s">
        <v>525</v>
      </c>
      <c r="I8" s="55" t="s">
        <v>485</v>
      </c>
    </row>
    <row r="9" spans="1:9" ht="14.25" customHeight="1">
      <c r="B9" s="44">
        <v>1</v>
      </c>
      <c r="C9" s="11" t="s">
        <v>526</v>
      </c>
      <c r="D9" s="79"/>
      <c r="E9" s="129"/>
      <c r="F9" s="129"/>
      <c r="G9" s="129"/>
      <c r="H9" s="129"/>
      <c r="I9" s="80"/>
    </row>
    <row r="10" spans="1:9" ht="14.25" customHeight="1">
      <c r="B10" s="45">
        <v>2</v>
      </c>
      <c r="C10" s="12" t="s">
        <v>458</v>
      </c>
      <c r="D10" s="81"/>
      <c r="E10" s="130"/>
      <c r="F10" s="130"/>
      <c r="G10" s="130"/>
      <c r="H10" s="130"/>
      <c r="I10" s="77"/>
    </row>
    <row r="11" spans="1:9" ht="14.25" customHeight="1">
      <c r="B11" s="45">
        <v>3</v>
      </c>
      <c r="C11" s="12" t="s">
        <v>474</v>
      </c>
      <c r="D11" s="81"/>
      <c r="E11" s="130"/>
      <c r="F11" s="130"/>
      <c r="G11" s="130"/>
      <c r="H11" s="130"/>
      <c r="I11" s="77"/>
    </row>
    <row r="12" spans="1:9" ht="14.25" customHeight="1">
      <c r="B12" s="45">
        <v>4</v>
      </c>
      <c r="C12" s="12" t="s">
        <v>475</v>
      </c>
      <c r="D12" s="81"/>
      <c r="E12" s="130"/>
      <c r="F12" s="130"/>
      <c r="G12" s="130"/>
      <c r="H12" s="130"/>
      <c r="I12" s="77"/>
    </row>
    <row r="13" spans="1:9" ht="14.25" customHeight="1">
      <c r="B13" s="45">
        <v>5</v>
      </c>
      <c r="C13" s="12" t="s">
        <v>476</v>
      </c>
      <c r="D13" s="81"/>
      <c r="E13" s="138"/>
      <c r="F13" s="138"/>
      <c r="G13" s="138"/>
      <c r="H13" s="138"/>
      <c r="I13" s="139"/>
    </row>
    <row r="14" spans="1:9" ht="14.25" customHeight="1" thickBot="1">
      <c r="B14" s="47">
        <v>6</v>
      </c>
      <c r="C14" s="48" t="s">
        <v>477</v>
      </c>
      <c r="D14" s="140"/>
      <c r="E14" s="135"/>
      <c r="F14" s="135"/>
      <c r="G14" s="135"/>
      <c r="H14" s="135"/>
      <c r="I14" s="136"/>
    </row>
    <row r="15" spans="1:9" ht="14.25" customHeight="1">
      <c r="B15" s="45">
        <v>7</v>
      </c>
      <c r="C15" s="307"/>
      <c r="D15" s="81"/>
      <c r="E15" s="138"/>
      <c r="F15" s="138"/>
      <c r="G15" s="138"/>
      <c r="H15" s="138"/>
      <c r="I15" s="139"/>
    </row>
    <row r="16" spans="1:9" ht="14.25" customHeight="1">
      <c r="B16" s="484">
        <v>8</v>
      </c>
      <c r="C16" s="12" t="s">
        <v>483</v>
      </c>
      <c r="D16" s="81">
        <v>52377412.140919998</v>
      </c>
      <c r="E16" s="138"/>
      <c r="F16" s="138"/>
      <c r="G16" s="138"/>
      <c r="H16" s="138"/>
      <c r="I16" s="139"/>
    </row>
    <row r="17" spans="2:9" ht="14.25" customHeight="1">
      <c r="B17" s="484">
        <v>9</v>
      </c>
      <c r="C17" s="12" t="s">
        <v>481</v>
      </c>
      <c r="D17" s="81">
        <v>34692.383560000002</v>
      </c>
      <c r="E17" s="138"/>
      <c r="F17" s="138"/>
      <c r="G17" s="138"/>
      <c r="H17" s="138"/>
      <c r="I17" s="139"/>
    </row>
    <row r="18" spans="2:9" ht="14.25" customHeight="1">
      <c r="B18" s="484">
        <v>10</v>
      </c>
      <c r="C18" s="12" t="s">
        <v>480</v>
      </c>
      <c r="D18" s="81">
        <v>286996.36968</v>
      </c>
      <c r="E18" s="138"/>
      <c r="F18" s="138"/>
      <c r="G18" s="138"/>
      <c r="H18" s="138"/>
      <c r="I18" s="139"/>
    </row>
    <row r="19" spans="2:9" ht="14.25" customHeight="1">
      <c r="B19" s="484">
        <v>11</v>
      </c>
      <c r="C19" s="12" t="s">
        <v>478</v>
      </c>
      <c r="D19" s="81">
        <v>3813976.7631599996</v>
      </c>
      <c r="E19" s="138"/>
      <c r="F19" s="138"/>
      <c r="G19" s="138"/>
      <c r="H19" s="138"/>
      <c r="I19" s="139"/>
    </row>
    <row r="20" spans="2:9" ht="14.25" customHeight="1">
      <c r="B20" s="484">
        <v>12</v>
      </c>
      <c r="C20" s="12" t="s">
        <v>479</v>
      </c>
      <c r="D20" s="81">
        <v>6311767.0207799999</v>
      </c>
      <c r="E20" s="138"/>
      <c r="F20" s="138"/>
      <c r="G20" s="138"/>
      <c r="H20" s="138"/>
      <c r="I20" s="139"/>
    </row>
    <row r="21" spans="2:9" ht="14.25" customHeight="1">
      <c r="B21" s="484">
        <v>13</v>
      </c>
      <c r="C21" s="12" t="s">
        <v>482</v>
      </c>
      <c r="D21" s="81">
        <v>9809.4682100000009</v>
      </c>
      <c r="E21" s="138"/>
      <c r="F21" s="138"/>
      <c r="G21" s="138"/>
      <c r="H21" s="138"/>
      <c r="I21" s="139"/>
    </row>
    <row r="22" spans="2:9" ht="14.25" customHeight="1">
      <c r="B22" s="45">
        <v>14</v>
      </c>
      <c r="C22" s="11"/>
      <c r="D22" s="81"/>
      <c r="E22" s="138"/>
      <c r="F22" s="138"/>
      <c r="G22" s="138"/>
      <c r="H22" s="138"/>
      <c r="I22" s="139"/>
    </row>
    <row r="23" spans="2:9" ht="14.25" customHeight="1">
      <c r="B23" s="45">
        <v>15</v>
      </c>
      <c r="C23" s="12"/>
      <c r="D23" s="81"/>
      <c r="E23" s="138"/>
      <c r="F23" s="138"/>
      <c r="G23" s="138"/>
      <c r="H23" s="138"/>
      <c r="I23" s="139"/>
    </row>
    <row r="24" spans="2:9" ht="14.25" customHeight="1">
      <c r="B24" s="45">
        <v>16</v>
      </c>
      <c r="C24" s="12"/>
      <c r="D24" s="81"/>
      <c r="E24" s="138"/>
      <c r="F24" s="138"/>
      <c r="G24" s="138"/>
      <c r="H24" s="138"/>
      <c r="I24" s="139"/>
    </row>
    <row r="25" spans="2:9" ht="14.25" customHeight="1">
      <c r="B25" s="45">
        <v>17</v>
      </c>
      <c r="C25" s="12"/>
      <c r="D25" s="81"/>
      <c r="E25" s="138"/>
      <c r="F25" s="138"/>
      <c r="G25" s="138"/>
      <c r="H25" s="138"/>
      <c r="I25" s="139"/>
    </row>
    <row r="26" spans="2:9" ht="14.25" customHeight="1">
      <c r="B26" s="45">
        <v>18</v>
      </c>
      <c r="C26" s="12"/>
      <c r="D26" s="81"/>
      <c r="E26" s="138"/>
      <c r="F26" s="138"/>
      <c r="G26" s="138"/>
      <c r="H26" s="138"/>
      <c r="I26" s="139"/>
    </row>
    <row r="27" spans="2:9" ht="14.25" customHeight="1">
      <c r="B27" s="45">
        <v>19</v>
      </c>
      <c r="C27" s="12"/>
      <c r="D27" s="81"/>
      <c r="E27" s="138"/>
      <c r="F27" s="138"/>
      <c r="G27" s="138"/>
      <c r="H27" s="138"/>
      <c r="I27" s="139"/>
    </row>
    <row r="28" spans="2:9" ht="14.25" customHeight="1">
      <c r="B28" s="45">
        <v>20</v>
      </c>
      <c r="C28" s="12"/>
      <c r="D28" s="81"/>
      <c r="E28" s="138"/>
      <c r="F28" s="138"/>
      <c r="G28" s="138"/>
      <c r="H28" s="138"/>
      <c r="I28" s="139"/>
    </row>
    <row r="29" spans="2:9" ht="14.25" customHeight="1">
      <c r="B29" s="45">
        <v>21</v>
      </c>
      <c r="C29" s="12"/>
      <c r="D29" s="81"/>
      <c r="E29" s="138"/>
      <c r="F29" s="138"/>
      <c r="G29" s="138"/>
      <c r="H29" s="138"/>
      <c r="I29" s="139"/>
    </row>
    <row r="30" spans="2:9" ht="14.25" customHeight="1">
      <c r="B30" s="45">
        <v>22</v>
      </c>
      <c r="C30" s="12"/>
      <c r="D30" s="81"/>
      <c r="E30" s="138"/>
      <c r="F30" s="138"/>
      <c r="G30" s="138"/>
      <c r="H30" s="138"/>
      <c r="I30" s="139"/>
    </row>
    <row r="31" spans="2:9" ht="14.25" customHeight="1">
      <c r="B31" s="45">
        <v>23</v>
      </c>
      <c r="C31" s="291" t="s">
        <v>527</v>
      </c>
      <c r="D31" s="81">
        <f>SUM(D16:D30)</f>
        <v>62834654.146309994</v>
      </c>
      <c r="E31" s="138"/>
      <c r="F31" s="138"/>
      <c r="G31" s="138"/>
      <c r="H31" s="138"/>
      <c r="I31" s="139"/>
    </row>
    <row r="32" spans="2:9" ht="14.25" customHeight="1">
      <c r="B32" s="45">
        <v>24</v>
      </c>
      <c r="C32" s="291" t="s">
        <v>485</v>
      </c>
      <c r="D32" s="81">
        <f>D31</f>
        <v>62834654.146309994</v>
      </c>
      <c r="E32" s="138"/>
      <c r="F32" s="138"/>
      <c r="G32" s="138"/>
      <c r="H32" s="138"/>
      <c r="I32" s="139"/>
    </row>
  </sheetData>
  <mergeCells count="1">
    <mergeCell ref="D7:I7"/>
  </mergeCells>
  <pageMargins left="0.7" right="0.7" top="0.75" bottom="0.75" header="0.3" footer="0.3"/>
  <pageSetup paperSize="9" orientation="portrait" verticalDpi="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92D050"/>
  </sheetPr>
  <dimension ref="B1:H16"/>
  <sheetViews>
    <sheetView workbookViewId="0">
      <selection activeCell="G21" sqref="G21"/>
    </sheetView>
  </sheetViews>
  <sheetFormatPr defaultColWidth="11.42578125" defaultRowHeight="12.75"/>
  <cols>
    <col min="2" max="2" width="42.140625" customWidth="1"/>
    <col min="3" max="3" width="22.140625" bestFit="1" customWidth="1"/>
    <col min="4" max="4" width="24.85546875" bestFit="1" customWidth="1"/>
    <col min="5" max="5" width="22.42578125" bestFit="1" customWidth="1"/>
    <col min="6" max="6" width="22.7109375" bestFit="1" customWidth="1"/>
    <col min="7" max="7" width="31.140625" bestFit="1" customWidth="1"/>
    <col min="8" max="8" width="22.5703125" bestFit="1" customWidth="1"/>
  </cols>
  <sheetData>
    <row r="1" spans="2:8" ht="15">
      <c r="B1" s="308" t="s">
        <v>38</v>
      </c>
    </row>
    <row r="3" spans="2:8" ht="13.5" thickBot="1"/>
    <row r="4" spans="2:8" ht="13.5" thickBot="1">
      <c r="B4" s="496" t="s">
        <v>528</v>
      </c>
      <c r="C4" s="497" t="s">
        <v>529</v>
      </c>
      <c r="D4" s="497" t="s">
        <v>530</v>
      </c>
      <c r="E4" s="497" t="s">
        <v>531</v>
      </c>
      <c r="F4" s="497" t="s">
        <v>532</v>
      </c>
      <c r="G4" s="497" t="s">
        <v>533</v>
      </c>
      <c r="H4" s="498" t="s">
        <v>534</v>
      </c>
    </row>
    <row r="5" spans="2:8">
      <c r="B5" s="499" t="s">
        <v>483</v>
      </c>
      <c r="C5" s="500"/>
      <c r="D5" s="507"/>
      <c r="E5" s="508">
        <v>46112342.334319994</v>
      </c>
      <c r="F5" s="508">
        <v>0</v>
      </c>
      <c r="G5" s="508">
        <v>0</v>
      </c>
      <c r="H5" s="509">
        <v>0</v>
      </c>
    </row>
    <row r="6" spans="2:8">
      <c r="B6" s="501" t="s">
        <v>482</v>
      </c>
      <c r="C6" s="444"/>
      <c r="D6" s="510"/>
      <c r="E6" s="511">
        <v>14360.847150000001</v>
      </c>
      <c r="F6" s="511">
        <v>0</v>
      </c>
      <c r="G6" s="511">
        <v>0</v>
      </c>
      <c r="H6" s="512">
        <v>0</v>
      </c>
    </row>
    <row r="7" spans="2:8">
      <c r="B7" s="501" t="s">
        <v>483</v>
      </c>
      <c r="C7" t="s">
        <v>535</v>
      </c>
      <c r="D7" s="510"/>
      <c r="E7" s="511">
        <v>8924776.9219599999</v>
      </c>
      <c r="F7" s="511">
        <v>0</v>
      </c>
      <c r="G7" s="511">
        <v>0</v>
      </c>
      <c r="H7" s="512">
        <v>0</v>
      </c>
    </row>
    <row r="8" spans="2:8">
      <c r="B8" s="501" t="s">
        <v>479</v>
      </c>
      <c r="C8" s="444"/>
      <c r="D8" s="510"/>
      <c r="E8" s="511">
        <v>3935762.5022099996</v>
      </c>
      <c r="F8" s="511">
        <v>0</v>
      </c>
      <c r="G8" s="511">
        <v>0</v>
      </c>
      <c r="H8" s="512">
        <v>0</v>
      </c>
    </row>
    <row r="9" spans="2:8">
      <c r="B9" s="501" t="s">
        <v>480</v>
      </c>
      <c r="C9" s="444"/>
      <c r="D9" s="510"/>
      <c r="E9" s="511">
        <v>0</v>
      </c>
      <c r="F9" s="511">
        <v>267288.75293999998</v>
      </c>
      <c r="G9" s="511">
        <v>90254.086380000008</v>
      </c>
      <c r="H9" s="512">
        <v>0</v>
      </c>
    </row>
    <row r="10" spans="2:8">
      <c r="B10" s="501" t="s">
        <v>480</v>
      </c>
      <c r="C10" s="444" t="s">
        <v>535</v>
      </c>
      <c r="D10" s="510"/>
      <c r="E10" s="511">
        <v>0</v>
      </c>
      <c r="F10" s="511">
        <v>163926.19646000001</v>
      </c>
      <c r="G10" s="511">
        <v>28503.439709999999</v>
      </c>
      <c r="H10" s="512">
        <v>0</v>
      </c>
    </row>
    <row r="11" spans="2:8">
      <c r="B11" s="501" t="s">
        <v>479</v>
      </c>
      <c r="C11" s="444" t="s">
        <v>535</v>
      </c>
      <c r="D11" s="513"/>
      <c r="E11" s="511">
        <v>3431603.1563200001</v>
      </c>
      <c r="F11" s="511">
        <v>0</v>
      </c>
      <c r="G11" s="511">
        <v>0</v>
      </c>
      <c r="H11" s="514">
        <v>0</v>
      </c>
    </row>
    <row r="12" spans="2:8">
      <c r="B12" s="501" t="s">
        <v>478</v>
      </c>
      <c r="C12" s="444" t="s">
        <v>535</v>
      </c>
      <c r="D12" s="513"/>
      <c r="E12" s="511">
        <v>459742.53904</v>
      </c>
      <c r="F12" s="511">
        <v>0</v>
      </c>
      <c r="G12" s="511">
        <v>0</v>
      </c>
      <c r="H12" s="514">
        <v>0</v>
      </c>
    </row>
    <row r="13" spans="2:8">
      <c r="B13" s="501" t="s">
        <v>481</v>
      </c>
      <c r="C13" s="444" t="s">
        <v>535</v>
      </c>
      <c r="D13" s="513"/>
      <c r="E13" s="511">
        <v>260.02516000000003</v>
      </c>
      <c r="F13" s="511">
        <v>0</v>
      </c>
      <c r="G13" s="511">
        <v>0</v>
      </c>
      <c r="H13" s="514">
        <v>0</v>
      </c>
    </row>
    <row r="14" spans="2:8">
      <c r="B14" s="501" t="s">
        <v>481</v>
      </c>
      <c r="D14" s="513"/>
      <c r="E14" s="511">
        <v>34432.358399999997</v>
      </c>
      <c r="F14" s="511">
        <v>0</v>
      </c>
      <c r="G14" s="511">
        <v>0</v>
      </c>
      <c r="H14" s="514">
        <v>0</v>
      </c>
    </row>
    <row r="15" spans="2:8">
      <c r="B15" s="505" t="s">
        <v>478</v>
      </c>
      <c r="C15" s="506"/>
      <c r="D15" s="515"/>
      <c r="E15" s="515">
        <v>4832786.1868500002</v>
      </c>
      <c r="F15" s="515">
        <v>0</v>
      </c>
      <c r="G15" s="515">
        <v>0</v>
      </c>
      <c r="H15" s="516">
        <v>0</v>
      </c>
    </row>
    <row r="16" spans="2:8">
      <c r="B16" s="444" t="s">
        <v>482</v>
      </c>
      <c r="C16" s="444" t="s">
        <v>535</v>
      </c>
      <c r="D16" s="513"/>
      <c r="E16" s="513">
        <v>448.62106</v>
      </c>
      <c r="F16" s="513">
        <v>0</v>
      </c>
      <c r="G16" s="513">
        <v>0</v>
      </c>
      <c r="H16" s="513">
        <v>0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92D050"/>
  </sheetPr>
  <dimension ref="A1:G24"/>
  <sheetViews>
    <sheetView workbookViewId="0">
      <selection activeCell="I21" sqref="I21"/>
    </sheetView>
  </sheetViews>
  <sheetFormatPr defaultColWidth="11.42578125" defaultRowHeight="12.75"/>
  <cols>
    <col min="2" max="2" width="21.85546875" bestFit="1" customWidth="1"/>
    <col min="3" max="3" width="22.5703125" bestFit="1" customWidth="1"/>
    <col min="4" max="4" width="22.42578125" bestFit="1" customWidth="1"/>
    <col min="5" max="5" width="22.7109375" bestFit="1" customWidth="1"/>
    <col min="6" max="6" width="31.140625" bestFit="1" customWidth="1"/>
    <col min="7" max="7" width="22.5703125" bestFit="1" customWidth="1"/>
  </cols>
  <sheetData>
    <row r="1" spans="1:7" ht="15">
      <c r="A1" s="308" t="s">
        <v>41</v>
      </c>
    </row>
    <row r="2" spans="1:7" ht="13.5" thickBot="1"/>
    <row r="3" spans="1:7">
      <c r="B3" s="312" t="s">
        <v>536</v>
      </c>
      <c r="C3" s="313" t="s">
        <v>537</v>
      </c>
      <c r="D3" s="313" t="s">
        <v>531</v>
      </c>
      <c r="E3" s="313" t="s">
        <v>532</v>
      </c>
      <c r="F3" s="313" t="s">
        <v>533</v>
      </c>
      <c r="G3" s="314" t="s">
        <v>534</v>
      </c>
    </row>
    <row r="4" spans="1:7">
      <c r="B4" s="445" t="s">
        <v>538</v>
      </c>
      <c r="C4" s="445" t="s">
        <v>539</v>
      </c>
      <c r="D4" s="517">
        <v>671892.78820999991</v>
      </c>
      <c r="E4" s="517">
        <v>5305.1910200000002</v>
      </c>
      <c r="F4" s="517">
        <v>3106.5630000000001</v>
      </c>
      <c r="G4" s="517">
        <v>-184.94900000000001</v>
      </c>
    </row>
    <row r="5" spans="1:7">
      <c r="B5" s="445" t="s">
        <v>540</v>
      </c>
      <c r="C5" s="445" t="s">
        <v>541</v>
      </c>
      <c r="D5" s="517">
        <v>148051.87789999999</v>
      </c>
      <c r="E5" s="517">
        <v>665.41896999999994</v>
      </c>
      <c r="F5" s="517">
        <v>0</v>
      </c>
      <c r="G5" s="517">
        <v>0</v>
      </c>
    </row>
    <row r="6" spans="1:7">
      <c r="B6" s="445" t="s">
        <v>542</v>
      </c>
      <c r="C6" s="445" t="s">
        <v>543</v>
      </c>
      <c r="D6" s="517">
        <v>611351.91700000002</v>
      </c>
      <c r="E6" s="517">
        <v>27427.51685</v>
      </c>
      <c r="F6" s="517">
        <v>15689.241</v>
      </c>
      <c r="G6" s="517">
        <v>-484.06599999999997</v>
      </c>
    </row>
    <row r="7" spans="1:7">
      <c r="B7" s="445" t="s">
        <v>544</v>
      </c>
      <c r="C7" s="445" t="s">
        <v>545</v>
      </c>
      <c r="D7" s="517">
        <v>144793.16810000001</v>
      </c>
      <c r="E7" s="517">
        <v>0</v>
      </c>
      <c r="F7" s="517">
        <v>0</v>
      </c>
      <c r="G7" s="517">
        <v>0</v>
      </c>
    </row>
    <row r="8" spans="1:7">
      <c r="B8" s="445" t="s">
        <v>546</v>
      </c>
      <c r="C8" s="445" t="s">
        <v>547</v>
      </c>
      <c r="D8" s="517">
        <v>23204.270799999998</v>
      </c>
      <c r="E8" s="517">
        <v>0</v>
      </c>
      <c r="F8" s="517">
        <v>0</v>
      </c>
      <c r="G8" s="517">
        <v>0</v>
      </c>
    </row>
    <row r="9" spans="1:7">
      <c r="B9" s="445" t="s">
        <v>548</v>
      </c>
      <c r="C9" s="445" t="s">
        <v>549</v>
      </c>
      <c r="D9" s="517">
        <v>2940737.6760100001</v>
      </c>
      <c r="E9" s="517">
        <v>19689.52837</v>
      </c>
      <c r="F9" s="517">
        <v>7025</v>
      </c>
      <c r="G9" s="517">
        <v>-1817.7629999999999</v>
      </c>
    </row>
    <row r="10" spans="1:7">
      <c r="B10" s="445" t="s">
        <v>550</v>
      </c>
      <c r="C10" s="445" t="s">
        <v>551</v>
      </c>
      <c r="D10" s="517">
        <v>948676.09750999999</v>
      </c>
      <c r="E10" s="517">
        <v>6819.8428800000002</v>
      </c>
      <c r="F10" s="517">
        <v>3240.7358100000001</v>
      </c>
      <c r="G10" s="517">
        <v>-2251.8000000000002</v>
      </c>
    </row>
    <row r="11" spans="1:7">
      <c r="B11" s="445" t="s">
        <v>552</v>
      </c>
      <c r="C11" s="445" t="s">
        <v>553</v>
      </c>
      <c r="D11" s="517">
        <v>264191.89389000001</v>
      </c>
      <c r="E11" s="517">
        <v>7942.5311000000002</v>
      </c>
      <c r="F11" s="517">
        <v>5300</v>
      </c>
      <c r="G11" s="517">
        <v>3300</v>
      </c>
    </row>
    <row r="12" spans="1:7">
      <c r="B12" s="445" t="s">
        <v>554</v>
      </c>
      <c r="C12" s="445" t="s">
        <v>555</v>
      </c>
      <c r="D12" s="517">
        <v>121122.53849000001</v>
      </c>
      <c r="E12" s="517">
        <v>8062.4171799999995</v>
      </c>
      <c r="F12" s="517">
        <v>1952.6</v>
      </c>
      <c r="G12" s="517">
        <v>1600</v>
      </c>
    </row>
    <row r="13" spans="1:7">
      <c r="B13" s="445" t="s">
        <v>556</v>
      </c>
      <c r="C13" s="445" t="s">
        <v>557</v>
      </c>
      <c r="D13" s="517">
        <v>127480.72482</v>
      </c>
      <c r="E13" s="517">
        <v>6.6280000000000006E-2</v>
      </c>
      <c r="F13" s="517">
        <v>0</v>
      </c>
      <c r="G13" s="517">
        <v>-17.989999999999998</v>
      </c>
    </row>
    <row r="14" spans="1:7">
      <c r="B14" s="445" t="s">
        <v>558</v>
      </c>
      <c r="C14" s="445" t="s">
        <v>559</v>
      </c>
      <c r="D14" s="517">
        <v>119373.72433</v>
      </c>
      <c r="E14" s="517">
        <v>32506.278480000001</v>
      </c>
      <c r="F14" s="517">
        <v>25670</v>
      </c>
      <c r="G14" s="517">
        <v>25670</v>
      </c>
    </row>
    <row r="15" spans="1:7">
      <c r="B15" s="445" t="s">
        <v>560</v>
      </c>
      <c r="C15" s="445" t="s">
        <v>561</v>
      </c>
      <c r="D15" s="517">
        <v>13143628.12599</v>
      </c>
      <c r="E15" s="517">
        <v>135888.08749000001</v>
      </c>
      <c r="F15" s="517">
        <v>21089.631999999998</v>
      </c>
      <c r="G15" s="517">
        <v>1635.9570000000003</v>
      </c>
    </row>
    <row r="16" spans="1:7">
      <c r="B16" s="445" t="s">
        <v>562</v>
      </c>
      <c r="C16" s="445" t="s">
        <v>563</v>
      </c>
      <c r="D16" s="517">
        <v>385731.11008999997</v>
      </c>
      <c r="E16" s="517">
        <v>10800.81503</v>
      </c>
      <c r="F16" s="517">
        <v>8616.4369999999999</v>
      </c>
      <c r="G16" s="517">
        <v>-6742.6329999999998</v>
      </c>
    </row>
    <row r="17" spans="2:7">
      <c r="B17" s="445" t="s">
        <v>564</v>
      </c>
      <c r="C17" s="445" t="s">
        <v>565</v>
      </c>
      <c r="D17" s="517">
        <v>716760.45186000003</v>
      </c>
      <c r="E17" s="517">
        <v>137.64165000000003</v>
      </c>
      <c r="F17" s="517">
        <v>39.299700000000001</v>
      </c>
      <c r="G17" s="517">
        <v>-2464.1772999999998</v>
      </c>
    </row>
    <row r="18" spans="2:7">
      <c r="B18" s="445" t="s">
        <v>566</v>
      </c>
      <c r="C18" s="445" t="s">
        <v>567</v>
      </c>
      <c r="D18" s="517">
        <v>5000.37435</v>
      </c>
      <c r="E18" s="517">
        <v>0</v>
      </c>
      <c r="F18" s="517">
        <v>0</v>
      </c>
      <c r="G18" s="517">
        <v>0</v>
      </c>
    </row>
    <row r="19" spans="2:7">
      <c r="B19" s="445" t="s">
        <v>568</v>
      </c>
      <c r="C19" s="445" t="s">
        <v>513</v>
      </c>
      <c r="D19" s="517">
        <v>56562.646670000002</v>
      </c>
      <c r="E19" s="517">
        <v>0</v>
      </c>
      <c r="F19" s="517">
        <v>0</v>
      </c>
      <c r="G19" s="517">
        <v>0</v>
      </c>
    </row>
    <row r="20" spans="2:7">
      <c r="B20" s="445" t="s">
        <v>569</v>
      </c>
      <c r="C20" s="445" t="s">
        <v>570</v>
      </c>
      <c r="D20" s="517">
        <v>218480.52124</v>
      </c>
      <c r="E20" s="517">
        <v>3826.43905</v>
      </c>
      <c r="F20" s="517">
        <v>0</v>
      </c>
      <c r="G20" s="517">
        <v>0</v>
      </c>
    </row>
    <row r="21" spans="2:7">
      <c r="B21" s="445" t="s">
        <v>571</v>
      </c>
      <c r="C21" s="445" t="s">
        <v>572</v>
      </c>
      <c r="D21" s="517">
        <v>147935.51562999998</v>
      </c>
      <c r="E21" s="517">
        <v>8871.8031300000002</v>
      </c>
      <c r="F21" s="517">
        <v>3000</v>
      </c>
      <c r="G21" s="517">
        <v>-1000</v>
      </c>
    </row>
    <row r="22" spans="2:7">
      <c r="B22" s="445" t="s">
        <v>573</v>
      </c>
      <c r="C22" s="445" t="s">
        <v>574</v>
      </c>
      <c r="D22" s="517">
        <v>130378.3539</v>
      </c>
      <c r="E22" s="517">
        <v>421.45158000000004</v>
      </c>
      <c r="F22" s="517">
        <v>0</v>
      </c>
      <c r="G22" s="517">
        <v>0</v>
      </c>
    </row>
    <row r="23" spans="2:7">
      <c r="B23" s="445" t="s">
        <v>575</v>
      </c>
      <c r="C23" s="445" t="s">
        <v>576</v>
      </c>
      <c r="D23" s="517">
        <v>11424.681640000001</v>
      </c>
      <c r="E23" s="517">
        <v>0</v>
      </c>
      <c r="F23" s="517">
        <v>0</v>
      </c>
      <c r="G23" s="517">
        <v>0</v>
      </c>
    </row>
    <row r="24" spans="2:7">
      <c r="B24" s="445" t="s">
        <v>577</v>
      </c>
      <c r="C24" s="445" t="s">
        <v>578</v>
      </c>
      <c r="D24" s="517">
        <v>46809737.034040004</v>
      </c>
      <c r="E24" s="517">
        <v>162849.92034000001</v>
      </c>
      <c r="F24" s="517">
        <v>24028.01758</v>
      </c>
      <c r="G24" s="517">
        <v>-63.228680000000054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92D050"/>
  </sheetPr>
  <dimension ref="B2:F56"/>
  <sheetViews>
    <sheetView topLeftCell="A18" workbookViewId="0">
      <selection activeCell="J29" sqref="J29"/>
    </sheetView>
  </sheetViews>
  <sheetFormatPr defaultColWidth="11.42578125" defaultRowHeight="12.75"/>
  <cols>
    <col min="2" max="2" width="11.140625" bestFit="1" customWidth="1"/>
    <col min="3" max="3" width="22.42578125" bestFit="1" customWidth="1"/>
    <col min="4" max="4" width="20" bestFit="1" customWidth="1"/>
    <col min="5" max="5" width="31.140625" bestFit="1" customWidth="1"/>
    <col min="6" max="6" width="22.5703125" bestFit="1" customWidth="1"/>
  </cols>
  <sheetData>
    <row r="2" spans="2:6" ht="15">
      <c r="B2" s="308" t="s">
        <v>43</v>
      </c>
    </row>
    <row r="3" spans="2:6" ht="13.5" thickBot="1"/>
    <row r="4" spans="2:6" ht="13.5" thickBot="1">
      <c r="B4" s="315" t="s">
        <v>579</v>
      </c>
      <c r="C4" s="316" t="s">
        <v>531</v>
      </c>
      <c r="D4" s="316" t="s">
        <v>580</v>
      </c>
      <c r="E4" s="316" t="s">
        <v>533</v>
      </c>
      <c r="F4" s="317" t="s">
        <v>534</v>
      </c>
    </row>
    <row r="5" spans="2:6">
      <c r="B5" s="446" t="s">
        <v>581</v>
      </c>
      <c r="C5" s="523">
        <v>10043.76463</v>
      </c>
      <c r="D5" s="447">
        <v>0</v>
      </c>
      <c r="E5" s="447">
        <v>0</v>
      </c>
      <c r="F5" s="447">
        <v>0</v>
      </c>
    </row>
    <row r="6" spans="2:6">
      <c r="B6" s="446" t="s">
        <v>582</v>
      </c>
      <c r="C6" s="523">
        <v>532</v>
      </c>
      <c r="D6" s="447">
        <v>0</v>
      </c>
      <c r="E6" s="447">
        <v>0</v>
      </c>
      <c r="F6" s="447">
        <v>0</v>
      </c>
    </row>
    <row r="7" spans="2:6">
      <c r="B7" s="446" t="s">
        <v>583</v>
      </c>
      <c r="C7" s="523">
        <v>9.0520000000000003E-2</v>
      </c>
      <c r="D7" s="447">
        <v>0</v>
      </c>
      <c r="E7" s="447">
        <v>0</v>
      </c>
      <c r="F7" s="447">
        <v>0</v>
      </c>
    </row>
    <row r="8" spans="2:6">
      <c r="B8" s="446" t="s">
        <v>584</v>
      </c>
      <c r="C8" s="523">
        <v>0.49164000000000002</v>
      </c>
      <c r="D8" s="447">
        <v>0</v>
      </c>
      <c r="E8" s="447">
        <v>0</v>
      </c>
      <c r="F8" s="447">
        <v>0</v>
      </c>
    </row>
    <row r="9" spans="2:6">
      <c r="B9" s="446" t="s">
        <v>585</v>
      </c>
      <c r="C9" s="523">
        <v>3735.5359899999999</v>
      </c>
      <c r="D9" s="447">
        <v>0</v>
      </c>
      <c r="E9" s="447">
        <v>0</v>
      </c>
      <c r="F9" s="447">
        <v>0</v>
      </c>
    </row>
    <row r="10" spans="2:6">
      <c r="B10" s="446" t="s">
        <v>586</v>
      </c>
      <c r="C10" s="523">
        <v>3.3761700000000001</v>
      </c>
      <c r="D10" s="447">
        <v>0</v>
      </c>
      <c r="E10" s="447">
        <v>0</v>
      </c>
      <c r="F10" s="447">
        <v>0</v>
      </c>
    </row>
    <row r="11" spans="2:6">
      <c r="B11" s="446" t="s">
        <v>587</v>
      </c>
      <c r="C11" s="523">
        <v>11986.904399999999</v>
      </c>
      <c r="D11" s="447">
        <v>0</v>
      </c>
      <c r="E11" s="447">
        <v>0</v>
      </c>
      <c r="F11" s="447">
        <v>0</v>
      </c>
    </row>
    <row r="12" spans="2:6">
      <c r="B12" s="446" t="s">
        <v>588</v>
      </c>
      <c r="C12" s="523">
        <v>0.80447999999999997</v>
      </c>
      <c r="D12" s="447">
        <v>0</v>
      </c>
      <c r="E12" s="447">
        <v>0</v>
      </c>
      <c r="F12" s="447">
        <v>0</v>
      </c>
    </row>
    <row r="13" spans="2:6">
      <c r="B13" s="446" t="s">
        <v>589</v>
      </c>
      <c r="C13" s="523">
        <v>0.40117999999999998</v>
      </c>
      <c r="D13" s="447">
        <v>0</v>
      </c>
      <c r="E13" s="447">
        <v>0</v>
      </c>
      <c r="F13" s="447">
        <v>0</v>
      </c>
    </row>
    <row r="14" spans="2:6">
      <c r="B14" s="446" t="s">
        <v>590</v>
      </c>
      <c r="C14" s="523">
        <v>5820.8471499999996</v>
      </c>
      <c r="D14" s="447">
        <v>0</v>
      </c>
      <c r="E14" s="447">
        <v>0</v>
      </c>
      <c r="F14" s="447">
        <v>0</v>
      </c>
    </row>
    <row r="15" spans="2:6">
      <c r="B15" s="446" t="s">
        <v>591</v>
      </c>
      <c r="C15" s="523">
        <v>2858.30546</v>
      </c>
      <c r="D15" s="447">
        <v>0</v>
      </c>
      <c r="E15" s="447">
        <v>0</v>
      </c>
      <c r="F15" s="447">
        <v>0</v>
      </c>
    </row>
    <row r="16" spans="2:6">
      <c r="B16" s="446" t="s">
        <v>592</v>
      </c>
      <c r="C16" s="523">
        <v>3462.7551800000001</v>
      </c>
      <c r="D16" s="447">
        <v>6.4359700000000002</v>
      </c>
      <c r="E16" s="447">
        <v>0</v>
      </c>
      <c r="F16" s="447">
        <v>0</v>
      </c>
    </row>
    <row r="17" spans="2:6">
      <c r="B17" s="446" t="s">
        <v>593</v>
      </c>
      <c r="C17" s="523">
        <v>13403.17931</v>
      </c>
      <c r="D17" s="447">
        <v>0</v>
      </c>
      <c r="E17" s="447">
        <v>0</v>
      </c>
      <c r="F17" s="447">
        <v>0</v>
      </c>
    </row>
    <row r="18" spans="2:6">
      <c r="B18" s="446" t="s">
        <v>594</v>
      </c>
      <c r="C18" s="523">
        <v>0.27788000000000002</v>
      </c>
      <c r="D18" s="447">
        <v>0</v>
      </c>
      <c r="E18" s="447">
        <v>0</v>
      </c>
      <c r="F18" s="447">
        <v>0</v>
      </c>
    </row>
    <row r="19" spans="2:6">
      <c r="B19" s="446" t="s">
        <v>595</v>
      </c>
      <c r="C19" s="523">
        <v>3245.2381599999999</v>
      </c>
      <c r="D19" s="447">
        <v>0</v>
      </c>
      <c r="E19" s="447">
        <v>0</v>
      </c>
      <c r="F19" s="447">
        <v>0</v>
      </c>
    </row>
    <row r="20" spans="2:6">
      <c r="B20" s="446" t="s">
        <v>596</v>
      </c>
      <c r="C20" s="523">
        <v>0.81820999999999999</v>
      </c>
      <c r="D20" s="447">
        <v>0</v>
      </c>
      <c r="E20" s="447">
        <v>0</v>
      </c>
      <c r="F20" s="447">
        <v>0</v>
      </c>
    </row>
    <row r="21" spans="2:6">
      <c r="B21" s="446" t="s">
        <v>597</v>
      </c>
      <c r="C21" s="523">
        <v>1.0688800000000001</v>
      </c>
      <c r="D21" s="447">
        <v>0</v>
      </c>
      <c r="E21" s="447">
        <v>0</v>
      </c>
      <c r="F21" s="447">
        <v>0</v>
      </c>
    </row>
    <row r="22" spans="2:6">
      <c r="B22" s="446" t="s">
        <v>598</v>
      </c>
      <c r="C22" s="523">
        <v>12880.44757</v>
      </c>
      <c r="D22" s="447">
        <v>3.79955</v>
      </c>
      <c r="E22" s="447">
        <v>0</v>
      </c>
      <c r="F22" s="447">
        <v>0</v>
      </c>
    </row>
    <row r="23" spans="2:6">
      <c r="B23" s="446" t="s">
        <v>599</v>
      </c>
      <c r="C23" s="523">
        <v>35.018239999999999</v>
      </c>
      <c r="D23" s="447">
        <v>0</v>
      </c>
      <c r="E23" s="447">
        <v>0</v>
      </c>
      <c r="F23" s="447">
        <v>0</v>
      </c>
    </row>
    <row r="24" spans="2:6">
      <c r="B24" s="446" t="s">
        <v>600</v>
      </c>
      <c r="C24" s="523">
        <v>1525.74044</v>
      </c>
      <c r="D24" s="447">
        <v>0</v>
      </c>
      <c r="E24" s="447">
        <v>0</v>
      </c>
      <c r="F24" s="447">
        <v>0</v>
      </c>
    </row>
    <row r="25" spans="2:6">
      <c r="B25" s="446" t="s">
        <v>601</v>
      </c>
      <c r="C25" s="523">
        <v>1.82955</v>
      </c>
      <c r="D25" s="447">
        <v>0</v>
      </c>
      <c r="E25" s="447">
        <v>0</v>
      </c>
      <c r="F25" s="447">
        <v>0</v>
      </c>
    </row>
    <row r="26" spans="2:6">
      <c r="B26" s="446" t="s">
        <v>602</v>
      </c>
      <c r="C26" s="523">
        <v>10.51519</v>
      </c>
      <c r="D26" s="447">
        <v>0</v>
      </c>
      <c r="E26" s="447">
        <v>0</v>
      </c>
      <c r="F26" s="447">
        <v>0</v>
      </c>
    </row>
    <row r="27" spans="2:6">
      <c r="B27" s="446" t="s">
        <v>603</v>
      </c>
      <c r="C27" s="523">
        <v>0.37180000000000002</v>
      </c>
      <c r="D27" s="447">
        <v>0</v>
      </c>
      <c r="E27" s="447">
        <v>0</v>
      </c>
      <c r="F27" s="447">
        <v>0</v>
      </c>
    </row>
    <row r="28" spans="2:6">
      <c r="B28" s="446" t="s">
        <v>604</v>
      </c>
      <c r="C28" s="523">
        <v>1230.3858500000001</v>
      </c>
      <c r="D28" s="447">
        <v>0</v>
      </c>
      <c r="E28" s="447">
        <v>0</v>
      </c>
      <c r="F28" s="447">
        <v>0</v>
      </c>
    </row>
    <row r="29" spans="2:6">
      <c r="B29" s="446" t="s">
        <v>605</v>
      </c>
      <c r="C29" s="523">
        <v>15.78303</v>
      </c>
      <c r="D29" s="447">
        <v>0</v>
      </c>
      <c r="E29" s="447">
        <v>0</v>
      </c>
      <c r="F29" s="447">
        <v>0</v>
      </c>
    </row>
    <row r="30" spans="2:6">
      <c r="B30" s="446" t="s">
        <v>606</v>
      </c>
      <c r="C30" s="523">
        <v>6600.0004499999995</v>
      </c>
      <c r="D30" s="447">
        <v>0</v>
      </c>
      <c r="E30" s="447">
        <v>0</v>
      </c>
      <c r="F30" s="447">
        <v>0</v>
      </c>
    </row>
    <row r="31" spans="2:6">
      <c r="B31" s="446" t="s">
        <v>607</v>
      </c>
      <c r="C31" s="523">
        <v>1865.4699000000001</v>
      </c>
      <c r="D31" s="447">
        <v>0</v>
      </c>
      <c r="E31" s="447">
        <v>0</v>
      </c>
      <c r="F31" s="447">
        <v>0</v>
      </c>
    </row>
    <row r="32" spans="2:6">
      <c r="B32" s="446" t="s">
        <v>608</v>
      </c>
      <c r="C32" s="523">
        <v>7.2840999999999996</v>
      </c>
      <c r="D32" s="447">
        <v>0</v>
      </c>
      <c r="E32" s="447">
        <v>0</v>
      </c>
      <c r="F32" s="447">
        <v>0</v>
      </c>
    </row>
    <row r="33" spans="2:6">
      <c r="B33" s="446" t="s">
        <v>609</v>
      </c>
      <c r="C33" s="523">
        <v>0.28404000000000001</v>
      </c>
      <c r="D33" s="447">
        <v>0</v>
      </c>
      <c r="E33" s="447">
        <v>0</v>
      </c>
      <c r="F33" s="447">
        <v>0</v>
      </c>
    </row>
    <row r="34" spans="2:6">
      <c r="B34" s="446" t="s">
        <v>610</v>
      </c>
      <c r="C34" s="523">
        <v>203.13320999999999</v>
      </c>
      <c r="D34" s="447">
        <v>0</v>
      </c>
      <c r="E34" s="447">
        <v>0</v>
      </c>
      <c r="F34" s="447">
        <v>0</v>
      </c>
    </row>
    <row r="35" spans="2:6">
      <c r="B35" s="446" t="s">
        <v>611</v>
      </c>
      <c r="C35" s="523">
        <v>0.31007000000000001</v>
      </c>
      <c r="D35" s="447">
        <v>0</v>
      </c>
      <c r="E35" s="447">
        <v>0</v>
      </c>
      <c r="F35" s="447">
        <v>0</v>
      </c>
    </row>
    <row r="36" spans="2:6">
      <c r="B36" s="446" t="s">
        <v>612</v>
      </c>
      <c r="C36" s="523">
        <v>66.002189999999999</v>
      </c>
      <c r="D36" s="447">
        <v>0</v>
      </c>
      <c r="E36" s="447">
        <v>0</v>
      </c>
      <c r="F36" s="447">
        <v>0</v>
      </c>
    </row>
    <row r="37" spans="2:6">
      <c r="B37" s="446" t="s">
        <v>613</v>
      </c>
      <c r="C37" s="523">
        <v>0.33689999999999998</v>
      </c>
      <c r="D37" s="447">
        <v>0</v>
      </c>
      <c r="E37" s="447">
        <v>0</v>
      </c>
      <c r="F37" s="447">
        <v>0</v>
      </c>
    </row>
    <row r="38" spans="2:6">
      <c r="B38" s="446" t="s">
        <v>614</v>
      </c>
      <c r="C38" s="523">
        <v>67621471.788529992</v>
      </c>
      <c r="D38" s="447">
        <v>431204.69729000004</v>
      </c>
      <c r="E38" s="447">
        <v>118757.52609</v>
      </c>
      <c r="F38" s="447">
        <v>18392.799019999999</v>
      </c>
    </row>
    <row r="39" spans="2:6">
      <c r="B39" s="446" t="s">
        <v>615</v>
      </c>
      <c r="C39" s="523">
        <v>30.485999999999997</v>
      </c>
      <c r="D39" s="447">
        <v>0</v>
      </c>
      <c r="E39" s="447">
        <v>0</v>
      </c>
      <c r="F39" s="447">
        <v>0</v>
      </c>
    </row>
    <row r="40" spans="2:6">
      <c r="B40" s="446" t="s">
        <v>616</v>
      </c>
      <c r="C40" s="523">
        <v>3.3E-3</v>
      </c>
      <c r="D40" s="447">
        <v>0</v>
      </c>
      <c r="E40" s="447">
        <v>0</v>
      </c>
      <c r="F40" s="447">
        <v>0</v>
      </c>
    </row>
    <row r="41" spans="2:6">
      <c r="B41" s="446" t="s">
        <v>617</v>
      </c>
      <c r="C41" s="523">
        <v>683.89091000000008</v>
      </c>
      <c r="D41" s="447">
        <v>1.6590000000000001E-2</v>
      </c>
      <c r="E41" s="447">
        <v>0</v>
      </c>
      <c r="F41" s="447">
        <v>0</v>
      </c>
    </row>
    <row r="42" spans="2:6">
      <c r="B42" s="446" t="s">
        <v>618</v>
      </c>
      <c r="C42" s="523">
        <v>2697.6742300000001</v>
      </c>
      <c r="D42" s="447">
        <v>0</v>
      </c>
      <c r="E42" s="447">
        <v>0</v>
      </c>
      <c r="F42" s="447">
        <v>0</v>
      </c>
    </row>
    <row r="43" spans="2:6">
      <c r="B43" s="446" t="s">
        <v>619</v>
      </c>
      <c r="C43" s="523">
        <v>0.54518</v>
      </c>
      <c r="D43" s="447">
        <v>0</v>
      </c>
      <c r="E43" s="447">
        <v>0</v>
      </c>
      <c r="F43" s="447">
        <v>0</v>
      </c>
    </row>
    <row r="44" spans="2:6">
      <c r="B44" s="446" t="s">
        <v>620</v>
      </c>
      <c r="C44" s="523">
        <v>0.47506999999999999</v>
      </c>
      <c r="D44" s="447">
        <v>0</v>
      </c>
      <c r="E44" s="447">
        <v>0</v>
      </c>
      <c r="F44" s="447">
        <v>0</v>
      </c>
    </row>
    <row r="45" spans="2:6">
      <c r="B45" s="446" t="s">
        <v>621</v>
      </c>
      <c r="C45" s="523">
        <v>1.0070000000000001E-2</v>
      </c>
      <c r="D45" s="447">
        <v>0</v>
      </c>
      <c r="E45" s="447">
        <v>0</v>
      </c>
      <c r="F45" s="447">
        <v>0</v>
      </c>
    </row>
    <row r="46" spans="2:6">
      <c r="B46" s="446" t="s">
        <v>622</v>
      </c>
      <c r="C46" s="523">
        <v>13945.9899</v>
      </c>
      <c r="D46" s="447">
        <v>0</v>
      </c>
      <c r="E46" s="447">
        <v>0</v>
      </c>
      <c r="F46" s="447">
        <v>-1213.4490000000001</v>
      </c>
    </row>
    <row r="47" spans="2:6">
      <c r="B47" s="446" t="s">
        <v>623</v>
      </c>
      <c r="C47" s="523">
        <v>11176.44623</v>
      </c>
      <c r="D47" s="447">
        <v>0</v>
      </c>
      <c r="E47" s="447">
        <v>0</v>
      </c>
      <c r="F47" s="447">
        <v>0</v>
      </c>
    </row>
    <row r="48" spans="2:6">
      <c r="B48" s="446" t="s">
        <v>624</v>
      </c>
      <c r="C48" s="523">
        <v>757.54980999999998</v>
      </c>
      <c r="D48" s="447">
        <v>0</v>
      </c>
      <c r="E48" s="447">
        <v>0</v>
      </c>
      <c r="F48" s="447">
        <v>0</v>
      </c>
    </row>
    <row r="49" spans="2:6">
      <c r="B49" s="446" t="s">
        <v>625</v>
      </c>
      <c r="C49" s="523">
        <v>0.76180999999999999</v>
      </c>
      <c r="D49" s="447">
        <v>0</v>
      </c>
      <c r="E49" s="447">
        <v>0</v>
      </c>
      <c r="F49" s="447">
        <v>0</v>
      </c>
    </row>
    <row r="50" spans="2:6">
      <c r="B50" s="446" t="s">
        <v>626</v>
      </c>
      <c r="C50" s="446">
        <v>0.15817999999999999</v>
      </c>
      <c r="D50" s="447">
        <v>0</v>
      </c>
      <c r="E50" s="447">
        <v>0</v>
      </c>
      <c r="F50" s="447">
        <v>0</v>
      </c>
    </row>
    <row r="51" spans="2:6">
      <c r="B51" s="446" t="s">
        <v>627</v>
      </c>
      <c r="C51" s="446">
        <v>9210.2233500000002</v>
      </c>
      <c r="D51" s="447">
        <v>0</v>
      </c>
      <c r="E51" s="447">
        <v>0</v>
      </c>
      <c r="F51" s="447">
        <v>0</v>
      </c>
    </row>
    <row r="52" spans="2:6">
      <c r="B52" s="446" t="s">
        <v>628</v>
      </c>
      <c r="C52" s="446">
        <v>7000.3418299999994</v>
      </c>
      <c r="D52" s="447">
        <v>0</v>
      </c>
      <c r="E52" s="447">
        <v>0</v>
      </c>
      <c r="F52" s="447">
        <v>0</v>
      </c>
    </row>
    <row r="53" spans="2:6">
      <c r="B53" s="446" t="s">
        <v>629</v>
      </c>
      <c r="C53" s="446">
        <v>0.37630000000000002</v>
      </c>
      <c r="D53" s="447">
        <v>0</v>
      </c>
      <c r="E53" s="447">
        <v>0</v>
      </c>
      <c r="F53" s="447">
        <v>0</v>
      </c>
    </row>
    <row r="54" spans="2:6">
      <c r="B54" s="446"/>
      <c r="C54" s="446"/>
      <c r="D54" s="447"/>
      <c r="E54" s="447"/>
      <c r="F54" s="447"/>
    </row>
    <row r="55" spans="2:6">
      <c r="B55" s="446"/>
      <c r="C55" s="446"/>
      <c r="D55" s="447"/>
      <c r="E55" s="447"/>
      <c r="F55" s="447"/>
    </row>
    <row r="56" spans="2:6">
      <c r="B56" s="446"/>
      <c r="C56" s="446"/>
      <c r="D56" s="447"/>
      <c r="E56" s="447"/>
      <c r="F56" s="447"/>
    </row>
  </sheetData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92D050"/>
  </sheetPr>
  <dimension ref="A1:J5"/>
  <sheetViews>
    <sheetView workbookViewId="0">
      <selection activeCell="H17" sqref="H17"/>
    </sheetView>
  </sheetViews>
  <sheetFormatPr defaultColWidth="11.42578125" defaultRowHeight="12.75"/>
  <cols>
    <col min="4" max="4" width="20.5703125" bestFit="1" customWidth="1"/>
    <col min="5" max="5" width="21.42578125" bestFit="1" customWidth="1"/>
    <col min="6" max="7" width="30.140625" bestFit="1" customWidth="1"/>
    <col min="8" max="8" width="31.140625" bestFit="1" customWidth="1"/>
    <col min="9" max="9" width="27.5703125" bestFit="1" customWidth="1"/>
    <col min="10" max="10" width="20.28515625" bestFit="1" customWidth="1"/>
    <col min="11" max="11" width="22.42578125" bestFit="1" customWidth="1"/>
  </cols>
  <sheetData>
    <row r="1" spans="1:10" ht="15">
      <c r="A1" s="308" t="s">
        <v>45</v>
      </c>
    </row>
    <row r="3" spans="1:10" ht="13.5" thickBot="1"/>
    <row r="4" spans="1:10">
      <c r="C4" s="309" t="s">
        <v>630</v>
      </c>
      <c r="D4" s="310" t="s">
        <v>631</v>
      </c>
      <c r="E4" s="310" t="s">
        <v>632</v>
      </c>
      <c r="F4" s="310" t="s">
        <v>633</v>
      </c>
      <c r="G4" s="310" t="s">
        <v>634</v>
      </c>
      <c r="H4" s="310" t="s">
        <v>635</v>
      </c>
      <c r="I4" s="310" t="s">
        <v>636</v>
      </c>
      <c r="J4" s="311" t="s">
        <v>637</v>
      </c>
    </row>
    <row r="5" spans="1:10">
      <c r="C5" s="446" t="s">
        <v>638</v>
      </c>
      <c r="D5" s="447">
        <v>1178645.2771299998</v>
      </c>
      <c r="E5" s="447">
        <v>76357.865720000002</v>
      </c>
      <c r="F5" s="447">
        <v>32716.3809</v>
      </c>
      <c r="G5" s="447">
        <v>74060.484360000002</v>
      </c>
      <c r="H5" s="447">
        <v>31410.569909999998</v>
      </c>
      <c r="I5" s="447">
        <v>59167.510039999994</v>
      </c>
      <c r="J5" s="447">
        <v>61497228.584340006</v>
      </c>
    </row>
  </sheetData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Ark20">
    <tabColor rgb="FF92D050"/>
  </sheetPr>
  <dimension ref="A1:H11"/>
  <sheetViews>
    <sheetView zoomScale="110" zoomScaleNormal="110" workbookViewId="0">
      <selection activeCell="K16" sqref="K16"/>
    </sheetView>
  </sheetViews>
  <sheetFormatPr defaultColWidth="11.42578125" defaultRowHeight="14.25"/>
  <cols>
    <col min="1" max="2" width="4.28515625" style="14" customWidth="1"/>
    <col min="3" max="3" width="13" style="14" bestFit="1" customWidth="1"/>
    <col min="4" max="8" width="14.28515625" style="14" customWidth="1"/>
    <col min="9" max="16384" width="11.42578125" style="14"/>
  </cols>
  <sheetData>
    <row r="1" spans="1:8" ht="18.75" customHeight="1"/>
    <row r="2" spans="1:8" ht="18.75" customHeight="1">
      <c r="A2" s="15" t="s">
        <v>54</v>
      </c>
      <c r="B2" s="16"/>
      <c r="C2" s="16"/>
      <c r="D2" s="17"/>
      <c r="E2" s="17"/>
      <c r="F2" s="17"/>
      <c r="G2" s="17"/>
      <c r="H2" s="17"/>
    </row>
    <row r="3" spans="1:8" ht="14.25" customHeight="1">
      <c r="A3" s="15"/>
      <c r="B3" s="16"/>
      <c r="C3" s="16"/>
      <c r="D3" s="17"/>
      <c r="E3" s="17"/>
      <c r="F3" s="17"/>
      <c r="G3" s="17"/>
      <c r="H3" s="17"/>
    </row>
    <row r="4" spans="1:8" ht="14.25" customHeight="1">
      <c r="A4" s="15"/>
      <c r="B4" s="18" t="s">
        <v>117</v>
      </c>
      <c r="C4" s="19"/>
      <c r="D4" s="17"/>
      <c r="E4" s="17"/>
      <c r="F4" s="17"/>
      <c r="G4" s="17"/>
      <c r="H4" s="17"/>
    </row>
    <row r="5" spans="1:8" ht="14.25" customHeight="1" thickBot="1">
      <c r="A5" s="15"/>
      <c r="B5" s="16"/>
      <c r="C5" s="16"/>
      <c r="D5" s="17"/>
      <c r="E5" s="17"/>
      <c r="F5" s="17"/>
      <c r="G5" s="17"/>
      <c r="H5" s="17"/>
    </row>
    <row r="6" spans="1:8" ht="14.25" customHeight="1">
      <c r="B6" s="20"/>
      <c r="C6" s="21"/>
      <c r="D6" s="485" t="s">
        <v>118</v>
      </c>
      <c r="E6" s="22" t="s">
        <v>119</v>
      </c>
      <c r="F6" s="22" t="s">
        <v>120</v>
      </c>
      <c r="G6" s="22" t="s">
        <v>121</v>
      </c>
      <c r="H6" s="43" t="s">
        <v>122</v>
      </c>
    </row>
    <row r="7" spans="1:8" ht="18.75" thickBot="1">
      <c r="B7" s="20"/>
      <c r="C7" s="27"/>
      <c r="D7" s="331" t="s">
        <v>639</v>
      </c>
      <c r="E7" s="449" t="s">
        <v>640</v>
      </c>
      <c r="F7" s="449" t="s">
        <v>641</v>
      </c>
      <c r="G7" s="449" t="s">
        <v>642</v>
      </c>
      <c r="H7" s="332" t="s">
        <v>643</v>
      </c>
    </row>
    <row r="8" spans="1:8" ht="14.25" customHeight="1">
      <c r="B8" s="56">
        <v>1</v>
      </c>
      <c r="C8" s="318" t="s">
        <v>638</v>
      </c>
      <c r="D8" s="448">
        <v>11454850.427889999</v>
      </c>
      <c r="E8" s="448">
        <v>56363369.420189999</v>
      </c>
      <c r="F8" s="448">
        <v>240253.06770000001</v>
      </c>
      <c r="G8" s="448">
        <v>68058472.915780008</v>
      </c>
      <c r="H8" s="448">
        <v>135815790.15200001</v>
      </c>
    </row>
    <row r="9" spans="1:8" ht="14.25" customHeight="1">
      <c r="B9" s="34">
        <v>2</v>
      </c>
      <c r="C9" s="319" t="s">
        <v>644</v>
      </c>
      <c r="D9" s="448">
        <v>79490.956570000009</v>
      </c>
      <c r="E9" s="448">
        <v>226032.60106000002</v>
      </c>
      <c r="F9" s="448">
        <v>6933.8656799999999</v>
      </c>
      <c r="G9" s="448">
        <v>312457.42330999998</v>
      </c>
      <c r="H9" s="448">
        <v>637311.69200000004</v>
      </c>
    </row>
    <row r="10" spans="1:8" ht="14.25" customHeight="1">
      <c r="B10" s="58">
        <v>3</v>
      </c>
      <c r="C10" s="64"/>
      <c r="D10" s="320"/>
      <c r="E10" s="320"/>
      <c r="F10" s="30"/>
      <c r="G10" s="30"/>
      <c r="H10" s="38"/>
    </row>
    <row r="11" spans="1:8" ht="14.25" customHeight="1" thickBot="1">
      <c r="B11" s="54">
        <v>4</v>
      </c>
      <c r="C11" s="280"/>
      <c r="D11" s="281"/>
      <c r="E11" s="281"/>
      <c r="F11" s="282"/>
      <c r="G11" s="282"/>
      <c r="H11" s="283"/>
    </row>
  </sheetData>
  <pageMargins left="0.7" right="0.7" top="0.75" bottom="0.75" header="0.3" footer="0.3"/>
  <pageSetup paperSize="9" orientation="portrait" verticalDpi="0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Ark21">
    <tabColor rgb="FF92D050"/>
  </sheetPr>
  <dimension ref="A1:I25"/>
  <sheetViews>
    <sheetView zoomScaleNormal="100" workbookViewId="0">
      <selection activeCell="J32" sqref="J32"/>
    </sheetView>
  </sheetViews>
  <sheetFormatPr defaultColWidth="11.42578125" defaultRowHeight="14.25"/>
  <cols>
    <col min="1" max="2" width="4.28515625" style="14" customWidth="1"/>
    <col min="3" max="3" width="39.85546875" style="14" bestFit="1" customWidth="1"/>
    <col min="4" max="9" width="14.28515625" style="14" customWidth="1"/>
    <col min="10" max="16384" width="11.42578125" style="14"/>
  </cols>
  <sheetData>
    <row r="1" spans="1:9" ht="18.75" customHeight="1"/>
    <row r="2" spans="1:9" ht="18.75" customHeight="1">
      <c r="A2" s="15" t="s">
        <v>56</v>
      </c>
      <c r="B2" s="16"/>
      <c r="C2" s="16"/>
      <c r="D2" s="17"/>
      <c r="E2" s="17"/>
      <c r="F2" s="17"/>
      <c r="G2" s="17"/>
      <c r="H2" s="17"/>
      <c r="I2" s="17"/>
    </row>
    <row r="3" spans="1:9" ht="14.25" customHeight="1">
      <c r="A3" s="15"/>
      <c r="B3" s="16"/>
      <c r="C3" s="16"/>
      <c r="D3" s="17"/>
      <c r="E3" s="17"/>
      <c r="F3" s="17"/>
      <c r="G3" s="17"/>
      <c r="H3" s="17"/>
      <c r="I3" s="17"/>
    </row>
    <row r="4" spans="1:9" ht="14.25" customHeight="1">
      <c r="A4" s="15"/>
      <c r="B4" s="18" t="s">
        <v>117</v>
      </c>
      <c r="C4" s="19"/>
      <c r="D4" s="17"/>
      <c r="E4" s="17"/>
      <c r="F4" s="17"/>
      <c r="G4" s="17"/>
      <c r="H4" s="17"/>
      <c r="I4" s="17"/>
    </row>
    <row r="5" spans="1:9" ht="14.25" customHeight="1" thickBot="1">
      <c r="A5" s="15"/>
      <c r="B5" s="16"/>
      <c r="C5" s="16"/>
      <c r="D5" s="23"/>
      <c r="E5" s="23"/>
      <c r="F5" s="23"/>
      <c r="G5" s="23"/>
      <c r="H5" s="23"/>
      <c r="I5" s="23"/>
    </row>
    <row r="6" spans="1:9" ht="14.25" customHeight="1">
      <c r="B6" s="20"/>
      <c r="C6" s="21"/>
      <c r="D6" s="206" t="s">
        <v>118</v>
      </c>
      <c r="E6" s="450" t="s">
        <v>119</v>
      </c>
      <c r="F6" s="450" t="s">
        <v>120</v>
      </c>
      <c r="G6" s="207" t="s">
        <v>121</v>
      </c>
      <c r="H6" s="208" t="s">
        <v>122</v>
      </c>
      <c r="I6" s="63" t="s">
        <v>123</v>
      </c>
    </row>
    <row r="7" spans="1:9" ht="15" thickBot="1">
      <c r="B7" s="20"/>
      <c r="C7" s="88"/>
      <c r="D7" s="587"/>
      <c r="E7" s="588"/>
      <c r="F7" s="589"/>
      <c r="G7" s="590"/>
      <c r="H7" s="583" t="s">
        <v>645</v>
      </c>
      <c r="I7" s="585" t="s">
        <v>646</v>
      </c>
    </row>
    <row r="8" spans="1:9" ht="18.75" thickBot="1">
      <c r="B8" s="97"/>
      <c r="C8" s="27" t="s">
        <v>647</v>
      </c>
      <c r="D8" s="321" t="s">
        <v>648</v>
      </c>
      <c r="E8" s="487" t="s">
        <v>649</v>
      </c>
      <c r="F8" s="487" t="s">
        <v>650</v>
      </c>
      <c r="G8" s="487" t="s">
        <v>651</v>
      </c>
      <c r="H8" s="584"/>
      <c r="I8" s="586"/>
    </row>
    <row r="9" spans="1:9" ht="14.25" customHeight="1">
      <c r="B9" s="56">
        <v>1</v>
      </c>
      <c r="C9" s="444" t="s">
        <v>479</v>
      </c>
      <c r="D9" s="28">
        <v>6311767.0207799999</v>
      </c>
      <c r="E9" s="29">
        <v>1055598.63778</v>
      </c>
      <c r="F9" s="29">
        <v>6311767.0207799999</v>
      </c>
      <c r="G9" s="29">
        <v>436682.12254300003</v>
      </c>
      <c r="H9" s="29">
        <v>4651078.9045900004</v>
      </c>
      <c r="I9" s="502">
        <v>1.3783210369313417</v>
      </c>
    </row>
    <row r="10" spans="1:9" ht="14.25" customHeight="1">
      <c r="B10" s="57">
        <v>2</v>
      </c>
      <c r="C10" s="444" t="s">
        <v>483</v>
      </c>
      <c r="D10" s="39">
        <v>52377412.140919998</v>
      </c>
      <c r="E10" s="40">
        <v>2659707.1155399997</v>
      </c>
      <c r="F10" s="40">
        <v>52377412.140919998</v>
      </c>
      <c r="G10" s="40">
        <v>1263710.82926</v>
      </c>
      <c r="H10" s="40">
        <v>22747715.549539998</v>
      </c>
      <c r="I10" s="503">
        <v>0.85181439741411991</v>
      </c>
    </row>
    <row r="11" spans="1:9" ht="14.25" customHeight="1">
      <c r="B11" s="57">
        <v>3</v>
      </c>
      <c r="C11" s="444" t="s">
        <v>482</v>
      </c>
      <c r="D11" s="28">
        <v>9809.4682100000009</v>
      </c>
      <c r="E11" s="29">
        <v>5000</v>
      </c>
      <c r="F11" s="29">
        <v>9809.4682100000009</v>
      </c>
      <c r="G11" s="29">
        <v>1000</v>
      </c>
      <c r="H11" s="29">
        <v>2161.89365</v>
      </c>
      <c r="I11" s="502">
        <v>0.39999999722331048</v>
      </c>
    </row>
    <row r="12" spans="1:9" ht="14.25" customHeight="1">
      <c r="B12" s="57">
        <v>4</v>
      </c>
      <c r="C12" s="444" t="s">
        <v>478</v>
      </c>
      <c r="D12" s="39">
        <v>3813976.7631599996</v>
      </c>
      <c r="E12" s="40">
        <v>1478551.9627299998</v>
      </c>
      <c r="F12" s="40">
        <v>3813976.7631599996</v>
      </c>
      <c r="G12" s="40">
        <v>526548.38649299997</v>
      </c>
      <c r="H12" s="40">
        <v>4252070.4955900004</v>
      </c>
      <c r="I12" s="503">
        <v>1.9589041816105839</v>
      </c>
    </row>
    <row r="13" spans="1:9" ht="14.25" customHeight="1">
      <c r="B13" s="57">
        <v>5</v>
      </c>
      <c r="C13" s="444" t="s">
        <v>481</v>
      </c>
      <c r="D13" s="28">
        <v>34692.383560000002</v>
      </c>
      <c r="E13" s="29">
        <v>0</v>
      </c>
      <c r="F13" s="29">
        <v>34692.383560000002</v>
      </c>
      <c r="G13" s="29">
        <v>0</v>
      </c>
      <c r="H13" s="29">
        <v>0</v>
      </c>
      <c r="I13" s="502">
        <v>0</v>
      </c>
    </row>
    <row r="14" spans="1:9" ht="14.25" customHeight="1">
      <c r="B14" s="57">
        <v>6</v>
      </c>
      <c r="C14" s="444" t="s">
        <v>480</v>
      </c>
      <c r="D14" s="39">
        <v>286996.36968</v>
      </c>
      <c r="E14" s="40">
        <v>25461.053630000002</v>
      </c>
      <c r="F14" s="40">
        <v>286996.36968</v>
      </c>
      <c r="G14" s="40">
        <v>13733.523401999999</v>
      </c>
      <c r="H14" s="40">
        <v>334705.94151999999</v>
      </c>
      <c r="I14" s="503">
        <v>2.2334986040435467</v>
      </c>
    </row>
    <row r="15" spans="1:9" ht="14.25" customHeight="1">
      <c r="B15" s="57">
        <v>7</v>
      </c>
      <c r="C15" s="60"/>
      <c r="D15" s="28"/>
      <c r="E15" s="29"/>
      <c r="F15" s="29"/>
      <c r="G15" s="29"/>
      <c r="H15" s="29"/>
      <c r="I15" s="278"/>
    </row>
    <row r="16" spans="1:9" ht="14.25" customHeight="1">
      <c r="B16" s="57">
        <v>8</v>
      </c>
      <c r="C16" s="61"/>
      <c r="D16" s="39"/>
      <c r="E16" s="40"/>
      <c r="F16" s="40"/>
      <c r="G16" s="40"/>
      <c r="H16" s="40"/>
      <c r="I16" s="277"/>
    </row>
    <row r="17" spans="2:9" ht="14.25" customHeight="1">
      <c r="B17" s="57">
        <v>9</v>
      </c>
      <c r="C17" s="61"/>
      <c r="D17" s="39"/>
      <c r="E17" s="40"/>
      <c r="F17" s="40"/>
      <c r="G17" s="40"/>
      <c r="H17" s="40"/>
      <c r="I17" s="277"/>
    </row>
    <row r="18" spans="2:9" ht="14.25" customHeight="1">
      <c r="B18" s="57">
        <v>10</v>
      </c>
      <c r="C18" s="61"/>
      <c r="D18" s="39"/>
      <c r="E18" s="40"/>
      <c r="F18" s="40"/>
      <c r="G18" s="40"/>
      <c r="H18" s="40"/>
      <c r="I18" s="277"/>
    </row>
    <row r="19" spans="2:9" ht="14.25" customHeight="1">
      <c r="B19" s="57">
        <v>11</v>
      </c>
      <c r="C19" s="61"/>
      <c r="D19" s="39"/>
      <c r="E19" s="40"/>
      <c r="F19" s="40"/>
      <c r="G19" s="40"/>
      <c r="H19" s="40"/>
      <c r="I19" s="277"/>
    </row>
    <row r="20" spans="2:9" ht="14.25" customHeight="1">
      <c r="B20" s="35">
        <v>12</v>
      </c>
      <c r="C20" s="60"/>
      <c r="D20" s="28"/>
      <c r="E20" s="29"/>
      <c r="F20" s="29"/>
      <c r="G20" s="29"/>
      <c r="H20" s="29"/>
      <c r="I20" s="278"/>
    </row>
    <row r="21" spans="2:9" ht="14.25" customHeight="1">
      <c r="B21" s="57">
        <v>13</v>
      </c>
      <c r="C21" s="61"/>
      <c r="D21" s="39"/>
      <c r="E21" s="40"/>
      <c r="F21" s="40"/>
      <c r="G21" s="40"/>
      <c r="H21" s="40"/>
      <c r="I21" s="277"/>
    </row>
    <row r="22" spans="2:9" ht="14.25" customHeight="1">
      <c r="B22" s="57">
        <v>14</v>
      </c>
      <c r="C22" s="61"/>
      <c r="D22" s="39"/>
      <c r="E22" s="40"/>
      <c r="F22" s="40"/>
      <c r="G22" s="40"/>
      <c r="H22" s="40"/>
      <c r="I22" s="277"/>
    </row>
    <row r="23" spans="2:9" ht="14.25" customHeight="1">
      <c r="B23" s="35">
        <v>15</v>
      </c>
      <c r="C23" s="60"/>
      <c r="D23" s="28"/>
      <c r="E23" s="29"/>
      <c r="F23" s="29"/>
      <c r="G23" s="29"/>
      <c r="H23" s="29"/>
      <c r="I23" s="278"/>
    </row>
    <row r="24" spans="2:9" ht="14.25" customHeight="1">
      <c r="B24" s="35">
        <v>16</v>
      </c>
      <c r="C24" s="60"/>
      <c r="D24" s="28"/>
      <c r="E24" s="29"/>
      <c r="F24" s="29"/>
      <c r="G24" s="29"/>
      <c r="H24" s="29"/>
      <c r="I24" s="278"/>
    </row>
    <row r="25" spans="2:9" ht="14.25" customHeight="1" thickBot="1">
      <c r="B25" s="42">
        <v>17</v>
      </c>
      <c r="C25" s="33"/>
      <c r="D25" s="89"/>
      <c r="E25" s="67"/>
      <c r="F25" s="67"/>
      <c r="G25" s="67"/>
      <c r="H25" s="67"/>
      <c r="I25" s="279"/>
    </row>
  </sheetData>
  <mergeCells count="4">
    <mergeCell ref="H7:H8"/>
    <mergeCell ref="I7:I8"/>
    <mergeCell ref="D7:E7"/>
    <mergeCell ref="F7:G7"/>
  </mergeCells>
  <pageMargins left="0.7" right="0.7" top="0.75" bottom="0.75" header="0.3" footer="0.3"/>
  <pageSetup paperSize="9" orientation="portrait" verticalDpi="144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1">
    <tabColor rgb="FF92D050"/>
    <pageSetUpPr fitToPage="1"/>
  </sheetPr>
  <dimension ref="A1:G61"/>
  <sheetViews>
    <sheetView showGridLines="0" topLeftCell="A20" zoomScale="110" zoomScaleNormal="110" zoomScaleSheetLayoutView="90" workbookViewId="0">
      <selection activeCell="C62" sqref="C62"/>
    </sheetView>
  </sheetViews>
  <sheetFormatPr defaultColWidth="11.42578125" defaultRowHeight="12.75"/>
  <cols>
    <col min="1" max="1" width="4.7109375" style="9" customWidth="1"/>
    <col min="2" max="2" width="4.7109375" style="4" customWidth="1"/>
    <col min="3" max="3" width="86.140625" style="5" bestFit="1" customWidth="1"/>
    <col min="4" max="4" width="17.42578125" style="4" bestFit="1" customWidth="1"/>
    <col min="5" max="5" width="9.28515625" style="5" bestFit="1" customWidth="1"/>
    <col min="6" max="6" width="10.42578125" style="5" bestFit="1" customWidth="1"/>
    <col min="7" max="7" width="11.85546875" style="4" customWidth="1"/>
    <col min="8" max="16384" width="11.42578125" style="4"/>
  </cols>
  <sheetData>
    <row r="1" spans="1:7" s="1" customFormat="1" ht="18.75" customHeight="1">
      <c r="A1" s="172"/>
      <c r="B1" s="173"/>
      <c r="C1" s="174"/>
      <c r="D1" s="173"/>
      <c r="E1" s="174"/>
      <c r="F1" s="174"/>
      <c r="G1" s="174"/>
    </row>
    <row r="2" spans="1:7" ht="18.75" customHeight="1">
      <c r="B2" s="2" t="s">
        <v>0</v>
      </c>
      <c r="C2" s="175"/>
      <c r="D2" s="3"/>
      <c r="E2" s="175"/>
      <c r="F2" s="175"/>
      <c r="G2" s="175"/>
    </row>
    <row r="3" spans="1:7" ht="14.25" customHeight="1">
      <c r="A3" s="176"/>
      <c r="B3" s="209" t="s">
        <v>1</v>
      </c>
      <c r="C3" s="210" t="s">
        <v>2</v>
      </c>
      <c r="D3" s="210" t="s">
        <v>3</v>
      </c>
      <c r="E3" s="210" t="s">
        <v>4</v>
      </c>
      <c r="F3" s="210" t="s">
        <v>5</v>
      </c>
      <c r="G3" s="210" t="s">
        <v>6</v>
      </c>
    </row>
    <row r="4" spans="1:7" s="8" customFormat="1" ht="14.25" customHeight="1">
      <c r="A4" s="7"/>
      <c r="B4" s="179">
        <v>1</v>
      </c>
      <c r="C4" s="141" t="s">
        <v>7</v>
      </c>
      <c r="D4" s="141" t="s">
        <v>8</v>
      </c>
      <c r="E4" s="141" t="s">
        <v>9</v>
      </c>
      <c r="F4" s="141" t="s">
        <v>10</v>
      </c>
      <c r="G4" s="327" t="s">
        <v>11</v>
      </c>
    </row>
    <row r="5" spans="1:7" s="8" customFormat="1" ht="14.25" customHeight="1">
      <c r="A5" s="7"/>
      <c r="B5" s="198">
        <v>2</v>
      </c>
      <c r="C5" s="195" t="s">
        <v>12</v>
      </c>
      <c r="D5" s="195" t="s">
        <v>13</v>
      </c>
      <c r="E5" s="195" t="s">
        <v>9</v>
      </c>
      <c r="F5" s="141" t="s">
        <v>10</v>
      </c>
      <c r="G5" s="328" t="s">
        <v>14</v>
      </c>
    </row>
    <row r="6" spans="1:7" s="8" customFormat="1" ht="14.25" customHeight="1">
      <c r="A6" s="7"/>
      <c r="B6" s="179">
        <v>3</v>
      </c>
      <c r="C6" s="141" t="s">
        <v>15</v>
      </c>
      <c r="D6" s="141" t="s">
        <v>16</v>
      </c>
      <c r="E6" s="141" t="s">
        <v>9</v>
      </c>
      <c r="F6" s="141" t="s">
        <v>10</v>
      </c>
      <c r="G6" s="327" t="s">
        <v>11</v>
      </c>
    </row>
    <row r="7" spans="1:7" s="8" customFormat="1" ht="14.25" customHeight="1">
      <c r="A7" s="7"/>
      <c r="B7" s="198">
        <v>4</v>
      </c>
      <c r="C7" s="195" t="s">
        <v>17</v>
      </c>
      <c r="D7" s="195" t="s">
        <v>18</v>
      </c>
      <c r="E7" s="195" t="s">
        <v>9</v>
      </c>
      <c r="F7" s="141" t="s">
        <v>10</v>
      </c>
      <c r="G7" s="328" t="s">
        <v>11</v>
      </c>
    </row>
    <row r="8" spans="1:7" s="8" customFormat="1" ht="14.25" customHeight="1">
      <c r="A8" s="7"/>
      <c r="B8" s="214">
        <v>5</v>
      </c>
      <c r="C8" s="213" t="s">
        <v>19</v>
      </c>
      <c r="D8" s="213" t="s">
        <v>18</v>
      </c>
      <c r="E8" s="213" t="s">
        <v>9</v>
      </c>
      <c r="F8" s="141" t="s">
        <v>10</v>
      </c>
      <c r="G8" s="329" t="s">
        <v>11</v>
      </c>
    </row>
    <row r="9" spans="1:7" s="8" customFormat="1" ht="14.25" customHeight="1">
      <c r="A9" s="7"/>
      <c r="B9" s="198">
        <v>6</v>
      </c>
      <c r="C9" s="195" t="s">
        <v>20</v>
      </c>
      <c r="D9" s="195" t="s">
        <v>21</v>
      </c>
      <c r="E9" s="195" t="s">
        <v>9</v>
      </c>
      <c r="F9" s="141" t="s">
        <v>10</v>
      </c>
      <c r="G9" s="328" t="s">
        <v>11</v>
      </c>
    </row>
    <row r="10" spans="1:7" s="8" customFormat="1" ht="14.25" customHeight="1">
      <c r="A10" s="7"/>
      <c r="B10" s="179">
        <v>7</v>
      </c>
      <c r="C10" s="141" t="s">
        <v>22</v>
      </c>
      <c r="D10" s="141" t="s">
        <v>23</v>
      </c>
      <c r="E10" s="141" t="s">
        <v>24</v>
      </c>
      <c r="F10" s="141" t="s">
        <v>10</v>
      </c>
      <c r="G10" s="327" t="s">
        <v>14</v>
      </c>
    </row>
    <row r="11" spans="1:7" ht="14.25" customHeight="1">
      <c r="A11" s="178"/>
      <c r="B11" s="198">
        <v>8</v>
      </c>
      <c r="C11" s="195" t="s">
        <v>25</v>
      </c>
      <c r="D11" s="195" t="s">
        <v>26</v>
      </c>
      <c r="E11" s="195" t="s">
        <v>24</v>
      </c>
      <c r="F11" s="141" t="s">
        <v>10</v>
      </c>
      <c r="G11" s="328" t="s">
        <v>27</v>
      </c>
    </row>
    <row r="12" spans="1:7" ht="14.25" customHeight="1">
      <c r="A12" s="178"/>
      <c r="B12" s="214">
        <v>9</v>
      </c>
      <c r="C12" s="213" t="s">
        <v>28</v>
      </c>
      <c r="D12" s="213" t="s">
        <v>26</v>
      </c>
      <c r="E12" s="213" t="s">
        <v>9</v>
      </c>
      <c r="F12" s="141" t="s">
        <v>10</v>
      </c>
      <c r="G12" s="329" t="s">
        <v>11</v>
      </c>
    </row>
    <row r="13" spans="1:7" ht="14.25" customHeight="1">
      <c r="A13" s="178"/>
      <c r="B13" s="198">
        <v>10</v>
      </c>
      <c r="C13" s="195" t="s">
        <v>29</v>
      </c>
      <c r="D13" s="195" t="s">
        <v>26</v>
      </c>
      <c r="E13" s="195" t="s">
        <v>9</v>
      </c>
      <c r="F13" s="141" t="s">
        <v>10</v>
      </c>
      <c r="G13" s="328" t="s">
        <v>11</v>
      </c>
    </row>
    <row r="14" spans="1:7" s="6" customFormat="1" ht="14.25" customHeight="1">
      <c r="A14" s="177"/>
      <c r="B14" s="179">
        <v>11</v>
      </c>
      <c r="C14" s="141" t="s">
        <v>30</v>
      </c>
      <c r="D14" s="141" t="s">
        <v>31</v>
      </c>
      <c r="E14" s="141" t="s">
        <v>9</v>
      </c>
      <c r="F14" s="141" t="s">
        <v>10</v>
      </c>
      <c r="G14" s="327" t="s">
        <v>11</v>
      </c>
    </row>
    <row r="15" spans="1:7" s="6" customFormat="1" ht="14.25" customHeight="1">
      <c r="A15" s="177"/>
      <c r="B15" s="198">
        <v>12</v>
      </c>
      <c r="C15" s="195" t="s">
        <v>32</v>
      </c>
      <c r="D15" s="195" t="s">
        <v>33</v>
      </c>
      <c r="E15" s="195" t="s">
        <v>9</v>
      </c>
      <c r="F15" s="141" t="s">
        <v>10</v>
      </c>
      <c r="G15" s="328" t="s">
        <v>11</v>
      </c>
    </row>
    <row r="16" spans="1:7" s="6" customFormat="1" ht="14.25" customHeight="1">
      <c r="A16" s="177"/>
      <c r="B16" s="179">
        <v>13</v>
      </c>
      <c r="C16" s="141" t="s">
        <v>34</v>
      </c>
      <c r="D16" s="141" t="s">
        <v>35</v>
      </c>
      <c r="E16" s="141" t="s">
        <v>9</v>
      </c>
      <c r="F16" s="141" t="s">
        <v>10</v>
      </c>
      <c r="G16" s="327" t="s">
        <v>11</v>
      </c>
    </row>
    <row r="17" spans="1:7" s="6" customFormat="1" ht="14.25" customHeight="1">
      <c r="A17" s="177"/>
      <c r="B17" s="198">
        <v>14</v>
      </c>
      <c r="C17" s="195" t="s">
        <v>36</v>
      </c>
      <c r="D17" s="195" t="s">
        <v>37</v>
      </c>
      <c r="E17" s="195" t="s">
        <v>9</v>
      </c>
      <c r="F17" s="141" t="s">
        <v>10</v>
      </c>
      <c r="G17" s="328" t="s">
        <v>11</v>
      </c>
    </row>
    <row r="18" spans="1:7" s="6" customFormat="1" ht="14.25" customHeight="1">
      <c r="A18" s="177"/>
      <c r="B18" s="179">
        <v>15</v>
      </c>
      <c r="C18" s="141" t="s">
        <v>38</v>
      </c>
      <c r="D18" s="141" t="s">
        <v>39</v>
      </c>
      <c r="E18" s="141" t="s">
        <v>40</v>
      </c>
      <c r="F18" s="141" t="s">
        <v>10</v>
      </c>
      <c r="G18" s="327"/>
    </row>
    <row r="19" spans="1:7" s="6" customFormat="1" ht="14.25" customHeight="1">
      <c r="A19" s="177"/>
      <c r="B19" s="198">
        <v>16</v>
      </c>
      <c r="C19" s="195" t="s">
        <v>41</v>
      </c>
      <c r="D19" s="195" t="s">
        <v>42</v>
      </c>
      <c r="E19" s="195" t="s">
        <v>9</v>
      </c>
      <c r="F19" s="141" t="s">
        <v>10</v>
      </c>
      <c r="G19" s="328"/>
    </row>
    <row r="20" spans="1:7" s="6" customFormat="1" ht="14.25" customHeight="1">
      <c r="A20" s="177"/>
      <c r="B20" s="179">
        <v>17</v>
      </c>
      <c r="C20" s="141" t="s">
        <v>43</v>
      </c>
      <c r="D20" s="141" t="s">
        <v>44</v>
      </c>
      <c r="E20" s="141" t="s">
        <v>9</v>
      </c>
      <c r="F20" s="141" t="s">
        <v>10</v>
      </c>
      <c r="G20" s="327"/>
    </row>
    <row r="21" spans="1:7" s="6" customFormat="1" ht="14.25" customHeight="1">
      <c r="A21" s="177"/>
      <c r="B21" s="198">
        <v>18</v>
      </c>
      <c r="C21" s="195" t="s">
        <v>45</v>
      </c>
      <c r="D21" s="195" t="s">
        <v>46</v>
      </c>
      <c r="E21" s="195" t="s">
        <v>9</v>
      </c>
      <c r="F21" s="141" t="s">
        <v>10</v>
      </c>
      <c r="G21" s="328"/>
    </row>
    <row r="22" spans="1:7" s="6" customFormat="1" ht="14.25" customHeight="1">
      <c r="A22" s="177"/>
      <c r="B22" s="179">
        <v>19</v>
      </c>
      <c r="C22" s="141" t="s">
        <v>47</v>
      </c>
      <c r="D22" s="141" t="s">
        <v>48</v>
      </c>
      <c r="E22" s="141" t="s">
        <v>9</v>
      </c>
      <c r="F22" s="141" t="s">
        <v>10</v>
      </c>
      <c r="G22" s="327"/>
    </row>
    <row r="23" spans="1:7" s="6" customFormat="1" ht="14.25" customHeight="1">
      <c r="A23" s="177"/>
      <c r="B23" s="198">
        <v>20</v>
      </c>
      <c r="C23" s="195" t="s">
        <v>49</v>
      </c>
      <c r="D23" s="195" t="s">
        <v>50</v>
      </c>
      <c r="E23" s="195" t="s">
        <v>51</v>
      </c>
      <c r="F23" s="141" t="s">
        <v>10</v>
      </c>
      <c r="G23" s="328" t="s">
        <v>27</v>
      </c>
    </row>
    <row r="24" spans="1:7" s="6" customFormat="1" ht="14.25" customHeight="1">
      <c r="A24" s="177"/>
      <c r="B24" s="179">
        <v>21</v>
      </c>
      <c r="C24" s="141" t="s">
        <v>52</v>
      </c>
      <c r="D24" s="141" t="s">
        <v>53</v>
      </c>
      <c r="E24" s="141" t="s">
        <v>51</v>
      </c>
      <c r="F24" s="141" t="s">
        <v>10</v>
      </c>
      <c r="G24" s="327" t="s">
        <v>27</v>
      </c>
    </row>
    <row r="25" spans="1:7" s="6" customFormat="1" ht="14.25" customHeight="1">
      <c r="A25" s="177"/>
      <c r="B25" s="198">
        <v>22</v>
      </c>
      <c r="C25" s="195" t="s">
        <v>54</v>
      </c>
      <c r="D25" s="195" t="s">
        <v>55</v>
      </c>
      <c r="E25" s="195" t="s">
        <v>9</v>
      </c>
      <c r="F25" s="141" t="s">
        <v>10</v>
      </c>
      <c r="G25" s="328" t="s">
        <v>11</v>
      </c>
    </row>
    <row r="26" spans="1:7" s="6" customFormat="1" ht="14.25" customHeight="1">
      <c r="A26" s="177"/>
      <c r="B26" s="179">
        <v>23</v>
      </c>
      <c r="C26" s="141" t="s">
        <v>56</v>
      </c>
      <c r="D26" s="141" t="s">
        <v>57</v>
      </c>
      <c r="E26" s="141" t="s">
        <v>9</v>
      </c>
      <c r="F26" s="141" t="s">
        <v>10</v>
      </c>
      <c r="G26" s="327" t="s">
        <v>11</v>
      </c>
    </row>
    <row r="27" spans="1:7" s="6" customFormat="1" ht="14.25" customHeight="1">
      <c r="A27" s="177"/>
      <c r="B27" s="198">
        <v>24</v>
      </c>
      <c r="C27" s="195" t="s">
        <v>58</v>
      </c>
      <c r="D27" s="195" t="s">
        <v>59</v>
      </c>
      <c r="E27" s="195" t="s">
        <v>9</v>
      </c>
      <c r="F27" s="141" t="s">
        <v>10</v>
      </c>
      <c r="G27" s="328" t="s">
        <v>11</v>
      </c>
    </row>
    <row r="28" spans="1:7" s="6" customFormat="1" ht="14.25" customHeight="1">
      <c r="A28" s="177"/>
      <c r="B28" s="179">
        <v>25</v>
      </c>
      <c r="C28" s="141" t="s">
        <v>60</v>
      </c>
      <c r="D28" s="141" t="s">
        <v>61</v>
      </c>
      <c r="E28" s="141" t="s">
        <v>9</v>
      </c>
      <c r="F28" s="141" t="s">
        <v>10</v>
      </c>
      <c r="G28" s="327" t="s">
        <v>14</v>
      </c>
    </row>
    <row r="29" spans="1:7" s="6" customFormat="1" ht="14.25" customHeight="1">
      <c r="A29" s="177"/>
      <c r="B29" s="198">
        <v>26</v>
      </c>
      <c r="C29" s="195" t="s">
        <v>62</v>
      </c>
      <c r="D29" s="195" t="s">
        <v>63</v>
      </c>
      <c r="E29" s="195" t="s">
        <v>51</v>
      </c>
      <c r="F29" s="141" t="s">
        <v>10</v>
      </c>
      <c r="G29" s="328" t="s">
        <v>14</v>
      </c>
    </row>
    <row r="30" spans="1:7" s="6" customFormat="1" ht="14.25" customHeight="1">
      <c r="A30" s="177"/>
      <c r="B30" s="179">
        <v>27</v>
      </c>
      <c r="C30" s="141" t="s">
        <v>64</v>
      </c>
      <c r="D30" s="141" t="s">
        <v>65</v>
      </c>
      <c r="E30" s="141" t="s">
        <v>24</v>
      </c>
      <c r="F30" s="141" t="s">
        <v>10</v>
      </c>
      <c r="G30" s="329" t="s">
        <v>14</v>
      </c>
    </row>
    <row r="31" spans="1:7" s="6" customFormat="1" ht="14.25" customHeight="1">
      <c r="A31" s="177"/>
      <c r="B31" s="198">
        <v>28</v>
      </c>
      <c r="C31" s="195" t="s">
        <v>66</v>
      </c>
      <c r="D31" s="195" t="s">
        <v>67</v>
      </c>
      <c r="E31" s="195" t="s">
        <v>9</v>
      </c>
      <c r="F31" s="141" t="s">
        <v>10</v>
      </c>
      <c r="G31" s="328" t="s">
        <v>14</v>
      </c>
    </row>
    <row r="32" spans="1:7" s="6" customFormat="1" ht="14.25" customHeight="1">
      <c r="A32" s="177"/>
      <c r="B32" s="179">
        <v>29</v>
      </c>
      <c r="C32" s="141" t="s">
        <v>68</v>
      </c>
      <c r="D32" s="141" t="s">
        <v>69</v>
      </c>
      <c r="E32" s="141" t="s">
        <v>51</v>
      </c>
      <c r="F32" s="141" t="s">
        <v>10</v>
      </c>
      <c r="G32" s="327" t="s">
        <v>14</v>
      </c>
    </row>
    <row r="33" spans="1:7" s="8" customFormat="1" ht="14.25" customHeight="1">
      <c r="A33" s="177"/>
      <c r="B33" s="198">
        <v>30</v>
      </c>
      <c r="C33" s="195" t="s">
        <v>70</v>
      </c>
      <c r="D33" s="195" t="s">
        <v>71</v>
      </c>
      <c r="E33" s="195" t="s">
        <v>51</v>
      </c>
      <c r="F33" s="141" t="s">
        <v>10</v>
      </c>
      <c r="G33" s="328" t="s">
        <v>14</v>
      </c>
    </row>
    <row r="34" spans="1:7" s="8" customFormat="1" ht="14.25" customHeight="1">
      <c r="A34" s="177"/>
      <c r="B34" s="214">
        <v>31</v>
      </c>
      <c r="C34" s="213" t="s">
        <v>72</v>
      </c>
      <c r="D34" s="213" t="s">
        <v>73</v>
      </c>
      <c r="E34" s="213" t="s">
        <v>9</v>
      </c>
      <c r="F34" s="141" t="s">
        <v>10</v>
      </c>
      <c r="G34" s="329" t="s">
        <v>11</v>
      </c>
    </row>
    <row r="35" spans="1:7" s="8" customFormat="1" ht="14.25" customHeight="1">
      <c r="A35" s="177"/>
      <c r="B35" s="198">
        <v>32</v>
      </c>
      <c r="C35" s="195" t="s">
        <v>74</v>
      </c>
      <c r="D35" s="195" t="s">
        <v>75</v>
      </c>
      <c r="E35" s="195" t="s">
        <v>51</v>
      </c>
      <c r="F35" s="141" t="s">
        <v>10</v>
      </c>
      <c r="G35" s="328" t="s">
        <v>14</v>
      </c>
    </row>
    <row r="36" spans="1:7" s="8" customFormat="1" ht="14.25" customHeight="1">
      <c r="A36" s="177"/>
      <c r="B36" s="179">
        <v>33</v>
      </c>
      <c r="C36" s="141" t="s">
        <v>76</v>
      </c>
      <c r="D36" s="141" t="s">
        <v>77</v>
      </c>
      <c r="E36" s="141" t="s">
        <v>51</v>
      </c>
      <c r="F36" s="141" t="s">
        <v>10</v>
      </c>
      <c r="G36" s="327" t="s">
        <v>14</v>
      </c>
    </row>
    <row r="37" spans="1:7" s="8" customFormat="1" ht="14.25" customHeight="1">
      <c r="A37" s="177"/>
      <c r="B37" s="198">
        <v>34</v>
      </c>
      <c r="C37" s="195" t="s">
        <v>78</v>
      </c>
      <c r="D37" s="195" t="s">
        <v>79</v>
      </c>
      <c r="E37" s="195" t="s">
        <v>51</v>
      </c>
      <c r="F37" s="141" t="s">
        <v>10</v>
      </c>
      <c r="G37" s="328" t="s">
        <v>14</v>
      </c>
    </row>
    <row r="38" spans="1:7" s="8" customFormat="1" ht="14.25" customHeight="1">
      <c r="A38" s="177"/>
      <c r="B38" s="179">
        <v>35</v>
      </c>
      <c r="C38" s="141" t="s">
        <v>80</v>
      </c>
      <c r="D38" s="141" t="s">
        <v>81</v>
      </c>
      <c r="E38" s="141" t="s">
        <v>9</v>
      </c>
      <c r="F38" s="141" t="s">
        <v>10</v>
      </c>
      <c r="G38" s="327" t="s">
        <v>11</v>
      </c>
    </row>
    <row r="39" spans="1:7" s="8" customFormat="1" ht="14.25" customHeight="1">
      <c r="A39" s="177"/>
      <c r="B39" s="198">
        <v>36</v>
      </c>
      <c r="C39" s="195" t="s">
        <v>82</v>
      </c>
      <c r="D39" s="195" t="s">
        <v>83</v>
      </c>
      <c r="E39" s="195" t="s">
        <v>51</v>
      </c>
      <c r="F39" s="141" t="s">
        <v>10</v>
      </c>
      <c r="G39" s="328" t="s">
        <v>14</v>
      </c>
    </row>
    <row r="40" spans="1:7" s="8" customFormat="1" ht="14.25" customHeight="1">
      <c r="A40" s="177"/>
      <c r="B40" s="179">
        <v>37</v>
      </c>
      <c r="C40" s="141" t="s">
        <v>84</v>
      </c>
      <c r="D40" s="141" t="s">
        <v>85</v>
      </c>
      <c r="E40" s="141" t="s">
        <v>24</v>
      </c>
      <c r="F40" s="141" t="s">
        <v>10</v>
      </c>
      <c r="G40" s="327" t="s">
        <v>14</v>
      </c>
    </row>
    <row r="41" spans="1:7" s="8" customFormat="1" ht="14.25" customHeight="1">
      <c r="A41" s="177"/>
      <c r="B41" s="198">
        <v>38</v>
      </c>
      <c r="C41" s="195" t="s">
        <v>86</v>
      </c>
      <c r="D41" s="195" t="s">
        <v>87</v>
      </c>
      <c r="E41" s="195" t="s">
        <v>51</v>
      </c>
      <c r="F41" s="141" t="s">
        <v>10</v>
      </c>
      <c r="G41" s="328" t="s">
        <v>14</v>
      </c>
    </row>
    <row r="42" spans="1:7" s="8" customFormat="1" ht="14.25" customHeight="1">
      <c r="A42" s="177"/>
      <c r="B42" s="179">
        <v>39</v>
      </c>
      <c r="C42" s="141" t="s">
        <v>88</v>
      </c>
      <c r="D42" s="141" t="s">
        <v>89</v>
      </c>
      <c r="E42" s="141" t="s">
        <v>51</v>
      </c>
      <c r="F42" s="141" t="s">
        <v>10</v>
      </c>
      <c r="G42" s="327" t="s">
        <v>14</v>
      </c>
    </row>
    <row r="43" spans="1:7" s="8" customFormat="1" ht="14.25" customHeight="1">
      <c r="A43" s="177"/>
      <c r="B43" s="198">
        <v>40</v>
      </c>
      <c r="C43" s="195" t="s">
        <v>90</v>
      </c>
      <c r="D43" s="195" t="s">
        <v>89</v>
      </c>
      <c r="E43" s="195" t="s">
        <v>51</v>
      </c>
      <c r="F43" s="141" t="s">
        <v>10</v>
      </c>
      <c r="G43" s="328" t="s">
        <v>14</v>
      </c>
    </row>
    <row r="44" spans="1:7" s="8" customFormat="1" ht="14.25" customHeight="1">
      <c r="A44" s="177"/>
      <c r="B44" s="179">
        <v>41</v>
      </c>
      <c r="C44" s="141" t="s">
        <v>91</v>
      </c>
      <c r="D44" s="141" t="s">
        <v>89</v>
      </c>
      <c r="E44" s="141" t="s">
        <v>51</v>
      </c>
      <c r="F44" s="141" t="s">
        <v>10</v>
      </c>
      <c r="G44" s="327" t="s">
        <v>14</v>
      </c>
    </row>
    <row r="45" spans="1:7" s="8" customFormat="1" ht="14.25" customHeight="1">
      <c r="A45" s="177"/>
      <c r="B45" s="198">
        <v>42</v>
      </c>
      <c r="C45" s="195" t="s">
        <v>92</v>
      </c>
      <c r="D45" s="195" t="s">
        <v>89</v>
      </c>
      <c r="E45" s="195" t="s">
        <v>51</v>
      </c>
      <c r="F45" s="141" t="s">
        <v>10</v>
      </c>
      <c r="G45" s="328" t="s">
        <v>14</v>
      </c>
    </row>
    <row r="46" spans="1:7" s="8" customFormat="1" ht="14.25" customHeight="1">
      <c r="A46" s="177"/>
      <c r="B46" s="179">
        <v>43</v>
      </c>
      <c r="C46" s="141" t="s">
        <v>93</v>
      </c>
      <c r="D46" s="141" t="s">
        <v>94</v>
      </c>
      <c r="E46" s="141" t="s">
        <v>51</v>
      </c>
      <c r="F46" s="141" t="s">
        <v>10</v>
      </c>
      <c r="G46" s="327" t="s">
        <v>14</v>
      </c>
    </row>
    <row r="47" spans="1:7" s="8" customFormat="1" ht="14.25" customHeight="1">
      <c r="A47" s="177"/>
      <c r="B47" s="198">
        <v>44</v>
      </c>
      <c r="C47" s="195" t="s">
        <v>95</v>
      </c>
      <c r="D47" s="195" t="s">
        <v>96</v>
      </c>
      <c r="E47" s="195" t="s">
        <v>51</v>
      </c>
      <c r="F47" s="141" t="s">
        <v>10</v>
      </c>
      <c r="G47" s="328" t="s">
        <v>14</v>
      </c>
    </row>
    <row r="48" spans="1:7" s="8" customFormat="1" ht="14.25" customHeight="1">
      <c r="A48" s="177"/>
      <c r="B48" s="179">
        <v>45</v>
      </c>
      <c r="C48" s="141" t="s">
        <v>97</v>
      </c>
      <c r="D48" s="141" t="s">
        <v>98</v>
      </c>
      <c r="E48" s="141" t="s">
        <v>51</v>
      </c>
      <c r="F48" s="141" t="s">
        <v>10</v>
      </c>
      <c r="G48" s="327" t="s">
        <v>14</v>
      </c>
    </row>
    <row r="49" spans="1:7" s="8" customFormat="1" ht="14.25" customHeight="1">
      <c r="A49" s="177"/>
      <c r="B49" s="198">
        <v>46</v>
      </c>
      <c r="C49" s="195" t="s">
        <v>99</v>
      </c>
      <c r="D49" s="195" t="s">
        <v>100</v>
      </c>
      <c r="E49" s="195" t="s">
        <v>51</v>
      </c>
      <c r="F49" s="141" t="s">
        <v>10</v>
      </c>
      <c r="G49" s="328" t="s">
        <v>14</v>
      </c>
    </row>
    <row r="50" spans="1:7" s="8" customFormat="1" ht="14.25" customHeight="1">
      <c r="A50" s="177"/>
      <c r="B50" s="179">
        <v>47</v>
      </c>
      <c r="C50" s="141" t="s">
        <v>101</v>
      </c>
      <c r="D50" s="141" t="s">
        <v>102</v>
      </c>
      <c r="E50" s="141" t="s">
        <v>51</v>
      </c>
      <c r="F50" s="141" t="s">
        <v>10</v>
      </c>
      <c r="G50" s="327" t="s">
        <v>14</v>
      </c>
    </row>
    <row r="51" spans="1:7" s="8" customFormat="1" ht="14.25" customHeight="1">
      <c r="A51" s="7"/>
      <c r="B51" s="198">
        <v>48</v>
      </c>
      <c r="C51" s="195" t="s">
        <v>103</v>
      </c>
      <c r="D51" s="195" t="s">
        <v>104</v>
      </c>
      <c r="E51" s="195" t="s">
        <v>51</v>
      </c>
      <c r="F51" s="141" t="s">
        <v>10</v>
      </c>
      <c r="G51" s="328" t="s">
        <v>11</v>
      </c>
    </row>
    <row r="52" spans="1:7" s="8" customFormat="1" ht="14.25" customHeight="1">
      <c r="A52" s="177"/>
      <c r="B52" s="179">
        <v>49</v>
      </c>
      <c r="C52" s="141" t="s">
        <v>105</v>
      </c>
      <c r="D52" s="141" t="s">
        <v>106</v>
      </c>
      <c r="E52" s="141" t="s">
        <v>51</v>
      </c>
      <c r="F52" s="141" t="s">
        <v>10</v>
      </c>
      <c r="G52" s="327" t="s">
        <v>11</v>
      </c>
    </row>
    <row r="53" spans="1:7" s="8" customFormat="1" ht="14.25" customHeight="1">
      <c r="A53" s="177"/>
      <c r="B53" s="198">
        <v>50</v>
      </c>
      <c r="C53" s="195" t="s">
        <v>107</v>
      </c>
      <c r="D53" s="195" t="s">
        <v>106</v>
      </c>
      <c r="E53" s="195" t="s">
        <v>24</v>
      </c>
      <c r="F53" s="141" t="s">
        <v>10</v>
      </c>
      <c r="G53" s="328" t="s">
        <v>14</v>
      </c>
    </row>
    <row r="54" spans="1:7" s="8" customFormat="1" ht="14.25" customHeight="1">
      <c r="A54" s="177"/>
      <c r="B54" s="179">
        <v>51</v>
      </c>
      <c r="C54" s="141" t="s">
        <v>108</v>
      </c>
      <c r="D54" s="141" t="s">
        <v>106</v>
      </c>
      <c r="E54" s="141" t="s">
        <v>24</v>
      </c>
      <c r="F54" s="141" t="s">
        <v>10</v>
      </c>
      <c r="G54" s="327" t="s">
        <v>14</v>
      </c>
    </row>
    <row r="55" spans="1:7">
      <c r="B55" s="198">
        <v>52</v>
      </c>
      <c r="C55" s="195" t="s">
        <v>109</v>
      </c>
      <c r="D55" s="195" t="s">
        <v>110</v>
      </c>
      <c r="E55" s="195" t="s">
        <v>9</v>
      </c>
      <c r="F55" s="141" t="s">
        <v>10</v>
      </c>
      <c r="G55" s="328" t="s">
        <v>11</v>
      </c>
    </row>
    <row r="56" spans="1:7">
      <c r="B56" s="211">
        <v>53</v>
      </c>
      <c r="C56" s="212" t="s">
        <v>111</v>
      </c>
      <c r="D56" s="212" t="s">
        <v>110</v>
      </c>
      <c r="E56" s="212" t="s">
        <v>9</v>
      </c>
      <c r="F56" s="141" t="s">
        <v>10</v>
      </c>
      <c r="G56" s="330" t="s">
        <v>11</v>
      </c>
    </row>
    <row r="57" spans="1:7">
      <c r="B57" s="197" t="s">
        <v>112</v>
      </c>
    </row>
    <row r="59" spans="1:7">
      <c r="B59" s="215" t="s">
        <v>113</v>
      </c>
      <c r="C59" s="216"/>
    </row>
    <row r="60" spans="1:7">
      <c r="B60" s="215" t="s">
        <v>114</v>
      </c>
      <c r="C60" s="216"/>
    </row>
    <row r="61" spans="1:7">
      <c r="B61" s="215"/>
      <c r="C61" s="216"/>
    </row>
  </sheetData>
  <phoneticPr fontId="52" type="noConversion"/>
  <hyperlinks>
    <hyperlink ref="B5:G5" location="'2'!A1" display="'2'!A1" xr:uid="{00000000-0004-0000-0100-000000000000}"/>
    <hyperlink ref="B6:G6" location="'3'!A1" display="'3'!A1" xr:uid="{00000000-0004-0000-0100-000001000000}"/>
    <hyperlink ref="B4:G4" location="'1'!A1" display="'1'!A1" xr:uid="{00000000-0004-0000-0100-000002000000}"/>
    <hyperlink ref="B7:G7" location="'4'!A1" display="'4'!A1" xr:uid="{00000000-0004-0000-0100-000003000000}"/>
    <hyperlink ref="B8:G8" location="'5'!A1" display="'5'!A1" xr:uid="{00000000-0004-0000-0100-000004000000}"/>
    <hyperlink ref="B9:G9" location="'6'!A1" display="'6'!A1" xr:uid="{00000000-0004-0000-0100-000005000000}"/>
    <hyperlink ref="B12:G12" location="'9'!A1" display="'9'!A1" xr:uid="{00000000-0004-0000-0100-000006000000}"/>
    <hyperlink ref="B13:G13" location="'10'!A1" display="'10'!A1" xr:uid="{00000000-0004-0000-0100-000007000000}"/>
    <hyperlink ref="B14:G14" location="'11'!A1" display="'11'!A1" xr:uid="{00000000-0004-0000-0100-000008000000}"/>
    <hyperlink ref="B16:G16" location="'13'!A1" display="'13'!A1" xr:uid="{00000000-0004-0000-0100-000009000000}"/>
    <hyperlink ref="B17:G17" location="'14'!A1" display="'14'!A1" xr:uid="{00000000-0004-0000-0100-00000A000000}"/>
    <hyperlink ref="B25:G25" location="'22'!A1" display="'22'!A1" xr:uid="{00000000-0004-0000-0100-00000B000000}"/>
    <hyperlink ref="B26:G26" location="'23'!A1" display="'23'!A1" xr:uid="{00000000-0004-0000-0100-00000C000000}"/>
    <hyperlink ref="B27:G27" location="'24'!A1" display="'24'!A1" xr:uid="{00000000-0004-0000-0100-00000D000000}"/>
    <hyperlink ref="B28:G28" location="'25'!A1" display="'25'!A1" xr:uid="{00000000-0004-0000-0100-00000E000000}"/>
    <hyperlink ref="B51:G51" location="'48'!A1" display="'48'!A1" xr:uid="{00000000-0004-0000-0100-00000F000000}"/>
    <hyperlink ref="B33:G33" location="'30'!A1" display="'30'!A1" xr:uid="{00000000-0004-0000-0100-000010000000}"/>
    <hyperlink ref="B34:G34" location="'31'!A1" display="'31'!A1" xr:uid="{00000000-0004-0000-0100-000011000000}"/>
    <hyperlink ref="B37:G37" location="'34'!A1" display="'34'!A1" xr:uid="{00000000-0004-0000-0100-000012000000}"/>
    <hyperlink ref="B38:G38" location="'35'!A1" display="'35'!A1" xr:uid="{00000000-0004-0000-0100-000013000000}"/>
    <hyperlink ref="G37" location="'34'!A1" display="'34'!A1" xr:uid="{00000000-0004-0000-0100-000014000000}"/>
    <hyperlink ref="G38" location="'35'!A1" display="'35'!A1" xr:uid="{00000000-0004-0000-0100-000015000000}"/>
    <hyperlink ref="B52:G52" location="'49'!A1" display="'49'!A1" xr:uid="{00000000-0004-0000-0100-000016000000}"/>
    <hyperlink ref="B53:G53" location="'50'!A1" display="'50'!A1" xr:uid="{00000000-0004-0000-0100-000017000000}"/>
    <hyperlink ref="B54:G54" location="'51'!A1" display="'51'!A1" xr:uid="{00000000-0004-0000-0100-000018000000}"/>
    <hyperlink ref="B55:G55" location="'52'!A1" display="'52'!A1" xr:uid="{00000000-0004-0000-0100-000019000000}"/>
    <hyperlink ref="B56:G56" location="'53'!A1" display="'53'!A1" xr:uid="{00000000-0004-0000-0100-00001A000000}"/>
    <hyperlink ref="B15:G15" location="'12'!A1" display="'12'!A1" xr:uid="{00000000-0004-0000-0100-00001B000000}"/>
    <hyperlink ref="F4" location="'1'!A1" display="'1'!A1" xr:uid="{00000000-0004-0000-0100-00001C000000}"/>
    <hyperlink ref="F5:F56" location="'1'!A1" display="'1'!A1" xr:uid="{5DFCBBF0-7EAB-485B-8F69-85A86C2EE58D}"/>
  </hyperlinks>
  <pageMargins left="0.70866141732283472" right="0.70866141732283472" top="0.6692913385826772" bottom="0.39370078740157483" header="0.51181102362204722" footer="0.51181102362204722"/>
  <pageSetup paperSize="9" scale="61" fitToHeight="0" orientation="portrait" r:id="rId1"/>
  <headerFooter scaleWithDoc="0">
    <oddHeader>&amp;L&amp;8FACT BOOK DNB - 4Q15&amp;R&amp;8CONTENTS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Ark22">
    <tabColor rgb="FF92D050"/>
  </sheetPr>
  <dimension ref="A1:U28"/>
  <sheetViews>
    <sheetView zoomScale="110" zoomScaleNormal="110" workbookViewId="0">
      <selection activeCell="M31" sqref="M31"/>
    </sheetView>
  </sheetViews>
  <sheetFormatPr defaultColWidth="11.42578125" defaultRowHeight="14.25"/>
  <cols>
    <col min="1" max="2" width="4.28515625" style="14" customWidth="1"/>
    <col min="3" max="3" width="39.85546875" style="14" bestFit="1" customWidth="1"/>
    <col min="4" max="4" width="14.28515625" style="14" customWidth="1"/>
    <col min="5" max="5" width="14.85546875" style="14" customWidth="1"/>
    <col min="6" max="6" width="14.140625" style="14" bestFit="1" customWidth="1"/>
    <col min="7" max="11" width="12.42578125" style="14" customWidth="1"/>
    <col min="12" max="20" width="14.28515625" style="14" customWidth="1"/>
    <col min="21" max="21" width="13.5703125" style="14" customWidth="1"/>
    <col min="22" max="16384" width="11.42578125" style="14"/>
  </cols>
  <sheetData>
    <row r="1" spans="1:21" ht="18.75" customHeight="1"/>
    <row r="2" spans="1:21" ht="18.75" customHeight="1">
      <c r="A2" s="15" t="s">
        <v>58</v>
      </c>
      <c r="B2" s="16"/>
      <c r="C2" s="16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</row>
    <row r="3" spans="1:21" ht="14.25" customHeight="1">
      <c r="A3" s="15"/>
      <c r="B3" s="16"/>
      <c r="C3" s="16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</row>
    <row r="4" spans="1:21" ht="14.25" customHeight="1">
      <c r="A4" s="15"/>
      <c r="B4" s="18" t="s">
        <v>117</v>
      </c>
      <c r="C4" s="19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</row>
    <row r="5" spans="1:21" ht="14.25" customHeight="1" thickBot="1">
      <c r="A5" s="15"/>
      <c r="B5" s="16"/>
      <c r="C5" s="16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</row>
    <row r="6" spans="1:21">
      <c r="B6" s="32" t="s">
        <v>652</v>
      </c>
      <c r="C6" s="591" t="s">
        <v>647</v>
      </c>
      <c r="D6" s="593" t="s">
        <v>653</v>
      </c>
      <c r="E6" s="594"/>
      <c r="F6" s="594"/>
      <c r="G6" s="594"/>
      <c r="H6" s="594"/>
      <c r="I6" s="594"/>
      <c r="J6" s="594"/>
      <c r="K6" s="594"/>
      <c r="L6" s="594"/>
      <c r="M6" s="594"/>
      <c r="N6" s="594"/>
      <c r="O6" s="594"/>
      <c r="P6" s="594"/>
      <c r="Q6" s="594"/>
      <c r="R6" s="594"/>
      <c r="S6" s="594"/>
      <c r="T6" s="594"/>
      <c r="U6" s="595"/>
    </row>
    <row r="7" spans="1:21" ht="14.25" customHeight="1" thickBot="1">
      <c r="B7" s="97"/>
      <c r="C7" s="592"/>
      <c r="D7" s="322">
        <v>0</v>
      </c>
      <c r="E7" s="323">
        <v>0.02</v>
      </c>
      <c r="F7" s="323">
        <v>0.04</v>
      </c>
      <c r="G7" s="324">
        <v>0.1</v>
      </c>
      <c r="H7" s="324">
        <v>0.2</v>
      </c>
      <c r="I7" s="324">
        <v>0.35</v>
      </c>
      <c r="J7" s="324">
        <v>0.5</v>
      </c>
      <c r="K7" s="324">
        <v>0.7</v>
      </c>
      <c r="L7" s="324">
        <v>0.75</v>
      </c>
      <c r="M7" s="324">
        <v>1</v>
      </c>
      <c r="N7" s="324">
        <v>1.5</v>
      </c>
      <c r="O7" s="324">
        <v>2.5</v>
      </c>
      <c r="P7" s="324">
        <v>3.7</v>
      </c>
      <c r="Q7" s="324">
        <v>12.5</v>
      </c>
      <c r="R7" s="324" t="s">
        <v>654</v>
      </c>
      <c r="S7" s="324"/>
      <c r="T7" s="66" t="s">
        <v>485</v>
      </c>
      <c r="U7" s="65" t="s">
        <v>655</v>
      </c>
    </row>
    <row r="8" spans="1:21" ht="14.25" customHeight="1" thickBot="1">
      <c r="B8" s="56">
        <v>1</v>
      </c>
      <c r="C8" s="445" t="s">
        <v>483</v>
      </c>
      <c r="D8" s="448">
        <v>0</v>
      </c>
      <c r="E8" s="448">
        <v>0</v>
      </c>
      <c r="F8" s="448">
        <v>0</v>
      </c>
      <c r="G8" s="448">
        <v>0</v>
      </c>
      <c r="H8" s="448">
        <v>0</v>
      </c>
      <c r="I8" s="448">
        <v>47415452.163362995</v>
      </c>
      <c r="J8" s="448">
        <v>0</v>
      </c>
      <c r="K8" s="448">
        <v>0</v>
      </c>
      <c r="L8" s="448">
        <v>0</v>
      </c>
      <c r="M8" s="448">
        <v>6225670.8068169998</v>
      </c>
      <c r="N8" s="448">
        <v>0</v>
      </c>
      <c r="O8" s="299">
        <v>0</v>
      </c>
      <c r="P8" s="299">
        <v>0</v>
      </c>
      <c r="Q8" s="299">
        <v>0</v>
      </c>
      <c r="R8" s="299">
        <v>0</v>
      </c>
      <c r="S8" s="189"/>
      <c r="T8" s="188">
        <f>SUM(D8:S8)</f>
        <v>53641122.970179997</v>
      </c>
      <c r="U8" s="91"/>
    </row>
    <row r="9" spans="1:21" ht="14.25" customHeight="1" thickBot="1">
      <c r="B9" s="35">
        <v>2</v>
      </c>
      <c r="C9" s="445" t="s">
        <v>478</v>
      </c>
      <c r="D9" s="448">
        <v>0</v>
      </c>
      <c r="E9" s="448">
        <v>0</v>
      </c>
      <c r="F9" s="448">
        <v>0</v>
      </c>
      <c r="G9" s="448">
        <v>0</v>
      </c>
      <c r="H9" s="448">
        <v>0</v>
      </c>
      <c r="I9" s="448">
        <v>0</v>
      </c>
      <c r="J9" s="448">
        <v>0</v>
      </c>
      <c r="K9" s="448">
        <v>0</v>
      </c>
      <c r="L9" s="448">
        <v>0</v>
      </c>
      <c r="M9" s="448">
        <v>4340525.1496529998</v>
      </c>
      <c r="N9" s="448">
        <v>0</v>
      </c>
      <c r="O9" s="299">
        <v>0</v>
      </c>
      <c r="P9" s="299">
        <v>0</v>
      </c>
      <c r="Q9" s="299">
        <v>0</v>
      </c>
      <c r="R9" s="299">
        <v>0</v>
      </c>
      <c r="S9" s="189"/>
      <c r="T9" s="188">
        <f t="shared" ref="T9:T23" si="0">SUM(D9:S9)</f>
        <v>4340525.1496529998</v>
      </c>
      <c r="U9" s="94"/>
    </row>
    <row r="10" spans="1:21" ht="14.25" customHeight="1" thickBot="1">
      <c r="B10" s="35">
        <v>3</v>
      </c>
      <c r="C10" s="445" t="s">
        <v>480</v>
      </c>
      <c r="D10" s="448">
        <v>181.102</v>
      </c>
      <c r="E10" s="448">
        <v>0</v>
      </c>
      <c r="F10" s="448">
        <v>0</v>
      </c>
      <c r="G10" s="448">
        <v>0</v>
      </c>
      <c r="H10" s="448">
        <v>0</v>
      </c>
      <c r="I10" s="448">
        <v>0</v>
      </c>
      <c r="J10" s="448">
        <v>0</v>
      </c>
      <c r="K10" s="448">
        <v>0</v>
      </c>
      <c r="L10" s="448">
        <v>0</v>
      </c>
      <c r="M10" s="448">
        <v>232234.493304</v>
      </c>
      <c r="N10" s="448">
        <v>68314.297778000007</v>
      </c>
      <c r="O10" s="299">
        <v>0</v>
      </c>
      <c r="P10" s="299">
        <v>0</v>
      </c>
      <c r="Q10" s="299">
        <v>0</v>
      </c>
      <c r="R10" s="299">
        <v>0</v>
      </c>
      <c r="S10" s="189"/>
      <c r="T10" s="188">
        <f t="shared" si="0"/>
        <v>300729.89308200002</v>
      </c>
      <c r="U10" s="94"/>
    </row>
    <row r="11" spans="1:21" ht="14.25" customHeight="1" thickBot="1">
      <c r="B11" s="57">
        <v>4</v>
      </c>
      <c r="C11" s="445" t="s">
        <v>482</v>
      </c>
      <c r="D11" s="448">
        <v>0</v>
      </c>
      <c r="E11" s="448">
        <v>0</v>
      </c>
      <c r="F11" s="448">
        <v>0</v>
      </c>
      <c r="G11" s="448">
        <v>0</v>
      </c>
      <c r="H11" s="448">
        <v>10809.468210000001</v>
      </c>
      <c r="I11" s="448">
        <v>0</v>
      </c>
      <c r="J11" s="448">
        <v>0</v>
      </c>
      <c r="K11" s="448">
        <v>0</v>
      </c>
      <c r="L11" s="448">
        <v>0</v>
      </c>
      <c r="M11" s="448">
        <v>0</v>
      </c>
      <c r="N11" s="448">
        <v>0</v>
      </c>
      <c r="O11" s="299">
        <v>0</v>
      </c>
      <c r="P11" s="299">
        <v>0</v>
      </c>
      <c r="Q11" s="299">
        <v>0</v>
      </c>
      <c r="R11" s="299">
        <v>0</v>
      </c>
      <c r="S11" s="189"/>
      <c r="T11" s="188">
        <f t="shared" si="0"/>
        <v>10809.468210000001</v>
      </c>
      <c r="U11" s="94"/>
    </row>
    <row r="12" spans="1:21" ht="14.25" customHeight="1" thickBot="1">
      <c r="B12" s="35">
        <v>5</v>
      </c>
      <c r="C12" s="445" t="s">
        <v>479</v>
      </c>
      <c r="D12" s="448">
        <v>0</v>
      </c>
      <c r="E12" s="448">
        <v>0</v>
      </c>
      <c r="F12" s="448">
        <v>0</v>
      </c>
      <c r="G12" s="448">
        <v>0</v>
      </c>
      <c r="H12" s="448">
        <v>0</v>
      </c>
      <c r="I12" s="448">
        <v>0</v>
      </c>
      <c r="J12" s="448">
        <v>0</v>
      </c>
      <c r="K12" s="448">
        <v>0</v>
      </c>
      <c r="L12" s="448">
        <v>6748449.1433230005</v>
      </c>
      <c r="M12" s="448">
        <v>0</v>
      </c>
      <c r="N12" s="448">
        <v>0</v>
      </c>
      <c r="O12" s="299">
        <v>0</v>
      </c>
      <c r="P12" s="299">
        <v>0</v>
      </c>
      <c r="Q12" s="299">
        <v>0</v>
      </c>
      <c r="R12" s="299">
        <v>0</v>
      </c>
      <c r="S12" s="189"/>
      <c r="T12" s="188">
        <f t="shared" si="0"/>
        <v>6748449.1433230005</v>
      </c>
      <c r="U12" s="94"/>
    </row>
    <row r="13" spans="1:21" ht="14.25" customHeight="1" thickBot="1">
      <c r="B13" s="35">
        <v>6</v>
      </c>
      <c r="C13" s="445" t="s">
        <v>481</v>
      </c>
      <c r="D13" s="299">
        <v>16262.670539999999</v>
      </c>
      <c r="E13" s="325">
        <v>0</v>
      </c>
      <c r="F13" s="325">
        <v>0</v>
      </c>
      <c r="G13" s="325">
        <v>0</v>
      </c>
      <c r="H13" s="325">
        <v>0</v>
      </c>
      <c r="I13" s="325">
        <v>0</v>
      </c>
      <c r="J13" s="325">
        <v>0</v>
      </c>
      <c r="K13" s="325">
        <v>0</v>
      </c>
      <c r="L13" s="325">
        <v>0</v>
      </c>
      <c r="M13" s="325">
        <v>0</v>
      </c>
      <c r="N13" s="325">
        <v>0</v>
      </c>
      <c r="O13" s="325">
        <v>0</v>
      </c>
      <c r="P13" s="325">
        <v>0</v>
      </c>
      <c r="Q13" s="325">
        <v>0</v>
      </c>
      <c r="R13" s="325">
        <v>0</v>
      </c>
      <c r="S13" s="189"/>
      <c r="T13" s="188">
        <f t="shared" si="0"/>
        <v>16262.670539999999</v>
      </c>
      <c r="U13" s="94"/>
    </row>
    <row r="14" spans="1:21" ht="14.25" customHeight="1" thickBot="1">
      <c r="B14" s="35">
        <v>7</v>
      </c>
      <c r="C14" s="326"/>
      <c r="D14" s="189"/>
      <c r="E14" s="189"/>
      <c r="F14" s="189"/>
      <c r="G14" s="189"/>
      <c r="H14" s="189"/>
      <c r="I14" s="189"/>
      <c r="J14" s="189"/>
      <c r="K14" s="189"/>
      <c r="L14" s="189"/>
      <c r="M14" s="189"/>
      <c r="N14" s="189"/>
      <c r="O14" s="189"/>
      <c r="P14" s="189"/>
      <c r="Q14" s="189"/>
      <c r="R14" s="189"/>
      <c r="S14" s="189"/>
      <c r="T14" s="188">
        <f t="shared" si="0"/>
        <v>0</v>
      </c>
      <c r="U14" s="94"/>
    </row>
    <row r="15" spans="1:21" ht="14.25" customHeight="1" thickBot="1">
      <c r="B15" s="35">
        <v>8</v>
      </c>
      <c r="C15" s="326"/>
      <c r="D15" s="189"/>
      <c r="E15" s="189"/>
      <c r="F15" s="189"/>
      <c r="G15" s="189"/>
      <c r="H15" s="189"/>
      <c r="I15" s="189"/>
      <c r="J15" s="189"/>
      <c r="K15" s="189"/>
      <c r="L15" s="189"/>
      <c r="M15" s="189"/>
      <c r="N15" s="189"/>
      <c r="O15" s="189"/>
      <c r="P15" s="189"/>
      <c r="Q15" s="189"/>
      <c r="R15" s="189"/>
      <c r="S15" s="189"/>
      <c r="T15" s="188">
        <f t="shared" si="0"/>
        <v>0</v>
      </c>
      <c r="U15" s="94"/>
    </row>
    <row r="16" spans="1:21" ht="14.25" customHeight="1" thickBot="1">
      <c r="B16" s="57">
        <v>9</v>
      </c>
      <c r="C16" s="326"/>
      <c r="D16" s="189"/>
      <c r="E16" s="189"/>
      <c r="F16" s="189"/>
      <c r="G16" s="189"/>
      <c r="H16" s="189"/>
      <c r="I16" s="189"/>
      <c r="J16" s="189"/>
      <c r="K16" s="189"/>
      <c r="L16" s="189"/>
      <c r="M16" s="189"/>
      <c r="N16" s="189"/>
      <c r="O16" s="189"/>
      <c r="P16" s="189"/>
      <c r="Q16" s="189"/>
      <c r="R16" s="189"/>
      <c r="S16" s="189"/>
      <c r="T16" s="188">
        <f t="shared" si="0"/>
        <v>0</v>
      </c>
      <c r="U16" s="94"/>
    </row>
    <row r="17" spans="2:21" ht="14.25" customHeight="1" thickBot="1">
      <c r="B17" s="35">
        <v>10</v>
      </c>
      <c r="C17" s="326"/>
      <c r="D17" s="189"/>
      <c r="E17" s="189"/>
      <c r="F17" s="189"/>
      <c r="G17" s="189"/>
      <c r="H17" s="189"/>
      <c r="I17" s="189"/>
      <c r="J17" s="189"/>
      <c r="K17" s="189"/>
      <c r="L17" s="189"/>
      <c r="M17" s="189"/>
      <c r="N17" s="189"/>
      <c r="O17" s="189"/>
      <c r="P17" s="189"/>
      <c r="Q17" s="189"/>
      <c r="R17" s="189"/>
      <c r="S17" s="189"/>
      <c r="T17" s="188">
        <f t="shared" si="0"/>
        <v>0</v>
      </c>
      <c r="U17" s="94"/>
    </row>
    <row r="18" spans="2:21" ht="14.25" customHeight="1" thickBot="1">
      <c r="B18" s="35">
        <v>11</v>
      </c>
      <c r="C18" s="326"/>
      <c r="D18" s="189"/>
      <c r="E18" s="189"/>
      <c r="F18" s="189"/>
      <c r="G18" s="189"/>
      <c r="H18" s="189"/>
      <c r="I18" s="189"/>
      <c r="J18" s="189"/>
      <c r="K18" s="189"/>
      <c r="L18" s="189"/>
      <c r="M18" s="189"/>
      <c r="N18" s="189"/>
      <c r="O18" s="189"/>
      <c r="P18" s="189"/>
      <c r="Q18" s="189"/>
      <c r="R18" s="189"/>
      <c r="S18" s="189"/>
      <c r="T18" s="188">
        <f t="shared" si="0"/>
        <v>0</v>
      </c>
      <c r="U18" s="94"/>
    </row>
    <row r="19" spans="2:21" ht="14.25" customHeight="1" thickBot="1">
      <c r="B19" s="35">
        <v>12</v>
      </c>
      <c r="C19" s="326"/>
      <c r="D19" s="189"/>
      <c r="E19" s="189"/>
      <c r="F19" s="189"/>
      <c r="G19" s="189"/>
      <c r="H19" s="189"/>
      <c r="I19" s="189"/>
      <c r="J19" s="189"/>
      <c r="K19" s="189"/>
      <c r="L19" s="189"/>
      <c r="M19" s="189"/>
      <c r="N19" s="189"/>
      <c r="O19" s="189"/>
      <c r="P19" s="189"/>
      <c r="Q19" s="189"/>
      <c r="R19" s="189"/>
      <c r="S19" s="189"/>
      <c r="T19" s="188">
        <f t="shared" si="0"/>
        <v>0</v>
      </c>
      <c r="U19" s="94"/>
    </row>
    <row r="20" spans="2:21" ht="14.25" customHeight="1" thickBot="1">
      <c r="B20" s="35">
        <v>13</v>
      </c>
      <c r="C20" s="326"/>
      <c r="D20" s="189"/>
      <c r="E20" s="189"/>
      <c r="F20" s="189"/>
      <c r="G20" s="189"/>
      <c r="H20" s="189"/>
      <c r="I20" s="189"/>
      <c r="J20" s="189"/>
      <c r="K20" s="189"/>
      <c r="L20" s="189"/>
      <c r="M20" s="189"/>
      <c r="N20" s="189"/>
      <c r="O20" s="189"/>
      <c r="P20" s="189"/>
      <c r="Q20" s="189"/>
      <c r="R20" s="189"/>
      <c r="S20" s="189"/>
      <c r="T20" s="188">
        <f t="shared" si="0"/>
        <v>0</v>
      </c>
      <c r="U20" s="94"/>
    </row>
    <row r="21" spans="2:21" ht="14.25" customHeight="1" thickBot="1">
      <c r="B21" s="57">
        <v>14</v>
      </c>
      <c r="C21" s="326"/>
      <c r="D21" s="189"/>
      <c r="E21" s="189"/>
      <c r="F21" s="189"/>
      <c r="G21" s="189"/>
      <c r="H21" s="189"/>
      <c r="I21" s="189"/>
      <c r="J21" s="189"/>
      <c r="K21" s="189"/>
      <c r="L21" s="189"/>
      <c r="M21" s="189"/>
      <c r="N21" s="189"/>
      <c r="O21" s="189"/>
      <c r="P21" s="189"/>
      <c r="Q21" s="189"/>
      <c r="R21" s="189"/>
      <c r="S21" s="189"/>
      <c r="T21" s="188">
        <f t="shared" si="0"/>
        <v>0</v>
      </c>
      <c r="U21" s="94"/>
    </row>
    <row r="22" spans="2:21" ht="14.25" customHeight="1" thickBot="1">
      <c r="B22" s="35">
        <v>15</v>
      </c>
      <c r="C22" s="326"/>
      <c r="D22" s="189"/>
      <c r="E22" s="189"/>
      <c r="F22" s="189"/>
      <c r="G22" s="189"/>
      <c r="H22" s="189"/>
      <c r="I22" s="189"/>
      <c r="J22" s="189"/>
      <c r="K22" s="189"/>
      <c r="L22" s="189"/>
      <c r="M22" s="189"/>
      <c r="N22" s="189"/>
      <c r="O22" s="189"/>
      <c r="P22" s="189"/>
      <c r="Q22" s="189"/>
      <c r="R22" s="189"/>
      <c r="S22" s="189"/>
      <c r="T22" s="188">
        <f t="shared" si="0"/>
        <v>0</v>
      </c>
      <c r="U22" s="94"/>
    </row>
    <row r="23" spans="2:21" ht="14.25" customHeight="1" thickBot="1">
      <c r="B23" s="35">
        <v>16</v>
      </c>
      <c r="C23" s="326"/>
      <c r="D23" s="189"/>
      <c r="E23" s="189"/>
      <c r="F23" s="189"/>
      <c r="G23" s="189"/>
      <c r="H23" s="189"/>
      <c r="I23" s="189"/>
      <c r="J23" s="189"/>
      <c r="K23" s="189"/>
      <c r="L23" s="189"/>
      <c r="M23" s="189"/>
      <c r="N23" s="189"/>
      <c r="O23" s="189"/>
      <c r="P23" s="189"/>
      <c r="Q23" s="189"/>
      <c r="R23" s="189"/>
      <c r="S23" s="189"/>
      <c r="T23" s="188">
        <f t="shared" si="0"/>
        <v>0</v>
      </c>
      <c r="U23" s="94"/>
    </row>
    <row r="24" spans="2:21" ht="14.25" customHeight="1" thickBot="1">
      <c r="B24" s="42">
        <v>17</v>
      </c>
      <c r="C24" s="33" t="s">
        <v>485</v>
      </c>
      <c r="D24" s="190">
        <f>SUM(D8:D23)</f>
        <v>16443.772539999998</v>
      </c>
      <c r="E24" s="190">
        <f t="shared" ref="E24:R24" si="1">SUM(E8:E23)</f>
        <v>0</v>
      </c>
      <c r="F24" s="190">
        <f t="shared" si="1"/>
        <v>0</v>
      </c>
      <c r="G24" s="190">
        <f t="shared" si="1"/>
        <v>0</v>
      </c>
      <c r="H24" s="190">
        <f t="shared" si="1"/>
        <v>10809.468210000001</v>
      </c>
      <c r="I24" s="190">
        <f t="shared" si="1"/>
        <v>47415452.163362995</v>
      </c>
      <c r="J24" s="190">
        <f t="shared" si="1"/>
        <v>0</v>
      </c>
      <c r="K24" s="190">
        <f t="shared" si="1"/>
        <v>0</v>
      </c>
      <c r="L24" s="190">
        <f t="shared" si="1"/>
        <v>6748449.1433230005</v>
      </c>
      <c r="M24" s="190">
        <f t="shared" si="1"/>
        <v>10798430.449773999</v>
      </c>
      <c r="N24" s="190">
        <f t="shared" si="1"/>
        <v>68314.297778000007</v>
      </c>
      <c r="O24" s="190">
        <f t="shared" si="1"/>
        <v>0</v>
      </c>
      <c r="P24" s="190">
        <f t="shared" si="1"/>
        <v>0</v>
      </c>
      <c r="Q24" s="190">
        <f t="shared" si="1"/>
        <v>0</v>
      </c>
      <c r="R24" s="190">
        <f t="shared" si="1"/>
        <v>0</v>
      </c>
      <c r="S24" s="191"/>
      <c r="T24" s="188">
        <f>SUM(T8:T23)</f>
        <v>65057899.294987999</v>
      </c>
      <c r="U24" s="187"/>
    </row>
    <row r="25" spans="2:21">
      <c r="J25" s="220"/>
      <c r="M25" s="220"/>
    </row>
    <row r="28" spans="2:21">
      <c r="J28" s="288"/>
      <c r="L28" s="288"/>
    </row>
  </sheetData>
  <mergeCells count="2">
    <mergeCell ref="C6:C7"/>
    <mergeCell ref="D6:U6"/>
  </mergeCells>
  <pageMargins left="0.7" right="0.7" top="0.75" bottom="0.75" header="0.3" footer="0.3"/>
  <pageSetup paperSize="9" orientation="portrait" verticalDpi="0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Ark30">
    <tabColor rgb="FF92D050"/>
  </sheetPr>
  <dimension ref="A1:F13"/>
  <sheetViews>
    <sheetView zoomScale="110" zoomScaleNormal="110" workbookViewId="0">
      <selection activeCell="E14" sqref="E14"/>
    </sheetView>
  </sheetViews>
  <sheetFormatPr defaultColWidth="11.42578125" defaultRowHeight="14.25"/>
  <cols>
    <col min="1" max="2" width="4.28515625" style="14" customWidth="1"/>
    <col min="3" max="3" width="32.85546875" style="14" customWidth="1"/>
    <col min="4" max="5" width="14.28515625" style="14" customWidth="1"/>
    <col min="6" max="6" width="12.42578125" style="14" customWidth="1"/>
    <col min="7" max="16384" width="11.42578125" style="14"/>
  </cols>
  <sheetData>
    <row r="1" spans="1:6" ht="18.75" customHeight="1"/>
    <row r="2" spans="1:6" ht="18.75" customHeight="1">
      <c r="A2" s="15" t="s">
        <v>72</v>
      </c>
    </row>
    <row r="3" spans="1:6" ht="14.25" customHeight="1">
      <c r="B3" s="17"/>
      <c r="C3" s="17"/>
      <c r="D3" s="17"/>
      <c r="E3" s="17"/>
      <c r="F3" s="17"/>
    </row>
    <row r="4" spans="1:6" ht="14.25" customHeight="1">
      <c r="B4" s="18" t="s">
        <v>656</v>
      </c>
      <c r="C4" s="17"/>
      <c r="D4" s="17"/>
      <c r="E4" s="17"/>
      <c r="F4" s="17"/>
    </row>
    <row r="5" spans="1:6" ht="14.25" customHeight="1" thickBot="1">
      <c r="B5" s="17"/>
      <c r="C5" s="17"/>
      <c r="D5" s="17"/>
      <c r="E5" s="17"/>
      <c r="F5" s="17"/>
    </row>
    <row r="6" spans="1:6">
      <c r="B6" s="20"/>
      <c r="C6" s="20"/>
      <c r="D6" s="25" t="s">
        <v>118</v>
      </c>
      <c r="E6" s="36" t="s">
        <v>119</v>
      </c>
    </row>
    <row r="7" spans="1:6" ht="14.25" customHeight="1" thickBot="1">
      <c r="B7" s="71"/>
      <c r="C7" s="68"/>
      <c r="D7" s="69" t="s">
        <v>657</v>
      </c>
      <c r="E7" s="70" t="s">
        <v>658</v>
      </c>
    </row>
    <row r="8" spans="1:6">
      <c r="B8" s="72">
        <v>1</v>
      </c>
      <c r="C8" s="73" t="s">
        <v>659</v>
      </c>
      <c r="D8" s="74"/>
      <c r="E8" s="75"/>
    </row>
    <row r="9" spans="1:6">
      <c r="B9" s="57">
        <v>2</v>
      </c>
      <c r="C9" s="76" t="s">
        <v>660</v>
      </c>
      <c r="D9" s="205"/>
      <c r="E9" s="77"/>
    </row>
    <row r="10" spans="1:6">
      <c r="B10" s="57">
        <v>3</v>
      </c>
      <c r="C10" s="76" t="s">
        <v>661</v>
      </c>
      <c r="D10" s="205"/>
      <c r="E10" s="77"/>
    </row>
    <row r="11" spans="1:6">
      <c r="B11" s="57">
        <v>4</v>
      </c>
      <c r="C11" s="76" t="s">
        <v>662</v>
      </c>
      <c r="D11" s="81">
        <v>146.08199999999999</v>
      </c>
      <c r="E11" s="77">
        <v>74.518000000000001</v>
      </c>
    </row>
    <row r="12" spans="1:6">
      <c r="B12" s="35" t="s">
        <v>663</v>
      </c>
      <c r="C12" s="78" t="s">
        <v>664</v>
      </c>
      <c r="D12" s="79"/>
      <c r="E12" s="80"/>
    </row>
    <row r="13" spans="1:6" ht="15" thickBot="1">
      <c r="B13" s="42">
        <v>5</v>
      </c>
      <c r="C13" s="181" t="s">
        <v>665</v>
      </c>
      <c r="D13" s="81">
        <v>146.08199999999999</v>
      </c>
      <c r="E13" s="77">
        <f>E11</f>
        <v>74.518000000000001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Ark34">
    <tabColor rgb="FF92D050"/>
  </sheetPr>
  <dimension ref="A1:H15"/>
  <sheetViews>
    <sheetView zoomScale="110" zoomScaleNormal="110" workbookViewId="0">
      <selection activeCell="C10" sqref="C10"/>
    </sheetView>
  </sheetViews>
  <sheetFormatPr defaultColWidth="11.42578125" defaultRowHeight="14.25"/>
  <cols>
    <col min="1" max="1" width="4.28515625" style="14" customWidth="1"/>
    <col min="2" max="2" width="15.85546875" style="14" customWidth="1"/>
    <col min="3" max="8" width="14.28515625" style="14" customWidth="1"/>
    <col min="9" max="16384" width="11.42578125" style="14"/>
  </cols>
  <sheetData>
    <row r="1" spans="1:8" ht="18.75" customHeight="1"/>
    <row r="2" spans="1:8" ht="18.75" customHeight="1">
      <c r="A2" s="15" t="s">
        <v>80</v>
      </c>
    </row>
    <row r="3" spans="1:8" ht="14.25" customHeight="1"/>
    <row r="4" spans="1:8" ht="14.25" customHeight="1">
      <c r="B4" s="18" t="s">
        <v>656</v>
      </c>
    </row>
    <row r="5" spans="1:8" ht="14.25" customHeight="1" thickBot="1">
      <c r="B5" s="18"/>
    </row>
    <row r="6" spans="1:8" ht="14.25" customHeight="1">
      <c r="C6" s="25" t="s">
        <v>118</v>
      </c>
      <c r="D6" s="26" t="s">
        <v>119</v>
      </c>
      <c r="E6" s="26" t="s">
        <v>120</v>
      </c>
      <c r="F6" s="26" t="s">
        <v>121</v>
      </c>
      <c r="G6" s="26" t="s">
        <v>122</v>
      </c>
      <c r="H6" s="36" t="s">
        <v>123</v>
      </c>
    </row>
    <row r="7" spans="1:8" ht="14.25" customHeight="1">
      <c r="C7" s="596" t="s">
        <v>666</v>
      </c>
      <c r="D7" s="597"/>
      <c r="E7" s="597"/>
      <c r="F7" s="598"/>
      <c r="G7" s="599" t="s">
        <v>667</v>
      </c>
      <c r="H7" s="600"/>
    </row>
    <row r="8" spans="1:8" ht="14.25" customHeight="1">
      <c r="C8" s="601" t="s">
        <v>668</v>
      </c>
      <c r="D8" s="602"/>
      <c r="E8" s="603" t="s">
        <v>669</v>
      </c>
      <c r="F8" s="604"/>
      <c r="G8" s="605" t="s">
        <v>668</v>
      </c>
      <c r="H8" s="607" t="s">
        <v>669</v>
      </c>
    </row>
    <row r="9" spans="1:8" ht="15" thickBot="1">
      <c r="B9" s="24"/>
      <c r="C9" s="85" t="s">
        <v>670</v>
      </c>
      <c r="D9" s="84" t="s">
        <v>671</v>
      </c>
      <c r="E9" s="84" t="s">
        <v>670</v>
      </c>
      <c r="F9" s="84" t="s">
        <v>671</v>
      </c>
      <c r="G9" s="606"/>
      <c r="H9" s="608"/>
    </row>
    <row r="10" spans="1:8" ht="14.25" customHeight="1">
      <c r="B10" s="86" t="s">
        <v>672</v>
      </c>
      <c r="C10" s="120">
        <v>4.5</v>
      </c>
      <c r="D10" s="121"/>
      <c r="E10" s="121">
        <v>65.7</v>
      </c>
      <c r="F10" s="121"/>
      <c r="G10" s="121"/>
      <c r="H10" s="122"/>
    </row>
    <row r="11" spans="1:8" ht="14.25" customHeight="1">
      <c r="B11" s="171" t="s">
        <v>673</v>
      </c>
      <c r="C11" s="126">
        <v>0</v>
      </c>
      <c r="D11" s="127"/>
      <c r="E11" s="127"/>
      <c r="F11" s="127"/>
      <c r="G11" s="127"/>
      <c r="H11" s="128"/>
    </row>
    <row r="12" spans="1:8" ht="14.25" customHeight="1" thickBot="1">
      <c r="B12" s="87" t="s">
        <v>485</v>
      </c>
      <c r="C12" s="123">
        <f>C10</f>
        <v>4.5</v>
      </c>
      <c r="D12" s="124"/>
      <c r="E12" s="124">
        <v>3</v>
      </c>
      <c r="F12" s="124"/>
      <c r="G12" s="124"/>
      <c r="H12" s="125"/>
    </row>
    <row r="15" spans="1:8">
      <c r="E15" s="83"/>
    </row>
  </sheetData>
  <mergeCells count="6">
    <mergeCell ref="C7:F7"/>
    <mergeCell ref="G7:H7"/>
    <mergeCell ref="C8:D8"/>
    <mergeCell ref="E8:F8"/>
    <mergeCell ref="G8:G9"/>
    <mergeCell ref="H8:H9"/>
  </mergeCells>
  <pageMargins left="0.7" right="0.7" top="0.75" bottom="0.75" header="0.3" footer="0.3"/>
  <pageSetup paperSize="9" orientation="portrait" verticalDpi="0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Ark50">
    <tabColor rgb="FF92D050"/>
  </sheetPr>
  <dimension ref="A1:F41"/>
  <sheetViews>
    <sheetView zoomScale="120" zoomScaleNormal="120" workbookViewId="0">
      <selection activeCell="F42" sqref="F42"/>
    </sheetView>
  </sheetViews>
  <sheetFormatPr defaultColWidth="11.42578125" defaultRowHeight="14.25"/>
  <cols>
    <col min="1" max="3" width="4.28515625" style="14" customWidth="1"/>
    <col min="4" max="4" width="53.42578125" style="14" bestFit="1" customWidth="1"/>
    <col min="5" max="5" width="18.42578125" style="14" customWidth="1"/>
    <col min="6" max="6" width="24.85546875" style="14" customWidth="1"/>
    <col min="7" max="16384" width="11.42578125" style="14"/>
  </cols>
  <sheetData>
    <row r="1" spans="1:6" ht="18.75" customHeight="1"/>
    <row r="2" spans="1:6" ht="18.75" customHeight="1">
      <c r="A2" s="180" t="s">
        <v>103</v>
      </c>
      <c r="B2" s="15"/>
      <c r="C2" s="15"/>
    </row>
    <row r="3" spans="1:6" ht="14.25" customHeight="1"/>
    <row r="4" spans="1:6" ht="14.25" customHeight="1">
      <c r="B4" s="18" t="s">
        <v>406</v>
      </c>
      <c r="C4" s="18"/>
    </row>
    <row r="5" spans="1:6" ht="14.25" customHeight="1" thickBot="1">
      <c r="B5" s="16"/>
      <c r="C5" s="16"/>
      <c r="D5" s="16"/>
      <c r="E5" s="17"/>
    </row>
    <row r="6" spans="1:6" ht="14.25" customHeight="1">
      <c r="B6" s="611" t="s">
        <v>674</v>
      </c>
      <c r="C6" s="612"/>
      <c r="D6" s="612"/>
      <c r="E6" s="613" t="s">
        <v>675</v>
      </c>
      <c r="F6" s="615" t="s">
        <v>676</v>
      </c>
    </row>
    <row r="7" spans="1:6" ht="14.25" customHeight="1">
      <c r="B7" s="609" t="s">
        <v>677</v>
      </c>
      <c r="C7" s="610"/>
      <c r="D7" s="610"/>
      <c r="E7" s="614"/>
      <c r="F7" s="616"/>
    </row>
    <row r="8" spans="1:6" ht="14.25" customHeight="1">
      <c r="B8" s="609" t="s">
        <v>678</v>
      </c>
      <c r="C8" s="610"/>
      <c r="D8" s="610"/>
      <c r="E8" s="184">
        <v>44651</v>
      </c>
      <c r="F8" s="185">
        <f>E8</f>
        <v>44651</v>
      </c>
    </row>
    <row r="9" spans="1:6" ht="14.25" customHeight="1" thickBot="1">
      <c r="B9" s="617" t="s">
        <v>679</v>
      </c>
      <c r="C9" s="618"/>
      <c r="D9" s="618"/>
      <c r="E9" s="114">
        <v>1</v>
      </c>
      <c r="F9" s="115">
        <v>1</v>
      </c>
    </row>
    <row r="10" spans="1:6" ht="14.25" customHeight="1">
      <c r="B10" s="619" t="s">
        <v>680</v>
      </c>
      <c r="C10" s="620"/>
      <c r="D10" s="620"/>
      <c r="E10" s="621"/>
      <c r="F10" s="622"/>
    </row>
    <row r="11" spans="1:6" ht="14.25" customHeight="1">
      <c r="B11" s="57">
        <v>1</v>
      </c>
      <c r="C11" s="100" t="s">
        <v>681</v>
      </c>
      <c r="D11" s="93"/>
      <c r="E11" s="204"/>
      <c r="F11" s="438">
        <v>5241.4579999999996</v>
      </c>
    </row>
    <row r="12" spans="1:6" ht="14.25" customHeight="1">
      <c r="B12" s="623" t="s">
        <v>682</v>
      </c>
      <c r="C12" s="624"/>
      <c r="D12" s="624"/>
      <c r="E12" s="624"/>
      <c r="F12" s="625"/>
    </row>
    <row r="13" spans="1:6" ht="14.25" customHeight="1">
      <c r="B13" s="57">
        <v>2</v>
      </c>
      <c r="C13" s="100" t="s">
        <v>683</v>
      </c>
      <c r="D13" s="101"/>
      <c r="E13" s="439">
        <f>E14+E15</f>
        <v>35481.520000000004</v>
      </c>
      <c r="F13" s="440">
        <f>F14+F15</f>
        <v>2055.6259999999997</v>
      </c>
    </row>
    <row r="14" spans="1:6" ht="14.25" customHeight="1">
      <c r="B14" s="57">
        <v>3</v>
      </c>
      <c r="C14" s="102"/>
      <c r="D14" s="284" t="s">
        <v>684</v>
      </c>
      <c r="E14" s="441">
        <f>3207.494+30231.2</f>
        <v>33438.694000000003</v>
      </c>
      <c r="F14" s="442">
        <f>321.695+1511.56</f>
        <v>1833.2549999999999</v>
      </c>
    </row>
    <row r="15" spans="1:6" ht="14.25" customHeight="1">
      <c r="B15" s="57">
        <v>4</v>
      </c>
      <c r="C15" s="102"/>
      <c r="D15" s="284" t="s">
        <v>685</v>
      </c>
      <c r="E15" s="441">
        <f>20.098+2022.728</f>
        <v>2042.826</v>
      </c>
      <c r="F15" s="442">
        <f>20.098+202.273</f>
        <v>222.37099999999998</v>
      </c>
    </row>
    <row r="16" spans="1:6" ht="14.25" customHeight="1">
      <c r="B16" s="57">
        <v>5</v>
      </c>
      <c r="C16" s="100" t="s">
        <v>686</v>
      </c>
      <c r="D16" s="101"/>
      <c r="E16" s="439">
        <f>E17+E18</f>
        <v>6780.2209999999995</v>
      </c>
      <c r="F16" s="439">
        <f>F17+F18</f>
        <v>2600.9449999999997</v>
      </c>
    </row>
    <row r="17" spans="2:6" ht="14.25" customHeight="1">
      <c r="B17" s="57">
        <v>6</v>
      </c>
      <c r="C17" s="100"/>
      <c r="D17" s="284" t="s">
        <v>687</v>
      </c>
      <c r="E17" s="441">
        <f>1233.404+657.187</f>
        <v>1890.5909999999999</v>
      </c>
      <c r="F17" s="442">
        <f>301.881+262.744</f>
        <v>564.625</v>
      </c>
    </row>
    <row r="18" spans="2:6" ht="14.25" customHeight="1">
      <c r="B18" s="57">
        <v>7</v>
      </c>
      <c r="C18" s="100"/>
      <c r="D18" s="284" t="s">
        <v>688</v>
      </c>
      <c r="E18" s="441">
        <v>4889.63</v>
      </c>
      <c r="F18" s="442">
        <v>2036.32</v>
      </c>
    </row>
    <row r="19" spans="2:6" ht="14.25" customHeight="1">
      <c r="B19" s="57">
        <v>8</v>
      </c>
      <c r="C19" s="100"/>
      <c r="D19" s="93" t="s">
        <v>689</v>
      </c>
      <c r="E19" s="439"/>
      <c r="F19" s="440"/>
    </row>
    <row r="20" spans="2:6" ht="14.25" customHeight="1">
      <c r="B20" s="57">
        <v>9</v>
      </c>
      <c r="C20" s="100" t="s">
        <v>690</v>
      </c>
      <c r="D20" s="101"/>
      <c r="E20" s="443"/>
      <c r="F20" s="440"/>
    </row>
    <row r="21" spans="2:6" ht="14.25" customHeight="1">
      <c r="B21" s="57">
        <v>10</v>
      </c>
      <c r="C21" s="100" t="s">
        <v>691</v>
      </c>
      <c r="D21" s="101"/>
      <c r="E21" s="439">
        <f>E22+E24</f>
        <v>4357.5830000000005</v>
      </c>
      <c r="F21" s="439">
        <f>F22+F24</f>
        <v>307.88300000000004</v>
      </c>
    </row>
    <row r="22" spans="2:6" ht="14.25" customHeight="1">
      <c r="B22" s="57">
        <v>11</v>
      </c>
      <c r="C22" s="100"/>
      <c r="D22" s="284" t="s">
        <v>692</v>
      </c>
      <c r="E22" s="441">
        <v>16.956</v>
      </c>
      <c r="F22" s="442">
        <v>16.956</v>
      </c>
    </row>
    <row r="23" spans="2:6" ht="14.25" customHeight="1">
      <c r="B23" s="57">
        <v>12</v>
      </c>
      <c r="C23" s="100"/>
      <c r="D23" s="284" t="s">
        <v>693</v>
      </c>
      <c r="E23" s="441"/>
      <c r="F23" s="442"/>
    </row>
    <row r="24" spans="2:6" ht="14.25" customHeight="1">
      <c r="B24" s="57">
        <v>13</v>
      </c>
      <c r="C24" s="100"/>
      <c r="D24" s="284" t="s">
        <v>694</v>
      </c>
      <c r="E24" s="441">
        <v>4340.6270000000004</v>
      </c>
      <c r="F24" s="442">
        <v>290.92700000000002</v>
      </c>
    </row>
    <row r="25" spans="2:6" ht="14.25" customHeight="1">
      <c r="B25" s="57">
        <v>14</v>
      </c>
      <c r="C25" s="103" t="s">
        <v>695</v>
      </c>
      <c r="D25" s="104"/>
      <c r="E25" s="439">
        <v>125.343</v>
      </c>
      <c r="F25" s="440">
        <v>93.742999999999995</v>
      </c>
    </row>
    <row r="26" spans="2:6" ht="14.25" customHeight="1">
      <c r="B26" s="57">
        <v>15</v>
      </c>
      <c r="C26" s="103" t="s">
        <v>696</v>
      </c>
      <c r="D26" s="104"/>
      <c r="E26" s="439">
        <v>3260.1860000000001</v>
      </c>
      <c r="F26" s="440">
        <v>827.38199999999995</v>
      </c>
    </row>
    <row r="27" spans="2:6" ht="14.25" customHeight="1">
      <c r="B27" s="116">
        <v>16</v>
      </c>
      <c r="C27" s="105" t="s">
        <v>697</v>
      </c>
      <c r="D27" s="95"/>
      <c r="E27" s="203"/>
      <c r="F27" s="38">
        <f>F13+F16+F21+F25+F26</f>
        <v>5885.5789999999997</v>
      </c>
    </row>
    <row r="28" spans="2:6" ht="14.25" customHeight="1">
      <c r="B28" s="623" t="s">
        <v>698</v>
      </c>
      <c r="C28" s="624"/>
      <c r="D28" s="624"/>
      <c r="E28" s="624"/>
      <c r="F28" s="625"/>
    </row>
    <row r="29" spans="2:6" ht="14.25" customHeight="1">
      <c r="B29" s="35">
        <v>17</v>
      </c>
      <c r="C29" s="106" t="s">
        <v>699</v>
      </c>
      <c r="D29" s="95"/>
      <c r="E29" s="28"/>
      <c r="F29" s="37"/>
    </row>
    <row r="30" spans="2:6" ht="14.25" customHeight="1">
      <c r="B30" s="57">
        <v>18</v>
      </c>
      <c r="C30" s="103" t="s">
        <v>700</v>
      </c>
      <c r="D30" s="104"/>
      <c r="E30" s="39">
        <v>168.87100000000001</v>
      </c>
      <c r="F30" s="41">
        <v>84.435000000000002</v>
      </c>
    </row>
    <row r="31" spans="2:6" ht="14.25" customHeight="1">
      <c r="B31" s="57">
        <v>19</v>
      </c>
      <c r="C31" s="103" t="s">
        <v>701</v>
      </c>
      <c r="D31" s="104"/>
      <c r="E31" s="39">
        <f>100.619+1286.53+4.859+18.232+115.24</f>
        <v>1525.4799999999998</v>
      </c>
      <c r="F31" s="39">
        <f>E31</f>
        <v>1525.4799999999998</v>
      </c>
    </row>
    <row r="32" spans="2:6" ht="42.75" customHeight="1">
      <c r="B32" s="57" t="s">
        <v>702</v>
      </c>
      <c r="C32" s="626" t="s">
        <v>703</v>
      </c>
      <c r="D32" s="627"/>
      <c r="E32" s="202"/>
      <c r="F32" s="41"/>
    </row>
    <row r="33" spans="2:6">
      <c r="B33" s="57" t="s">
        <v>704</v>
      </c>
      <c r="C33" s="103" t="s">
        <v>705</v>
      </c>
      <c r="D33" s="104"/>
      <c r="E33" s="202"/>
      <c r="F33" s="41"/>
    </row>
    <row r="34" spans="2:6" ht="15" thickBot="1">
      <c r="B34" s="58">
        <v>20</v>
      </c>
      <c r="C34" s="107" t="s">
        <v>706</v>
      </c>
      <c r="D34" s="117"/>
      <c r="E34" s="285">
        <f>E37</f>
        <v>1694.3509999999999</v>
      </c>
      <c r="F34" s="59">
        <f>F37</f>
        <v>1609.9149999999997</v>
      </c>
    </row>
    <row r="35" spans="2:6">
      <c r="B35" s="58" t="s">
        <v>365</v>
      </c>
      <c r="C35" s="108" t="s">
        <v>707</v>
      </c>
      <c r="D35" s="117"/>
      <c r="E35" s="90"/>
      <c r="F35" s="59"/>
    </row>
    <row r="36" spans="2:6">
      <c r="B36" s="58" t="s">
        <v>369</v>
      </c>
      <c r="C36" s="108" t="s">
        <v>708</v>
      </c>
      <c r="D36" s="117"/>
      <c r="E36" s="90"/>
      <c r="F36" s="59"/>
    </row>
    <row r="37" spans="2:6" ht="15" thickBot="1">
      <c r="B37" s="118" t="s">
        <v>709</v>
      </c>
      <c r="C37" s="109" t="s">
        <v>710</v>
      </c>
      <c r="D37" s="119"/>
      <c r="E37" s="285">
        <f>E30+E31</f>
        <v>1694.3509999999999</v>
      </c>
      <c r="F37" s="286">
        <f>F30+F31</f>
        <v>1609.9149999999997</v>
      </c>
    </row>
    <row r="38" spans="2:6" ht="15" thickBot="1"/>
    <row r="39" spans="2:6">
      <c r="B39" s="110">
        <v>21</v>
      </c>
      <c r="C39" s="111" t="s">
        <v>711</v>
      </c>
      <c r="D39" s="111"/>
      <c r="E39" s="199"/>
      <c r="F39" s="182">
        <v>6586.3029999999999</v>
      </c>
    </row>
    <row r="40" spans="2:6" ht="15" thickBot="1">
      <c r="B40" s="112">
        <v>22</v>
      </c>
      <c r="C40" s="113" t="s">
        <v>712</v>
      </c>
      <c r="D40" s="113"/>
      <c r="E40" s="200"/>
      <c r="F40" s="183">
        <v>4275.6629999999996</v>
      </c>
    </row>
    <row r="41" spans="2:6" ht="15" thickBot="1">
      <c r="B41" s="82">
        <v>23</v>
      </c>
      <c r="C41" s="68" t="s">
        <v>713</v>
      </c>
      <c r="D41" s="68"/>
      <c r="E41" s="201"/>
      <c r="F41" s="186">
        <v>1.5404</v>
      </c>
    </row>
  </sheetData>
  <mergeCells count="10">
    <mergeCell ref="B9:D9"/>
    <mergeCell ref="B10:F10"/>
    <mergeCell ref="B28:F28"/>
    <mergeCell ref="C32:D32"/>
    <mergeCell ref="B12:F12"/>
    <mergeCell ref="B7:D7"/>
    <mergeCell ref="B6:D6"/>
    <mergeCell ref="E6:E7"/>
    <mergeCell ref="F6:F7"/>
    <mergeCell ref="B8:D8"/>
  </mergeCells>
  <pageMargins left="0.7" right="0.7" top="0.75" bottom="0.75" header="0.3" footer="0.3"/>
  <pageSetup paperSize="9" orientation="portrait" verticalDpi="0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92D050"/>
  </sheetPr>
  <dimension ref="A1:M69"/>
  <sheetViews>
    <sheetView zoomScaleNormal="100" workbookViewId="0">
      <selection activeCell="J11" sqref="J11"/>
    </sheetView>
  </sheetViews>
  <sheetFormatPr defaultColWidth="11.42578125" defaultRowHeight="12.75"/>
  <cols>
    <col min="1" max="2" width="4.42578125" style="150" customWidth="1"/>
    <col min="3" max="4" width="2.140625" style="150" customWidth="1"/>
    <col min="5" max="5" width="61" style="150" customWidth="1"/>
    <col min="6" max="6" width="14.42578125" style="150" customWidth="1"/>
    <col min="7" max="13" width="14.28515625" style="150" customWidth="1"/>
    <col min="14" max="16384" width="11.42578125" style="150"/>
  </cols>
  <sheetData>
    <row r="1" spans="1:13" ht="18.75" customHeight="1">
      <c r="A1" s="233"/>
      <c r="B1" s="233"/>
      <c r="C1" s="233"/>
      <c r="D1" s="233"/>
      <c r="E1" s="233"/>
      <c r="F1" s="233"/>
      <c r="G1" s="233"/>
      <c r="H1" s="233"/>
      <c r="I1" s="233"/>
      <c r="J1" s="233"/>
      <c r="K1" s="233"/>
      <c r="L1" s="233"/>
      <c r="M1" s="233"/>
    </row>
    <row r="2" spans="1:13" ht="18.75" customHeight="1">
      <c r="A2" s="250" t="s">
        <v>105</v>
      </c>
      <c r="B2" s="233"/>
      <c r="C2" s="233"/>
      <c r="D2" s="233"/>
      <c r="E2" s="233"/>
      <c r="F2" s="233"/>
      <c r="G2" s="233"/>
      <c r="H2" s="233"/>
      <c r="I2" s="233"/>
      <c r="J2" s="233"/>
      <c r="K2" s="233"/>
      <c r="L2" s="233"/>
      <c r="M2" s="233"/>
    </row>
    <row r="3" spans="1:13" ht="14.25" customHeight="1">
      <c r="A3" s="233"/>
      <c r="B3" s="233"/>
      <c r="C3" s="233"/>
      <c r="D3" s="233"/>
      <c r="E3" s="233"/>
      <c r="F3" s="233"/>
      <c r="G3" s="233"/>
      <c r="H3" s="233"/>
      <c r="I3" s="233"/>
      <c r="J3" s="233"/>
      <c r="K3" s="233"/>
      <c r="L3" s="233"/>
      <c r="M3" s="233"/>
    </row>
    <row r="4" spans="1:13" ht="14.25" customHeight="1">
      <c r="A4" s="233"/>
      <c r="B4" s="249" t="s">
        <v>117</v>
      </c>
      <c r="C4" s="249"/>
      <c r="D4" s="249"/>
      <c r="E4" s="233"/>
      <c r="F4" s="233"/>
      <c r="G4" s="233"/>
      <c r="H4" s="233"/>
      <c r="I4" s="233"/>
      <c r="J4" s="233"/>
      <c r="K4" s="233"/>
      <c r="L4" s="233"/>
      <c r="M4" s="233"/>
    </row>
    <row r="5" spans="1:13" ht="14.25" customHeight="1" thickBot="1">
      <c r="A5" s="233"/>
      <c r="B5" s="249"/>
      <c r="C5" s="249"/>
      <c r="D5" s="249"/>
      <c r="E5" s="233"/>
      <c r="F5" s="233"/>
      <c r="G5" s="233"/>
      <c r="H5" s="233"/>
      <c r="I5" s="233"/>
      <c r="J5" s="233"/>
      <c r="K5" s="233"/>
      <c r="L5" s="233"/>
      <c r="M5" s="233"/>
    </row>
    <row r="6" spans="1:13" ht="14.25" customHeight="1">
      <c r="A6" s="233"/>
      <c r="B6" s="233"/>
      <c r="C6" s="233"/>
      <c r="D6" s="233"/>
      <c r="E6" s="233"/>
      <c r="F6" s="628" t="s">
        <v>714</v>
      </c>
      <c r="G6" s="629"/>
      <c r="H6" s="630" t="s">
        <v>715</v>
      </c>
      <c r="I6" s="631"/>
      <c r="J6" s="629" t="s">
        <v>716</v>
      </c>
      <c r="K6" s="629"/>
      <c r="L6" s="630" t="s">
        <v>717</v>
      </c>
      <c r="M6" s="632"/>
    </row>
    <row r="7" spans="1:13" ht="27">
      <c r="A7" s="233"/>
      <c r="B7" s="244"/>
      <c r="C7" s="244"/>
      <c r="D7" s="244"/>
      <c r="E7" s="244"/>
      <c r="F7" s="248"/>
      <c r="G7" s="247" t="s">
        <v>718</v>
      </c>
      <c r="H7" s="246"/>
      <c r="I7" s="247" t="s">
        <v>718</v>
      </c>
      <c r="J7" s="246"/>
      <c r="K7" s="247" t="s">
        <v>719</v>
      </c>
      <c r="L7" s="246"/>
      <c r="M7" s="245" t="s">
        <v>719</v>
      </c>
    </row>
    <row r="8" spans="1:13" ht="14.25" customHeight="1" thickBot="1">
      <c r="A8" s="233"/>
      <c r="B8" s="243"/>
      <c r="C8" s="243"/>
      <c r="D8" s="243"/>
      <c r="E8" s="243"/>
      <c r="F8" s="242">
        <v>10</v>
      </c>
      <c r="G8" s="241">
        <v>30</v>
      </c>
      <c r="H8" s="240">
        <v>40</v>
      </c>
      <c r="I8" s="241">
        <v>50</v>
      </c>
      <c r="J8" s="240">
        <v>60</v>
      </c>
      <c r="K8" s="241">
        <v>80</v>
      </c>
      <c r="L8" s="240">
        <v>90</v>
      </c>
      <c r="M8" s="239">
        <v>100</v>
      </c>
    </row>
    <row r="9" spans="1:13" ht="14.25" customHeight="1">
      <c r="A9" s="233"/>
      <c r="B9" s="238">
        <v>10</v>
      </c>
      <c r="C9" s="251" t="s">
        <v>720</v>
      </c>
      <c r="D9" s="252"/>
      <c r="E9" s="253"/>
      <c r="F9" s="254"/>
      <c r="G9" s="255"/>
      <c r="H9" s="256"/>
      <c r="I9" s="257"/>
      <c r="J9" s="258">
        <v>75392</v>
      </c>
      <c r="K9" s="255"/>
      <c r="L9" s="256"/>
      <c r="M9" s="259"/>
    </row>
    <row r="10" spans="1:13" ht="14.25" customHeight="1">
      <c r="A10" s="233"/>
      <c r="B10" s="237">
        <v>30</v>
      </c>
      <c r="C10" s="260" t="s">
        <v>721</v>
      </c>
      <c r="D10" s="260"/>
      <c r="E10" s="260"/>
      <c r="F10" s="81"/>
      <c r="G10" s="133"/>
      <c r="H10" s="261"/>
      <c r="I10" s="226"/>
      <c r="J10" s="130">
        <v>3121</v>
      </c>
      <c r="K10" s="133"/>
      <c r="L10" s="261"/>
      <c r="M10" s="227"/>
    </row>
    <row r="11" spans="1:13" ht="14.25" customHeight="1">
      <c r="A11" s="233"/>
      <c r="B11" s="237">
        <v>40</v>
      </c>
      <c r="C11" s="260" t="s">
        <v>722</v>
      </c>
      <c r="D11" s="260"/>
      <c r="E11" s="260"/>
      <c r="F11" s="81"/>
      <c r="G11" s="133"/>
      <c r="H11" s="130"/>
      <c r="I11" s="133"/>
      <c r="J11" s="130">
        <v>6930</v>
      </c>
      <c r="K11" s="133">
        <v>6897</v>
      </c>
      <c r="L11" s="133">
        <v>6930</v>
      </c>
      <c r="M11" s="130">
        <v>6897</v>
      </c>
    </row>
    <row r="12" spans="1:13" ht="14.25" customHeight="1" thickBot="1">
      <c r="A12" s="233"/>
      <c r="B12" s="235">
        <v>120</v>
      </c>
      <c r="C12" s="236" t="s">
        <v>723</v>
      </c>
      <c r="D12" s="236"/>
      <c r="E12" s="236"/>
      <c r="F12" s="131"/>
      <c r="G12" s="262"/>
      <c r="H12" s="263"/>
      <c r="I12" s="264"/>
      <c r="J12" s="132">
        <v>525</v>
      </c>
      <c r="K12" s="262"/>
      <c r="L12" s="263"/>
      <c r="M12" s="265"/>
    </row>
    <row r="13" spans="1:13" ht="14.25">
      <c r="A13" s="233"/>
      <c r="B13" s="233"/>
      <c r="C13" s="233"/>
      <c r="D13" s="233"/>
      <c r="E13" s="233"/>
      <c r="F13" s="234"/>
      <c r="G13" s="234"/>
      <c r="H13" s="234"/>
      <c r="I13" s="234"/>
      <c r="J13" s="234"/>
      <c r="K13" s="234"/>
      <c r="L13" s="234"/>
      <c r="M13" s="234"/>
    </row>
    <row r="14" spans="1:13" ht="14.25">
      <c r="A14" s="233"/>
      <c r="B14" s="233"/>
      <c r="C14" s="233"/>
      <c r="D14" s="233"/>
      <c r="E14" s="233"/>
      <c r="F14" s="233"/>
      <c r="G14" s="233"/>
      <c r="H14" s="233"/>
      <c r="I14" s="233"/>
      <c r="J14" s="233"/>
      <c r="K14" s="233"/>
      <c r="L14" s="233"/>
      <c r="M14" s="233"/>
    </row>
    <row r="15" spans="1:13" ht="14.25">
      <c r="A15" s="233"/>
      <c r="B15" s="233"/>
      <c r="C15" s="233"/>
      <c r="D15" s="233"/>
      <c r="E15" s="233"/>
      <c r="F15" s="233"/>
      <c r="G15" s="233"/>
      <c r="H15" s="233"/>
      <c r="I15" s="233"/>
      <c r="J15" s="233"/>
      <c r="K15" s="233"/>
      <c r="L15" s="233"/>
      <c r="M15" s="233"/>
    </row>
    <row r="16" spans="1:13" ht="14.25">
      <c r="A16" s="233"/>
      <c r="B16" s="233"/>
      <c r="C16" s="233"/>
      <c r="D16" s="233"/>
      <c r="E16" s="233"/>
      <c r="F16" s="233"/>
      <c r="G16" s="233"/>
      <c r="H16" s="233"/>
      <c r="I16" s="233"/>
      <c r="J16" s="233"/>
      <c r="K16" s="233"/>
      <c r="L16" s="233"/>
      <c r="M16" s="233"/>
    </row>
    <row r="17" spans="1:13" ht="14.25">
      <c r="A17" s="233"/>
      <c r="B17" s="233"/>
      <c r="C17" s="233"/>
      <c r="D17" s="233"/>
      <c r="E17" s="233"/>
      <c r="F17" s="233"/>
      <c r="G17" s="233"/>
      <c r="H17" s="233"/>
      <c r="I17" s="233"/>
      <c r="J17" s="233"/>
      <c r="K17" s="233"/>
      <c r="L17" s="233"/>
      <c r="M17" s="233"/>
    </row>
    <row r="18" spans="1:13" ht="14.25">
      <c r="A18" s="233"/>
      <c r="B18" s="233"/>
      <c r="C18" s="233"/>
      <c r="D18" s="233"/>
      <c r="E18" s="233"/>
      <c r="F18" s="233"/>
      <c r="G18" s="233"/>
      <c r="H18" s="233"/>
      <c r="I18" s="233"/>
      <c r="J18" s="233"/>
      <c r="K18" s="233"/>
      <c r="L18" s="233"/>
      <c r="M18" s="233"/>
    </row>
    <row r="19" spans="1:13" ht="14.25">
      <c r="A19" s="233"/>
      <c r="B19" s="233"/>
      <c r="C19" s="233"/>
      <c r="D19" s="233"/>
      <c r="E19" s="233"/>
      <c r="F19" s="233"/>
      <c r="G19" s="233"/>
      <c r="H19" s="233"/>
      <c r="I19" s="233"/>
      <c r="J19" s="233"/>
      <c r="K19" s="233"/>
      <c r="L19" s="233"/>
      <c r="M19" s="233"/>
    </row>
    <row r="20" spans="1:13" ht="14.25">
      <c r="A20" s="233"/>
      <c r="B20" s="233"/>
      <c r="C20" s="233"/>
      <c r="D20" s="233"/>
      <c r="E20" s="233"/>
      <c r="F20" s="233"/>
      <c r="G20" s="233"/>
      <c r="H20" s="233"/>
      <c r="I20" s="233"/>
      <c r="J20" s="233"/>
      <c r="K20" s="233"/>
      <c r="L20" s="233"/>
      <c r="M20" s="233"/>
    </row>
    <row r="21" spans="1:13" ht="14.25">
      <c r="A21" s="233"/>
      <c r="B21" s="233"/>
      <c r="C21" s="233"/>
      <c r="D21" s="233"/>
      <c r="E21" s="233"/>
      <c r="F21" s="233"/>
      <c r="G21" s="233"/>
      <c r="H21" s="233"/>
      <c r="I21" s="233"/>
      <c r="J21" s="233"/>
      <c r="K21" s="233"/>
      <c r="L21" s="233"/>
      <c r="M21" s="233"/>
    </row>
    <row r="22" spans="1:13" ht="14.25">
      <c r="A22" s="233"/>
      <c r="B22" s="233"/>
      <c r="C22" s="233"/>
      <c r="D22" s="233"/>
      <c r="E22" s="233"/>
      <c r="F22" s="233"/>
      <c r="G22" s="233"/>
      <c r="H22" s="233"/>
      <c r="I22" s="233"/>
      <c r="J22" s="233"/>
      <c r="K22" s="233"/>
      <c r="L22" s="233"/>
      <c r="M22" s="233"/>
    </row>
    <row r="23" spans="1:13" ht="14.25">
      <c r="A23" s="233"/>
      <c r="B23" s="233"/>
      <c r="C23" s="233"/>
      <c r="D23" s="233"/>
      <c r="E23" s="233"/>
      <c r="F23" s="233"/>
      <c r="G23" s="233"/>
      <c r="H23" s="233"/>
      <c r="I23" s="233"/>
      <c r="J23" s="233"/>
      <c r="K23" s="233"/>
      <c r="L23" s="233"/>
      <c r="M23" s="233"/>
    </row>
    <row r="24" spans="1:13" ht="14.25">
      <c r="A24" s="233"/>
      <c r="B24" s="233"/>
      <c r="C24" s="233"/>
      <c r="D24" s="233"/>
      <c r="E24" s="233"/>
      <c r="F24" s="233"/>
      <c r="G24" s="233"/>
      <c r="H24" s="233"/>
      <c r="I24" s="233"/>
      <c r="J24" s="233"/>
      <c r="K24" s="233"/>
      <c r="L24" s="233"/>
      <c r="M24" s="233"/>
    </row>
    <row r="25" spans="1:13" ht="14.25">
      <c r="A25" s="233"/>
      <c r="B25" s="233"/>
      <c r="C25" s="233"/>
      <c r="D25" s="233"/>
      <c r="E25" s="233"/>
      <c r="F25" s="233"/>
      <c r="G25" s="233"/>
      <c r="H25" s="233"/>
      <c r="I25" s="233"/>
      <c r="J25" s="233"/>
      <c r="K25" s="233"/>
      <c r="L25" s="233"/>
      <c r="M25" s="233"/>
    </row>
    <row r="26" spans="1:13" ht="14.25">
      <c r="A26" s="233"/>
      <c r="B26" s="233"/>
      <c r="C26" s="233"/>
      <c r="D26" s="233"/>
      <c r="E26" s="233"/>
      <c r="F26" s="233"/>
      <c r="G26" s="233"/>
      <c r="H26" s="233"/>
      <c r="I26" s="233"/>
      <c r="J26" s="233"/>
      <c r="K26" s="233"/>
      <c r="L26" s="233"/>
      <c r="M26" s="233"/>
    </row>
    <row r="27" spans="1:13" ht="14.25">
      <c r="A27" s="233"/>
      <c r="B27" s="233"/>
      <c r="C27" s="233"/>
      <c r="D27" s="233"/>
      <c r="E27" s="233"/>
      <c r="F27" s="233"/>
      <c r="G27" s="233"/>
      <c r="H27" s="233"/>
      <c r="I27" s="233"/>
      <c r="J27" s="233"/>
      <c r="K27" s="233"/>
      <c r="L27" s="233"/>
      <c r="M27" s="233"/>
    </row>
    <row r="28" spans="1:13" ht="14.25">
      <c r="A28" s="233"/>
      <c r="B28" s="233"/>
      <c r="C28" s="233"/>
      <c r="D28" s="233"/>
      <c r="E28" s="233"/>
      <c r="F28" s="233"/>
      <c r="G28" s="233"/>
      <c r="H28" s="233"/>
      <c r="I28" s="233"/>
      <c r="J28" s="233"/>
      <c r="K28" s="233"/>
      <c r="L28" s="233"/>
      <c r="M28" s="233"/>
    </row>
    <row r="29" spans="1:13" ht="14.25">
      <c r="A29" s="233"/>
      <c r="B29" s="233"/>
      <c r="C29" s="233"/>
      <c r="D29" s="233"/>
      <c r="E29" s="233"/>
      <c r="F29" s="233"/>
      <c r="G29" s="233"/>
      <c r="H29" s="233"/>
      <c r="I29" s="233"/>
      <c r="J29" s="233"/>
      <c r="K29" s="233"/>
      <c r="L29" s="233"/>
      <c r="M29" s="233"/>
    </row>
    <row r="30" spans="1:13" ht="14.25">
      <c r="A30" s="233"/>
      <c r="B30" s="233"/>
      <c r="C30" s="233"/>
      <c r="D30" s="233"/>
      <c r="E30" s="233"/>
      <c r="F30" s="233"/>
      <c r="G30" s="233"/>
      <c r="H30" s="233"/>
      <c r="I30" s="233"/>
      <c r="J30" s="233"/>
      <c r="K30" s="233"/>
      <c r="L30" s="233"/>
      <c r="M30" s="233"/>
    </row>
    <row r="31" spans="1:13" ht="14.25">
      <c r="A31" s="233"/>
      <c r="B31" s="233"/>
      <c r="C31" s="233"/>
      <c r="D31" s="233"/>
      <c r="E31" s="233"/>
      <c r="F31" s="233"/>
      <c r="G31" s="233"/>
      <c r="H31" s="233"/>
      <c r="I31" s="233"/>
      <c r="J31" s="233"/>
      <c r="K31" s="233"/>
      <c r="L31" s="233"/>
      <c r="M31" s="233"/>
    </row>
    <row r="32" spans="1:13" ht="14.25">
      <c r="A32" s="233"/>
      <c r="B32" s="233"/>
      <c r="C32" s="233"/>
      <c r="D32" s="233"/>
      <c r="E32" s="233"/>
      <c r="F32" s="233"/>
      <c r="G32" s="233"/>
      <c r="H32" s="233"/>
      <c r="I32" s="233"/>
      <c r="J32" s="233"/>
      <c r="K32" s="233"/>
      <c r="L32" s="233"/>
      <c r="M32" s="233"/>
    </row>
    <row r="33" spans="1:13" ht="14.25">
      <c r="A33" s="233"/>
      <c r="B33" s="233"/>
      <c r="C33" s="233"/>
      <c r="D33" s="233"/>
      <c r="E33" s="233"/>
      <c r="F33" s="233"/>
      <c r="G33" s="233"/>
      <c r="H33" s="233"/>
      <c r="I33" s="233"/>
      <c r="J33" s="233"/>
      <c r="K33" s="233"/>
      <c r="L33" s="233"/>
      <c r="M33" s="233"/>
    </row>
    <row r="34" spans="1:13" ht="14.25">
      <c r="A34" s="233"/>
      <c r="B34" s="233"/>
      <c r="C34" s="233"/>
      <c r="D34" s="233"/>
      <c r="E34" s="233"/>
      <c r="F34" s="233"/>
      <c r="G34" s="233"/>
      <c r="H34" s="233"/>
      <c r="I34" s="233"/>
      <c r="J34" s="233"/>
      <c r="K34" s="233"/>
      <c r="L34" s="233"/>
      <c r="M34" s="233"/>
    </row>
    <row r="35" spans="1:13" ht="14.25">
      <c r="A35" s="233"/>
      <c r="B35" s="233"/>
      <c r="C35" s="233"/>
      <c r="D35" s="233"/>
      <c r="E35" s="233"/>
      <c r="F35" s="233"/>
      <c r="G35" s="233"/>
      <c r="H35" s="233"/>
      <c r="I35" s="233"/>
      <c r="J35" s="233"/>
      <c r="K35" s="233"/>
      <c r="L35" s="233"/>
      <c r="M35" s="233"/>
    </row>
    <row r="36" spans="1:13" ht="14.25">
      <c r="A36" s="233"/>
      <c r="B36" s="233"/>
      <c r="C36" s="233"/>
      <c r="D36" s="233"/>
      <c r="E36" s="233"/>
      <c r="F36" s="233"/>
      <c r="G36" s="233"/>
      <c r="H36" s="233"/>
      <c r="I36" s="233"/>
      <c r="J36" s="233"/>
      <c r="K36" s="233"/>
      <c r="L36" s="233"/>
      <c r="M36" s="233"/>
    </row>
    <row r="37" spans="1:13" ht="14.25">
      <c r="A37" s="233"/>
      <c r="B37" s="233"/>
      <c r="C37" s="233"/>
      <c r="D37" s="233"/>
      <c r="E37" s="233"/>
      <c r="F37" s="233"/>
      <c r="G37" s="233"/>
      <c r="H37" s="233"/>
      <c r="I37" s="233"/>
      <c r="J37" s="233"/>
      <c r="K37" s="233"/>
      <c r="L37" s="233"/>
      <c r="M37" s="233"/>
    </row>
    <row r="38" spans="1:13" ht="14.25">
      <c r="A38" s="233"/>
      <c r="B38" s="233"/>
      <c r="C38" s="233"/>
      <c r="D38" s="233"/>
      <c r="E38" s="233"/>
      <c r="F38" s="233"/>
      <c r="G38" s="233"/>
      <c r="H38" s="233"/>
      <c r="I38" s="233"/>
      <c r="J38" s="233"/>
      <c r="K38" s="233"/>
      <c r="L38" s="233"/>
      <c r="M38" s="233"/>
    </row>
    <row r="39" spans="1:13" ht="14.25">
      <c r="A39" s="233"/>
      <c r="B39" s="233"/>
      <c r="C39" s="233"/>
      <c r="D39" s="233"/>
      <c r="E39" s="233"/>
      <c r="F39" s="233"/>
      <c r="G39" s="233"/>
      <c r="H39" s="233"/>
      <c r="I39" s="233"/>
      <c r="J39" s="233"/>
      <c r="K39" s="233"/>
      <c r="L39" s="233"/>
      <c r="M39" s="233"/>
    </row>
    <row r="40" spans="1:13" ht="14.25">
      <c r="A40" s="233"/>
      <c r="B40" s="233"/>
      <c r="C40" s="233"/>
      <c r="D40" s="233"/>
      <c r="E40" s="233"/>
      <c r="F40" s="233"/>
      <c r="G40" s="233"/>
      <c r="H40" s="233"/>
      <c r="I40" s="233"/>
      <c r="J40" s="233"/>
      <c r="K40" s="233"/>
      <c r="L40" s="233"/>
      <c r="M40" s="233"/>
    </row>
    <row r="41" spans="1:13" ht="14.25">
      <c r="A41" s="233"/>
      <c r="B41" s="233"/>
      <c r="C41" s="233"/>
      <c r="D41" s="233"/>
      <c r="E41" s="233"/>
      <c r="F41" s="233"/>
      <c r="G41" s="233"/>
      <c r="H41" s="233"/>
      <c r="I41" s="233"/>
      <c r="J41" s="233"/>
      <c r="K41" s="233"/>
      <c r="L41" s="233"/>
      <c r="M41" s="233"/>
    </row>
    <row r="42" spans="1:13" ht="14.25">
      <c r="A42" s="233"/>
      <c r="B42" s="233"/>
      <c r="C42" s="233"/>
      <c r="D42" s="233"/>
      <c r="E42" s="233"/>
      <c r="F42" s="233"/>
      <c r="G42" s="233"/>
      <c r="H42" s="233"/>
      <c r="I42" s="233"/>
      <c r="J42" s="233"/>
      <c r="K42" s="233"/>
      <c r="L42" s="233"/>
      <c r="M42" s="233"/>
    </row>
    <row r="43" spans="1:13" ht="14.25">
      <c r="A43" s="233"/>
      <c r="B43" s="233"/>
      <c r="C43" s="233"/>
      <c r="D43" s="233"/>
      <c r="E43" s="233"/>
      <c r="F43" s="233"/>
      <c r="G43" s="233"/>
      <c r="H43" s="233"/>
      <c r="I43" s="233"/>
      <c r="J43" s="233"/>
      <c r="K43" s="233"/>
      <c r="L43" s="233"/>
      <c r="M43" s="233"/>
    </row>
    <row r="44" spans="1:13" ht="14.25">
      <c r="A44" s="233"/>
      <c r="B44" s="233"/>
      <c r="C44" s="233"/>
      <c r="D44" s="233"/>
      <c r="E44" s="233"/>
      <c r="F44" s="233"/>
      <c r="G44" s="233"/>
      <c r="H44" s="233"/>
      <c r="I44" s="233"/>
      <c r="J44" s="233"/>
      <c r="K44" s="233"/>
      <c r="L44" s="233"/>
      <c r="M44" s="233"/>
    </row>
    <row r="45" spans="1:13" ht="14.25">
      <c r="A45" s="233"/>
      <c r="B45" s="233"/>
      <c r="C45" s="233"/>
      <c r="D45" s="233"/>
      <c r="E45" s="233"/>
      <c r="F45" s="233"/>
      <c r="G45" s="233"/>
      <c r="H45" s="233"/>
      <c r="I45" s="233"/>
      <c r="J45" s="233"/>
      <c r="K45" s="233"/>
      <c r="L45" s="233"/>
      <c r="M45" s="233"/>
    </row>
    <row r="46" spans="1:13" ht="14.25">
      <c r="A46" s="233"/>
      <c r="B46" s="233"/>
      <c r="C46" s="233"/>
      <c r="D46" s="233"/>
      <c r="E46" s="233"/>
      <c r="F46" s="233"/>
      <c r="G46" s="233"/>
      <c r="H46" s="233"/>
      <c r="I46" s="233"/>
      <c r="J46" s="233"/>
      <c r="K46" s="233"/>
      <c r="L46" s="233"/>
      <c r="M46" s="233"/>
    </row>
    <row r="47" spans="1:13" ht="14.25">
      <c r="A47" s="233"/>
      <c r="B47" s="233"/>
      <c r="C47" s="233"/>
      <c r="D47" s="233"/>
      <c r="E47" s="233"/>
      <c r="F47" s="233"/>
      <c r="G47" s="233"/>
      <c r="H47" s="233"/>
      <c r="I47" s="233"/>
      <c r="J47" s="233"/>
      <c r="K47" s="233"/>
      <c r="L47" s="233"/>
      <c r="M47" s="233"/>
    </row>
    <row r="48" spans="1:13" ht="14.25">
      <c r="A48" s="233"/>
      <c r="B48" s="233"/>
      <c r="C48" s="233"/>
      <c r="D48" s="233"/>
      <c r="E48" s="233"/>
      <c r="F48" s="233"/>
      <c r="G48" s="233"/>
      <c r="H48" s="233"/>
      <c r="I48" s="233"/>
      <c r="J48" s="233"/>
      <c r="K48" s="233"/>
      <c r="L48" s="233"/>
      <c r="M48" s="233"/>
    </row>
    <row r="49" spans="1:13" ht="14.25">
      <c r="A49" s="233"/>
      <c r="B49" s="233"/>
      <c r="C49" s="233"/>
      <c r="D49" s="233"/>
      <c r="E49" s="233"/>
      <c r="F49" s="233"/>
      <c r="G49" s="233"/>
      <c r="H49" s="233"/>
      <c r="I49" s="233"/>
      <c r="J49" s="233"/>
      <c r="K49" s="233"/>
      <c r="L49" s="233"/>
      <c r="M49" s="233"/>
    </row>
    <row r="50" spans="1:13" ht="14.25">
      <c r="A50" s="233"/>
      <c r="B50" s="233"/>
      <c r="C50" s="233"/>
      <c r="D50" s="233"/>
      <c r="E50" s="233"/>
      <c r="F50" s="233"/>
      <c r="G50" s="233"/>
      <c r="H50" s="233"/>
      <c r="I50" s="233"/>
      <c r="J50" s="233"/>
      <c r="K50" s="233"/>
      <c r="L50" s="233"/>
      <c r="M50" s="233"/>
    </row>
    <row r="51" spans="1:13" ht="14.25">
      <c r="A51" s="233"/>
      <c r="B51" s="233"/>
      <c r="C51" s="233"/>
      <c r="D51" s="233"/>
      <c r="E51" s="233"/>
      <c r="F51" s="233"/>
      <c r="G51" s="233"/>
      <c r="H51" s="233"/>
      <c r="I51" s="233"/>
      <c r="J51" s="233"/>
      <c r="K51" s="233"/>
      <c r="L51" s="233"/>
      <c r="M51" s="233"/>
    </row>
    <row r="52" spans="1:13" ht="14.25">
      <c r="A52" s="233"/>
      <c r="B52" s="233"/>
      <c r="C52" s="233"/>
      <c r="D52" s="233"/>
      <c r="E52" s="233"/>
      <c r="F52" s="233"/>
      <c r="G52" s="233"/>
      <c r="H52" s="233"/>
      <c r="I52" s="233"/>
      <c r="J52" s="233"/>
      <c r="K52" s="233"/>
      <c r="L52" s="233"/>
      <c r="M52" s="233"/>
    </row>
    <row r="53" spans="1:13" ht="14.25">
      <c r="A53" s="233"/>
      <c r="B53" s="233"/>
      <c r="C53" s="233"/>
      <c r="D53" s="233"/>
      <c r="E53" s="233"/>
      <c r="F53" s="233"/>
      <c r="G53" s="233"/>
      <c r="H53" s="233"/>
      <c r="I53" s="233"/>
      <c r="J53" s="233"/>
      <c r="K53" s="233"/>
      <c r="L53" s="233"/>
      <c r="M53" s="233"/>
    </row>
    <row r="54" spans="1:13" ht="14.25">
      <c r="A54" s="233"/>
      <c r="B54" s="233"/>
      <c r="C54" s="233"/>
      <c r="D54" s="233"/>
      <c r="E54" s="233"/>
      <c r="F54" s="233"/>
      <c r="G54" s="233"/>
      <c r="H54" s="233"/>
      <c r="I54" s="233"/>
      <c r="J54" s="233"/>
      <c r="K54" s="233"/>
      <c r="L54" s="233"/>
      <c r="M54" s="233"/>
    </row>
    <row r="55" spans="1:13" ht="14.25">
      <c r="A55" s="233"/>
      <c r="B55" s="233"/>
      <c r="C55" s="233"/>
      <c r="D55" s="233"/>
      <c r="E55" s="233"/>
      <c r="F55" s="233"/>
      <c r="G55" s="233"/>
      <c r="H55" s="233"/>
      <c r="I55" s="233"/>
      <c r="J55" s="233"/>
      <c r="K55" s="233"/>
      <c r="L55" s="233"/>
      <c r="M55" s="233"/>
    </row>
    <row r="56" spans="1:13" ht="14.25">
      <c r="A56" s="233"/>
      <c r="B56" s="233"/>
      <c r="C56" s="233"/>
      <c r="D56" s="233"/>
      <c r="E56" s="233"/>
      <c r="F56" s="233"/>
      <c r="G56" s="233"/>
      <c r="H56" s="233"/>
      <c r="I56" s="233"/>
      <c r="J56" s="233"/>
      <c r="K56" s="233"/>
      <c r="L56" s="233"/>
      <c r="M56" s="233"/>
    </row>
    <row r="57" spans="1:13" ht="14.25">
      <c r="A57" s="233"/>
      <c r="B57" s="233"/>
      <c r="C57" s="233"/>
      <c r="D57" s="233"/>
      <c r="E57" s="233"/>
      <c r="F57" s="233"/>
      <c r="G57" s="233"/>
      <c r="H57" s="233"/>
      <c r="I57" s="233"/>
      <c r="J57" s="233"/>
      <c r="K57" s="233"/>
      <c r="L57" s="233"/>
      <c r="M57" s="233"/>
    </row>
    <row r="58" spans="1:13" ht="14.25">
      <c r="A58" s="233"/>
      <c r="B58" s="233"/>
      <c r="C58" s="233"/>
      <c r="D58" s="233"/>
      <c r="E58" s="233"/>
      <c r="F58" s="233"/>
      <c r="G58" s="233"/>
      <c r="H58" s="233"/>
      <c r="I58" s="233"/>
      <c r="J58" s="233"/>
      <c r="K58" s="233"/>
      <c r="L58" s="233"/>
      <c r="M58" s="233"/>
    </row>
    <row r="59" spans="1:13" ht="14.25">
      <c r="A59" s="233"/>
      <c r="B59" s="233"/>
      <c r="C59" s="233"/>
      <c r="D59" s="233"/>
      <c r="E59" s="233"/>
      <c r="F59" s="233"/>
      <c r="G59" s="233"/>
      <c r="H59" s="233"/>
      <c r="I59" s="233"/>
      <c r="J59" s="233"/>
      <c r="K59" s="233"/>
      <c r="L59" s="233"/>
      <c r="M59" s="233"/>
    </row>
    <row r="60" spans="1:13" ht="14.25">
      <c r="A60" s="233"/>
      <c r="B60" s="233"/>
      <c r="C60" s="233"/>
      <c r="D60" s="233"/>
      <c r="E60" s="233"/>
      <c r="F60" s="233"/>
      <c r="G60" s="233"/>
      <c r="H60" s="233"/>
      <c r="I60" s="233"/>
      <c r="J60" s="233"/>
      <c r="K60" s="233"/>
      <c r="L60" s="233"/>
      <c r="M60" s="233"/>
    </row>
    <row r="61" spans="1:13" ht="14.25">
      <c r="A61" s="233"/>
      <c r="B61" s="233"/>
      <c r="C61" s="233"/>
      <c r="D61" s="233"/>
      <c r="E61" s="233"/>
      <c r="F61" s="233"/>
      <c r="G61" s="233"/>
      <c r="H61" s="233"/>
      <c r="I61" s="233"/>
      <c r="J61" s="233"/>
      <c r="K61" s="233"/>
      <c r="L61" s="233"/>
      <c r="M61" s="233"/>
    </row>
    <row r="62" spans="1:13" ht="14.25">
      <c r="A62" s="233"/>
      <c r="B62" s="233"/>
      <c r="C62" s="233"/>
      <c r="D62" s="233"/>
      <c r="E62" s="233"/>
      <c r="F62" s="233"/>
      <c r="G62" s="233"/>
      <c r="H62" s="233"/>
      <c r="I62" s="233"/>
      <c r="J62" s="233"/>
      <c r="K62" s="233"/>
      <c r="L62" s="233"/>
      <c r="M62" s="233"/>
    </row>
    <row r="63" spans="1:13" ht="14.25">
      <c r="A63" s="233"/>
      <c r="B63" s="233"/>
      <c r="C63" s="233"/>
      <c r="D63" s="233"/>
      <c r="E63" s="233"/>
      <c r="F63" s="233"/>
      <c r="G63" s="233"/>
      <c r="H63" s="233"/>
      <c r="I63" s="233"/>
      <c r="J63" s="233"/>
      <c r="K63" s="233"/>
      <c r="L63" s="233"/>
      <c r="M63" s="233"/>
    </row>
    <row r="64" spans="1:13" ht="14.25">
      <c r="A64" s="233"/>
      <c r="B64" s="233"/>
      <c r="C64" s="233"/>
      <c r="D64" s="233"/>
      <c r="E64" s="233"/>
      <c r="F64" s="233"/>
      <c r="G64" s="233"/>
      <c r="H64" s="233"/>
      <c r="I64" s="233"/>
      <c r="J64" s="233"/>
      <c r="K64" s="233"/>
      <c r="L64" s="233"/>
      <c r="M64" s="233"/>
    </row>
    <row r="65" spans="1:13" ht="14.25">
      <c r="A65" s="233"/>
      <c r="B65" s="233"/>
      <c r="C65" s="233"/>
      <c r="D65" s="233"/>
      <c r="E65" s="233"/>
      <c r="F65" s="233"/>
      <c r="G65" s="233"/>
      <c r="H65" s="233"/>
      <c r="I65" s="233"/>
      <c r="J65" s="233"/>
      <c r="K65" s="233"/>
      <c r="L65" s="233"/>
      <c r="M65" s="233"/>
    </row>
    <row r="66" spans="1:13" ht="14.25">
      <c r="A66" s="233"/>
      <c r="B66" s="233"/>
      <c r="C66" s="233"/>
      <c r="D66" s="233"/>
      <c r="E66" s="233"/>
      <c r="F66" s="233"/>
      <c r="G66" s="233"/>
      <c r="H66" s="233"/>
      <c r="I66" s="233"/>
      <c r="J66" s="233"/>
      <c r="K66" s="233"/>
      <c r="L66" s="233"/>
      <c r="M66" s="233"/>
    </row>
    <row r="67" spans="1:13" ht="14.25">
      <c r="A67" s="233"/>
      <c r="B67" s="233"/>
      <c r="C67" s="233"/>
      <c r="D67" s="233"/>
      <c r="E67" s="233"/>
      <c r="F67" s="233"/>
      <c r="G67" s="233"/>
      <c r="H67" s="233"/>
      <c r="I67" s="233"/>
      <c r="J67" s="233"/>
      <c r="K67" s="233"/>
      <c r="L67" s="233"/>
      <c r="M67" s="233"/>
    </row>
    <row r="68" spans="1:13" ht="14.25">
      <c r="A68" s="233"/>
      <c r="B68" s="233"/>
      <c r="C68" s="233"/>
      <c r="D68" s="233"/>
      <c r="E68" s="233"/>
      <c r="F68" s="233"/>
      <c r="G68" s="233"/>
      <c r="H68" s="233"/>
      <c r="I68" s="233"/>
      <c r="J68" s="233"/>
      <c r="K68" s="233"/>
      <c r="L68" s="233"/>
      <c r="M68" s="233"/>
    </row>
    <row r="69" spans="1:13" ht="14.25">
      <c r="A69" s="233"/>
      <c r="B69" s="233"/>
      <c r="C69" s="233"/>
      <c r="D69" s="233"/>
      <c r="E69" s="233"/>
      <c r="F69" s="233"/>
      <c r="G69" s="233"/>
      <c r="H69" s="233"/>
      <c r="I69" s="233"/>
      <c r="J69" s="233"/>
      <c r="K69" s="233"/>
      <c r="L69" s="233"/>
      <c r="M69" s="233"/>
    </row>
  </sheetData>
  <mergeCells count="4">
    <mergeCell ref="F6:G6"/>
    <mergeCell ref="H6:I6"/>
    <mergeCell ref="J6:K6"/>
    <mergeCell ref="L6:M6"/>
  </mergeCells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92D050"/>
  </sheetPr>
  <dimension ref="A1:O47"/>
  <sheetViews>
    <sheetView zoomScale="110" zoomScaleNormal="110" workbookViewId="0">
      <selection activeCell="E11" sqref="E11"/>
    </sheetView>
  </sheetViews>
  <sheetFormatPr defaultColWidth="11.42578125" defaultRowHeight="14.25"/>
  <cols>
    <col min="1" max="1" width="4.28515625" style="14" customWidth="1"/>
    <col min="2" max="2" width="4.42578125" style="14" customWidth="1"/>
    <col min="3" max="3" width="7.5703125" style="14" customWidth="1"/>
    <col min="4" max="10" width="14.28515625" style="14" customWidth="1"/>
    <col min="11" max="16384" width="11.42578125" style="14"/>
  </cols>
  <sheetData>
    <row r="1" spans="1:15" ht="18.75" customHeight="1"/>
    <row r="2" spans="1:15" ht="18.75" customHeight="1">
      <c r="A2" s="15" t="s">
        <v>724</v>
      </c>
      <c r="B2" s="16"/>
      <c r="C2" s="16"/>
      <c r="D2" s="17"/>
      <c r="E2" s="17"/>
      <c r="F2" s="17"/>
    </row>
    <row r="3" spans="1:15" ht="14.25" customHeight="1">
      <c r="A3" s="15"/>
      <c r="B3" s="16"/>
      <c r="C3" s="16"/>
      <c r="D3" s="17"/>
      <c r="E3" s="17"/>
      <c r="F3" s="17"/>
    </row>
    <row r="4" spans="1:15" ht="14.25" customHeight="1">
      <c r="A4" s="15"/>
      <c r="B4" s="18" t="s">
        <v>656</v>
      </c>
      <c r="C4" s="18"/>
      <c r="D4" s="17"/>
      <c r="E4" s="17"/>
      <c r="F4" s="17"/>
    </row>
    <row r="5" spans="1:15" ht="14.25" customHeight="1">
      <c r="A5" s="15"/>
      <c r="B5" s="16"/>
      <c r="C5" s="16"/>
      <c r="D5" s="17"/>
      <c r="E5" s="17"/>
      <c r="F5" s="17"/>
    </row>
    <row r="6" spans="1:15" ht="14.25" customHeight="1">
      <c r="B6" s="16"/>
      <c r="C6" s="16"/>
      <c r="D6" s="17"/>
      <c r="E6" s="17"/>
      <c r="F6" s="17"/>
    </row>
    <row r="7" spans="1:15" ht="21" customHeight="1">
      <c r="B7" s="20"/>
      <c r="C7" s="20"/>
      <c r="D7" s="635" t="s">
        <v>725</v>
      </c>
      <c r="E7" s="636"/>
      <c r="F7" s="637" t="s">
        <v>726</v>
      </c>
      <c r="G7" s="638"/>
      <c r="H7" s="636" t="s">
        <v>727</v>
      </c>
      <c r="I7" s="636"/>
      <c r="J7" s="637" t="s">
        <v>728</v>
      </c>
      <c r="K7" s="636"/>
      <c r="L7" s="636"/>
      <c r="M7" s="638"/>
      <c r="N7" s="638" t="s">
        <v>729</v>
      </c>
      <c r="O7" s="633" t="s">
        <v>730</v>
      </c>
    </row>
    <row r="8" spans="1:15" ht="32.25" customHeight="1" thickBot="1">
      <c r="B8" s="20"/>
      <c r="C8" s="20"/>
      <c r="D8" s="206" t="s">
        <v>731</v>
      </c>
      <c r="E8" s="450" t="s">
        <v>732</v>
      </c>
      <c r="F8" s="450" t="s">
        <v>733</v>
      </c>
      <c r="G8" s="450" t="s">
        <v>734</v>
      </c>
      <c r="H8" s="450" t="s">
        <v>735</v>
      </c>
      <c r="I8" s="450" t="s">
        <v>736</v>
      </c>
      <c r="J8" s="450" t="s">
        <v>737</v>
      </c>
      <c r="K8" s="450" t="s">
        <v>738</v>
      </c>
      <c r="L8" s="450" t="s">
        <v>739</v>
      </c>
      <c r="M8" s="450" t="s">
        <v>405</v>
      </c>
      <c r="N8" s="639"/>
      <c r="O8" s="634"/>
    </row>
    <row r="9" spans="1:15" ht="14.25" customHeight="1">
      <c r="B9" s="169"/>
      <c r="C9" s="434" t="s">
        <v>740</v>
      </c>
      <c r="D9" s="79">
        <v>86599.524999999994</v>
      </c>
      <c r="E9" s="129">
        <v>0.79200000000000004</v>
      </c>
      <c r="F9" s="129"/>
      <c r="G9" s="129"/>
      <c r="H9" s="129"/>
      <c r="I9" s="129"/>
      <c r="J9" s="129">
        <v>44884.69</v>
      </c>
      <c r="K9" s="129"/>
      <c r="L9" s="129"/>
      <c r="M9" s="129">
        <f>J9</f>
        <v>44884.69</v>
      </c>
      <c r="N9" s="268">
        <v>1</v>
      </c>
      <c r="O9" s="269">
        <v>0.01</v>
      </c>
    </row>
    <row r="10" spans="1:15" ht="14.25" customHeight="1" thickBot="1">
      <c r="B10" s="366"/>
      <c r="C10" s="435" t="s">
        <v>405</v>
      </c>
      <c r="D10" s="134">
        <f>D9</f>
        <v>86599.524999999994</v>
      </c>
      <c r="E10" s="135">
        <f>E9</f>
        <v>0.79200000000000004</v>
      </c>
      <c r="F10" s="135"/>
      <c r="G10" s="135"/>
      <c r="H10" s="135"/>
      <c r="I10" s="135"/>
      <c r="J10" s="135">
        <f>J9</f>
        <v>44884.69</v>
      </c>
      <c r="K10" s="135"/>
      <c r="L10" s="135"/>
      <c r="M10" s="135">
        <f>M9</f>
        <v>44884.69</v>
      </c>
      <c r="N10" s="266"/>
      <c r="O10" s="267">
        <v>0.01</v>
      </c>
    </row>
    <row r="11" spans="1:15" ht="14.25" customHeight="1"/>
    <row r="12" spans="1:15" ht="14.25" customHeight="1">
      <c r="C12" s="436" t="s">
        <v>741</v>
      </c>
    </row>
    <row r="13" spans="1:15" ht="14.25" customHeight="1"/>
    <row r="14" spans="1:15" ht="14.25" customHeight="1"/>
    <row r="15" spans="1:15" ht="14.25" customHeight="1"/>
    <row r="16" spans="1:15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</sheetData>
  <mergeCells count="6">
    <mergeCell ref="O7:O8"/>
    <mergeCell ref="D7:E7"/>
    <mergeCell ref="F7:G7"/>
    <mergeCell ref="H7:I7"/>
    <mergeCell ref="J7:M7"/>
    <mergeCell ref="N7:N8"/>
  </mergeCells>
  <pageMargins left="0.7" right="0.7" top="0.75" bottom="0.75" header="0.3" footer="0.3"/>
  <pageSetup paperSize="9" orientation="portrait" verticalDpi="144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rgb="FF92D050"/>
  </sheetPr>
  <dimension ref="A1:F10"/>
  <sheetViews>
    <sheetView zoomScale="110" zoomScaleNormal="110" workbookViewId="0">
      <selection activeCell="D9" sqref="D9"/>
    </sheetView>
  </sheetViews>
  <sheetFormatPr defaultColWidth="11.42578125" defaultRowHeight="14.25"/>
  <cols>
    <col min="1" max="2" width="4.28515625" style="14" customWidth="1"/>
    <col min="3" max="3" width="40.28515625" style="14" customWidth="1"/>
    <col min="4" max="10" width="14.28515625" style="14" customWidth="1"/>
    <col min="11" max="16384" width="11.42578125" style="14"/>
  </cols>
  <sheetData>
    <row r="1" spans="1:6" ht="18.75" customHeight="1"/>
    <row r="2" spans="1:6" ht="18.75" customHeight="1">
      <c r="A2" s="15" t="s">
        <v>111</v>
      </c>
      <c r="B2" s="15"/>
      <c r="C2" s="16"/>
      <c r="D2" s="17"/>
      <c r="E2" s="17"/>
      <c r="F2" s="17"/>
    </row>
    <row r="3" spans="1:6" ht="14.25" customHeight="1">
      <c r="A3" s="15"/>
      <c r="B3" s="15"/>
      <c r="C3" s="16"/>
      <c r="D3" s="17"/>
      <c r="E3" s="17"/>
      <c r="F3" s="17"/>
    </row>
    <row r="4" spans="1:6" ht="14.25" customHeight="1">
      <c r="A4" s="15"/>
      <c r="B4" s="18" t="s">
        <v>656</v>
      </c>
      <c r="D4" s="17"/>
      <c r="E4" s="17"/>
      <c r="F4" s="17"/>
    </row>
    <row r="5" spans="1:6" ht="14.25" customHeight="1" thickBot="1">
      <c r="A5" s="15"/>
      <c r="B5" s="15"/>
      <c r="C5" s="16"/>
      <c r="D5" s="23"/>
      <c r="E5" s="17"/>
      <c r="F5" s="17"/>
    </row>
    <row r="6" spans="1:6" ht="14.25" customHeight="1">
      <c r="C6" s="20"/>
      <c r="D6" s="287"/>
    </row>
    <row r="7" spans="1:6" ht="14.25" customHeight="1" thickBot="1">
      <c r="B7" s="24"/>
      <c r="C7" s="97"/>
      <c r="D7" s="271"/>
    </row>
    <row r="8" spans="1:6" ht="14.25" customHeight="1">
      <c r="B8" s="272"/>
      <c r="C8" s="437" t="s">
        <v>742</v>
      </c>
      <c r="D8" s="482">
        <v>48587.944000000003</v>
      </c>
    </row>
    <row r="9" spans="1:6" ht="14.25" customHeight="1">
      <c r="B9" s="272"/>
      <c r="C9" s="437" t="s">
        <v>743</v>
      </c>
      <c r="D9" s="270">
        <v>0.01</v>
      </c>
    </row>
    <row r="10" spans="1:6" ht="14.25" customHeight="1" thickBot="1">
      <c r="B10" s="273"/>
      <c r="C10" s="437" t="s">
        <v>744</v>
      </c>
      <c r="D10" s="154">
        <f>D8*D9</f>
        <v>485.87944000000005</v>
      </c>
    </row>
  </sheetData>
  <pageMargins left="0.7" right="0.7" top="0.75" bottom="0.75" header="0.3" footer="0.3"/>
  <pageSetup paperSize="9" orientation="portrait" verticalDpi="144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5">
    <tabColor rgb="FF92D050"/>
  </sheetPr>
  <dimension ref="A1:I76"/>
  <sheetViews>
    <sheetView tabSelected="1" topLeftCell="A7" zoomScale="110" zoomScaleNormal="110" workbookViewId="0">
      <selection activeCell="N9" sqref="N9"/>
    </sheetView>
  </sheetViews>
  <sheetFormatPr defaultColWidth="11.42578125" defaultRowHeight="14.25"/>
  <cols>
    <col min="1" max="1" width="4.28515625" style="14" customWidth="1"/>
    <col min="2" max="2" width="47.140625" style="14" customWidth="1"/>
    <col min="3" max="3" width="14.28515625" style="549" customWidth="1"/>
    <col min="4" max="4" width="16" style="549" customWidth="1"/>
    <col min="5" max="9" width="14.28515625" style="549" customWidth="1"/>
    <col min="10" max="16384" width="11.42578125" style="14"/>
  </cols>
  <sheetData>
    <row r="1" spans="1:9" ht="18.75" customHeight="1">
      <c r="A1" s="453" t="s">
        <v>115</v>
      </c>
      <c r="B1" s="453" t="s">
        <v>115</v>
      </c>
      <c r="C1" s="527" t="s">
        <v>115</v>
      </c>
      <c r="D1" s="527" t="s">
        <v>115</v>
      </c>
      <c r="E1" s="527" t="s">
        <v>115</v>
      </c>
      <c r="F1" s="527" t="s">
        <v>115</v>
      </c>
      <c r="G1" s="527" t="s">
        <v>115</v>
      </c>
      <c r="H1" s="527" t="s">
        <v>115</v>
      </c>
      <c r="I1" s="527" t="s">
        <v>115</v>
      </c>
    </row>
    <row r="2" spans="1:9" ht="18.75" customHeight="1">
      <c r="A2" s="451" t="s">
        <v>116</v>
      </c>
      <c r="B2" s="454"/>
      <c r="C2" s="528"/>
      <c r="D2" s="528"/>
      <c r="E2" s="528"/>
      <c r="F2" s="528"/>
      <c r="G2" s="528"/>
      <c r="H2" s="528"/>
      <c r="I2" s="528"/>
    </row>
    <row r="3" spans="1:9" ht="14.25" customHeight="1">
      <c r="A3" s="483" t="s">
        <v>115</v>
      </c>
      <c r="B3" s="452" t="s">
        <v>115</v>
      </c>
      <c r="C3" s="527" t="s">
        <v>115</v>
      </c>
      <c r="D3" s="527" t="s">
        <v>115</v>
      </c>
      <c r="E3" s="527" t="s">
        <v>115</v>
      </c>
      <c r="F3" s="527" t="s">
        <v>115</v>
      </c>
      <c r="G3" s="527" t="s">
        <v>115</v>
      </c>
      <c r="H3" s="527" t="s">
        <v>115</v>
      </c>
      <c r="I3" s="527" t="s">
        <v>115</v>
      </c>
    </row>
    <row r="4" spans="1:9" ht="14.25" customHeight="1">
      <c r="A4" s="483" t="s">
        <v>115</v>
      </c>
      <c r="B4" s="455" t="s">
        <v>117</v>
      </c>
      <c r="C4" s="527" t="s">
        <v>115</v>
      </c>
      <c r="D4" s="527" t="s">
        <v>115</v>
      </c>
      <c r="E4" s="527" t="s">
        <v>115</v>
      </c>
      <c r="F4" s="527" t="s">
        <v>115</v>
      </c>
      <c r="G4" s="527" t="s">
        <v>115</v>
      </c>
      <c r="H4" s="527" t="s">
        <v>115</v>
      </c>
      <c r="I4" s="527" t="s">
        <v>115</v>
      </c>
    </row>
    <row r="5" spans="1:9" ht="14.25" customHeight="1">
      <c r="A5" s="483" t="s">
        <v>115</v>
      </c>
      <c r="B5" s="456" t="s">
        <v>115</v>
      </c>
      <c r="C5" s="529" t="s">
        <v>118</v>
      </c>
      <c r="D5" s="530" t="s">
        <v>119</v>
      </c>
      <c r="E5" s="530" t="s">
        <v>120</v>
      </c>
      <c r="F5" s="530" t="s">
        <v>121</v>
      </c>
      <c r="G5" s="530" t="s">
        <v>122</v>
      </c>
      <c r="H5" s="530" t="s">
        <v>123</v>
      </c>
      <c r="I5" s="531" t="s">
        <v>124</v>
      </c>
    </row>
    <row r="6" spans="1:9" ht="14.25" customHeight="1">
      <c r="A6" s="453" t="s">
        <v>115</v>
      </c>
      <c r="B6" s="456" t="s">
        <v>115</v>
      </c>
      <c r="C6" s="565" t="s">
        <v>125</v>
      </c>
      <c r="D6" s="567" t="s">
        <v>126</v>
      </c>
      <c r="E6" s="569" t="s">
        <v>127</v>
      </c>
      <c r="F6" s="569"/>
      <c r="G6" s="569"/>
      <c r="H6" s="569"/>
      <c r="I6" s="570"/>
    </row>
    <row r="7" spans="1:9" ht="32.25" customHeight="1">
      <c r="A7" s="453" t="s">
        <v>115</v>
      </c>
      <c r="B7" s="456" t="s">
        <v>115</v>
      </c>
      <c r="C7" s="566"/>
      <c r="D7" s="568"/>
      <c r="E7" s="532" t="s">
        <v>128</v>
      </c>
      <c r="F7" s="532" t="s">
        <v>129</v>
      </c>
      <c r="G7" s="532" t="s">
        <v>130</v>
      </c>
      <c r="H7" s="532" t="s">
        <v>131</v>
      </c>
      <c r="I7" s="533" t="s">
        <v>132</v>
      </c>
    </row>
    <row r="8" spans="1:9">
      <c r="A8" s="453" t="s">
        <v>115</v>
      </c>
      <c r="B8" s="457" t="s">
        <v>133</v>
      </c>
      <c r="C8" s="534" t="s">
        <v>115</v>
      </c>
      <c r="D8" s="535" t="s">
        <v>115</v>
      </c>
      <c r="E8" s="536" t="s">
        <v>115</v>
      </c>
      <c r="F8" s="536" t="s">
        <v>115</v>
      </c>
      <c r="G8" s="536" t="s">
        <v>115</v>
      </c>
      <c r="H8" s="536" t="s">
        <v>115</v>
      </c>
      <c r="I8" s="537" t="s">
        <v>115</v>
      </c>
    </row>
    <row r="9" spans="1:9" ht="14.25" customHeight="1">
      <c r="A9" s="453" t="s">
        <v>115</v>
      </c>
      <c r="B9" s="458" t="s">
        <v>134</v>
      </c>
      <c r="C9" s="524">
        <v>106</v>
      </c>
      <c r="D9" s="538">
        <v>106</v>
      </c>
      <c r="E9" s="524" t="s">
        <v>115</v>
      </c>
      <c r="F9" s="524" t="s">
        <v>115</v>
      </c>
      <c r="G9" s="524" t="s">
        <v>115</v>
      </c>
      <c r="H9" s="524" t="s">
        <v>115</v>
      </c>
      <c r="I9" s="539" t="s">
        <v>115</v>
      </c>
    </row>
    <row r="10" spans="1:9" ht="14.25" customHeight="1">
      <c r="A10" s="453" t="s">
        <v>115</v>
      </c>
      <c r="B10" s="458" t="s">
        <v>135</v>
      </c>
      <c r="C10" s="525">
        <v>1826</v>
      </c>
      <c r="D10" s="538">
        <v>1826</v>
      </c>
      <c r="E10" s="524" t="s">
        <v>115</v>
      </c>
      <c r="F10" s="524" t="s">
        <v>115</v>
      </c>
      <c r="G10" s="524" t="s">
        <v>115</v>
      </c>
      <c r="H10" s="524" t="s">
        <v>115</v>
      </c>
      <c r="I10" s="539" t="s">
        <v>115</v>
      </c>
    </row>
    <row r="11" spans="1:9" ht="14.25" customHeight="1">
      <c r="A11" s="453" t="s">
        <v>115</v>
      </c>
      <c r="B11" s="458" t="s">
        <v>136</v>
      </c>
      <c r="C11" s="525">
        <v>62856</v>
      </c>
      <c r="D11" s="538">
        <v>62884</v>
      </c>
      <c r="E11" s="524" t="s">
        <v>115</v>
      </c>
      <c r="F11" s="524" t="s">
        <v>115</v>
      </c>
      <c r="G11" s="524" t="s">
        <v>115</v>
      </c>
      <c r="H11" s="524" t="s">
        <v>115</v>
      </c>
      <c r="I11" s="539" t="s">
        <v>115</v>
      </c>
    </row>
    <row r="12" spans="1:9" ht="14.25" customHeight="1">
      <c r="A12" s="453" t="s">
        <v>115</v>
      </c>
      <c r="B12" s="458" t="s">
        <v>137</v>
      </c>
      <c r="C12" s="525">
        <v>6930</v>
      </c>
      <c r="D12" s="538">
        <v>6930</v>
      </c>
      <c r="E12" s="524" t="s">
        <v>115</v>
      </c>
      <c r="F12" s="524" t="s">
        <v>115</v>
      </c>
      <c r="G12" s="524" t="s">
        <v>115</v>
      </c>
      <c r="H12" s="524" t="s">
        <v>115</v>
      </c>
      <c r="I12" s="539" t="s">
        <v>115</v>
      </c>
    </row>
    <row r="13" spans="1:9" ht="14.25" customHeight="1">
      <c r="A13" s="453" t="s">
        <v>115</v>
      </c>
      <c r="B13" s="458" t="s">
        <v>138</v>
      </c>
      <c r="C13" s="525">
        <v>2190</v>
      </c>
      <c r="D13" s="538">
        <v>2190</v>
      </c>
      <c r="E13" s="524" t="s">
        <v>115</v>
      </c>
      <c r="F13" s="524" t="s">
        <v>115</v>
      </c>
      <c r="G13" s="524" t="s">
        <v>115</v>
      </c>
      <c r="H13" s="524" t="s">
        <v>115</v>
      </c>
      <c r="I13" s="540" t="s">
        <v>115</v>
      </c>
    </row>
    <row r="14" spans="1:9" ht="14.25" customHeight="1">
      <c r="A14" s="453" t="s">
        <v>115</v>
      </c>
      <c r="B14" s="458" t="s">
        <v>139</v>
      </c>
      <c r="C14" s="524">
        <v>0</v>
      </c>
      <c r="D14" s="524">
        <v>69</v>
      </c>
      <c r="E14" s="524" t="s">
        <v>115</v>
      </c>
      <c r="F14" s="524" t="s">
        <v>115</v>
      </c>
      <c r="G14" s="524" t="s">
        <v>115</v>
      </c>
      <c r="H14" s="524" t="s">
        <v>115</v>
      </c>
      <c r="I14" s="539" t="s">
        <v>115</v>
      </c>
    </row>
    <row r="15" spans="1:9" ht="14.25" customHeight="1">
      <c r="A15" s="453" t="s">
        <v>115</v>
      </c>
      <c r="B15" s="458" t="s">
        <v>140</v>
      </c>
      <c r="C15" s="524">
        <v>1155</v>
      </c>
      <c r="D15" s="538">
        <v>862</v>
      </c>
      <c r="E15" s="524" t="s">
        <v>115</v>
      </c>
      <c r="F15" s="524" t="s">
        <v>115</v>
      </c>
      <c r="G15" s="524" t="s">
        <v>115</v>
      </c>
      <c r="H15" s="524" t="s">
        <v>115</v>
      </c>
      <c r="I15" s="539" t="s">
        <v>115</v>
      </c>
    </row>
    <row r="16" spans="1:9" ht="14.25" customHeight="1">
      <c r="A16" s="453" t="s">
        <v>115</v>
      </c>
      <c r="B16" s="458" t="s">
        <v>141</v>
      </c>
      <c r="C16" s="525">
        <v>285</v>
      </c>
      <c r="D16" s="538">
        <v>246</v>
      </c>
      <c r="E16" s="524" t="s">
        <v>115</v>
      </c>
      <c r="F16" s="524" t="s">
        <v>115</v>
      </c>
      <c r="G16" s="524" t="s">
        <v>115</v>
      </c>
      <c r="H16" s="524" t="s">
        <v>115</v>
      </c>
      <c r="I16" s="539" t="s">
        <v>115</v>
      </c>
    </row>
    <row r="17" spans="1:9" ht="14.25" customHeight="1">
      <c r="A17" s="453" t="s">
        <v>115</v>
      </c>
      <c r="B17" s="458" t="s">
        <v>142</v>
      </c>
      <c r="C17" s="525">
        <v>24</v>
      </c>
      <c r="D17" s="538">
        <v>0</v>
      </c>
      <c r="E17" s="524" t="s">
        <v>115</v>
      </c>
      <c r="F17" s="524" t="s">
        <v>115</v>
      </c>
      <c r="G17" s="524" t="s">
        <v>115</v>
      </c>
      <c r="H17" s="524" t="s">
        <v>115</v>
      </c>
      <c r="I17" s="539" t="s">
        <v>115</v>
      </c>
    </row>
    <row r="18" spans="1:9" ht="14.25" customHeight="1">
      <c r="A18" s="453" t="s">
        <v>115</v>
      </c>
      <c r="B18" s="458" t="s">
        <v>143</v>
      </c>
      <c r="C18" s="525">
        <v>25</v>
      </c>
      <c r="D18" s="538">
        <v>23</v>
      </c>
      <c r="E18" s="524" t="s">
        <v>115</v>
      </c>
      <c r="F18" s="524" t="s">
        <v>115</v>
      </c>
      <c r="G18" s="524" t="s">
        <v>115</v>
      </c>
      <c r="H18" s="524" t="s">
        <v>115</v>
      </c>
      <c r="I18" s="539" t="s">
        <v>115</v>
      </c>
    </row>
    <row r="19" spans="1:9" ht="14.25" customHeight="1">
      <c r="A19" s="453" t="s">
        <v>115</v>
      </c>
      <c r="B19" s="458" t="s">
        <v>144</v>
      </c>
      <c r="C19" s="525">
        <v>342</v>
      </c>
      <c r="D19" s="538">
        <v>256</v>
      </c>
      <c r="E19" s="524" t="s">
        <v>115</v>
      </c>
      <c r="F19" s="524" t="s">
        <v>115</v>
      </c>
      <c r="G19" s="524" t="s">
        <v>115</v>
      </c>
      <c r="H19" s="524" t="s">
        <v>115</v>
      </c>
      <c r="I19" s="539" t="s">
        <v>115</v>
      </c>
    </row>
    <row r="20" spans="1:9" ht="14.25" customHeight="1">
      <c r="A20" s="453" t="s">
        <v>115</v>
      </c>
      <c r="B20" s="459" t="s">
        <v>145</v>
      </c>
      <c r="C20" s="526">
        <f>SUM(C9:C19)</f>
        <v>75739</v>
      </c>
      <c r="D20" s="526">
        <f>SUM(D9:D19)</f>
        <v>75392</v>
      </c>
      <c r="E20" s="526" t="s">
        <v>115</v>
      </c>
      <c r="F20" s="526" t="s">
        <v>115</v>
      </c>
      <c r="G20" s="526" t="s">
        <v>115</v>
      </c>
      <c r="H20" s="526" t="s">
        <v>115</v>
      </c>
      <c r="I20" s="541" t="s">
        <v>115</v>
      </c>
    </row>
    <row r="21" spans="1:9" ht="14.25" customHeight="1">
      <c r="A21" s="453" t="s">
        <v>115</v>
      </c>
      <c r="B21" s="460" t="s">
        <v>146</v>
      </c>
      <c r="C21" s="535" t="s">
        <v>115</v>
      </c>
      <c r="D21" s="535" t="s">
        <v>115</v>
      </c>
      <c r="E21" s="535" t="s">
        <v>115</v>
      </c>
      <c r="F21" s="535" t="s">
        <v>115</v>
      </c>
      <c r="G21" s="535" t="s">
        <v>115</v>
      </c>
      <c r="H21" s="535" t="s">
        <v>115</v>
      </c>
      <c r="I21" s="542" t="s">
        <v>115</v>
      </c>
    </row>
    <row r="22" spans="1:9" ht="14.25" customHeight="1">
      <c r="A22" s="453" t="s">
        <v>115</v>
      </c>
      <c r="B22" s="458" t="s">
        <v>147</v>
      </c>
      <c r="C22" s="524">
        <v>150</v>
      </c>
      <c r="D22" s="538">
        <v>150</v>
      </c>
      <c r="E22" s="524" t="s">
        <v>115</v>
      </c>
      <c r="F22" s="524" t="s">
        <v>115</v>
      </c>
      <c r="G22" s="524" t="s">
        <v>115</v>
      </c>
      <c r="H22" s="524" t="s">
        <v>115</v>
      </c>
      <c r="I22" s="538">
        <v>150</v>
      </c>
    </row>
    <row r="23" spans="1:9" ht="14.25" customHeight="1">
      <c r="A23" s="453" t="s">
        <v>115</v>
      </c>
      <c r="B23" s="458" t="s">
        <v>148</v>
      </c>
      <c r="C23" s="524">
        <v>47105</v>
      </c>
      <c r="D23" s="524">
        <v>47151</v>
      </c>
      <c r="E23" s="524" t="s">
        <v>115</v>
      </c>
      <c r="F23" s="524" t="s">
        <v>115</v>
      </c>
      <c r="G23" s="524" t="s">
        <v>115</v>
      </c>
      <c r="H23" s="524" t="s">
        <v>115</v>
      </c>
      <c r="I23" s="524">
        <v>47151</v>
      </c>
    </row>
    <row r="24" spans="1:9" ht="14.25" customHeight="1">
      <c r="A24" s="453" t="s">
        <v>115</v>
      </c>
      <c r="B24" s="458" t="s">
        <v>149</v>
      </c>
      <c r="C24" s="524">
        <v>16971</v>
      </c>
      <c r="D24" s="524">
        <v>16971</v>
      </c>
      <c r="E24" s="524" t="s">
        <v>115</v>
      </c>
      <c r="F24" s="524" t="s">
        <v>115</v>
      </c>
      <c r="G24" s="524" t="s">
        <v>115</v>
      </c>
      <c r="H24" s="524" t="s">
        <v>115</v>
      </c>
      <c r="I24" s="524">
        <v>16971</v>
      </c>
    </row>
    <row r="25" spans="1:9" ht="14.25" customHeight="1">
      <c r="A25" s="453" t="s">
        <v>115</v>
      </c>
      <c r="B25" s="458" t="s">
        <v>150</v>
      </c>
      <c r="C25" s="524">
        <v>50</v>
      </c>
      <c r="D25" s="524">
        <v>46</v>
      </c>
      <c r="E25" s="524" t="s">
        <v>115</v>
      </c>
      <c r="F25" s="524" t="s">
        <v>115</v>
      </c>
      <c r="G25" s="524" t="s">
        <v>115</v>
      </c>
      <c r="H25" s="524" t="s">
        <v>115</v>
      </c>
      <c r="I25" s="524">
        <v>46</v>
      </c>
    </row>
    <row r="26" spans="1:9" ht="14.25" customHeight="1">
      <c r="A26" s="453" t="s">
        <v>115</v>
      </c>
      <c r="B26" s="458" t="s">
        <v>151</v>
      </c>
      <c r="C26" s="524">
        <v>1053</v>
      </c>
      <c r="D26" s="524">
        <v>990</v>
      </c>
      <c r="E26" s="524" t="s">
        <v>115</v>
      </c>
      <c r="F26" s="524" t="s">
        <v>115</v>
      </c>
      <c r="G26" s="524" t="s">
        <v>115</v>
      </c>
      <c r="H26" s="524" t="s">
        <v>115</v>
      </c>
      <c r="I26" s="524">
        <v>990</v>
      </c>
    </row>
    <row r="27" spans="1:9" ht="14.25" customHeight="1">
      <c r="A27" s="453" t="s">
        <v>115</v>
      </c>
      <c r="B27" s="458" t="s">
        <v>152</v>
      </c>
      <c r="C27" s="524">
        <v>651</v>
      </c>
      <c r="D27" s="524">
        <v>651</v>
      </c>
      <c r="E27" s="524" t="s">
        <v>115</v>
      </c>
      <c r="F27" s="524" t="s">
        <v>115</v>
      </c>
      <c r="G27" s="524" t="s">
        <v>115</v>
      </c>
      <c r="H27" s="524" t="s">
        <v>115</v>
      </c>
      <c r="I27" s="524">
        <v>651</v>
      </c>
    </row>
    <row r="28" spans="1:9" ht="14.25" customHeight="1">
      <c r="A28" s="453" t="s">
        <v>115</v>
      </c>
      <c r="B28" s="459" t="s">
        <v>153</v>
      </c>
      <c r="C28" s="526">
        <f>SUM(C22:C27)</f>
        <v>65980</v>
      </c>
      <c r="D28" s="526">
        <f>SUM(D22:D27)</f>
        <v>65959</v>
      </c>
      <c r="E28" s="526" t="s">
        <v>115</v>
      </c>
      <c r="F28" s="526" t="s">
        <v>115</v>
      </c>
      <c r="G28" s="526" t="s">
        <v>115</v>
      </c>
      <c r="H28" s="526" t="s">
        <v>115</v>
      </c>
      <c r="I28" s="526">
        <f>SUM(I22:I27)</f>
        <v>65959</v>
      </c>
    </row>
    <row r="29" spans="1:9" ht="14.25" customHeight="1">
      <c r="A29" s="453" t="s">
        <v>115</v>
      </c>
      <c r="B29" s="460" t="s">
        <v>154</v>
      </c>
      <c r="C29" s="535" t="s">
        <v>115</v>
      </c>
      <c r="D29" s="535" t="s">
        <v>115</v>
      </c>
      <c r="E29" s="535" t="s">
        <v>115</v>
      </c>
      <c r="F29" s="535" t="s">
        <v>115</v>
      </c>
      <c r="G29" s="535" t="s">
        <v>115</v>
      </c>
      <c r="H29" s="535" t="s">
        <v>115</v>
      </c>
      <c r="I29" s="542" t="s">
        <v>115</v>
      </c>
    </row>
    <row r="30" spans="1:9" ht="14.25" customHeight="1">
      <c r="A30" s="453" t="s">
        <v>115</v>
      </c>
      <c r="B30" s="458" t="s">
        <v>155</v>
      </c>
      <c r="C30" s="524">
        <v>1778</v>
      </c>
      <c r="D30" s="524">
        <v>1778</v>
      </c>
      <c r="E30" s="524" t="s">
        <v>115</v>
      </c>
      <c r="F30" s="524" t="s">
        <v>115</v>
      </c>
      <c r="G30" s="524" t="s">
        <v>115</v>
      </c>
      <c r="H30" s="524" t="s">
        <v>115</v>
      </c>
      <c r="I30" s="524">
        <f>D30</f>
        <v>1778</v>
      </c>
    </row>
    <row r="31" spans="1:9" ht="14.25" customHeight="1">
      <c r="A31" s="453" t="s">
        <v>115</v>
      </c>
      <c r="B31" s="458" t="s">
        <v>156</v>
      </c>
      <c r="C31" s="524">
        <v>2777</v>
      </c>
      <c r="D31" s="524">
        <v>2777</v>
      </c>
      <c r="E31" s="524" t="s">
        <v>115</v>
      </c>
      <c r="F31" s="524" t="s">
        <v>115</v>
      </c>
      <c r="G31" s="524" t="s">
        <v>115</v>
      </c>
      <c r="H31" s="524" t="s">
        <v>115</v>
      </c>
      <c r="I31" s="524">
        <f t="shared" ref="I31:I38" si="0">D31</f>
        <v>2777</v>
      </c>
    </row>
    <row r="32" spans="1:9" ht="14.25" customHeight="1">
      <c r="A32" s="453" t="s">
        <v>115</v>
      </c>
      <c r="B32" s="458" t="s">
        <v>157</v>
      </c>
      <c r="C32" s="524">
        <v>812</v>
      </c>
      <c r="D32" s="524">
        <v>812</v>
      </c>
      <c r="E32" s="524" t="s">
        <v>115</v>
      </c>
      <c r="F32" s="524" t="s">
        <v>115</v>
      </c>
      <c r="G32" s="524" t="s">
        <v>115</v>
      </c>
      <c r="H32" s="524" t="s">
        <v>115</v>
      </c>
      <c r="I32" s="524">
        <f t="shared" si="0"/>
        <v>812</v>
      </c>
    </row>
    <row r="33" spans="1:9" ht="14.25" customHeight="1">
      <c r="A33" s="453" t="s">
        <v>115</v>
      </c>
      <c r="B33" s="458" t="s">
        <v>158</v>
      </c>
      <c r="C33" s="524">
        <v>7</v>
      </c>
      <c r="D33" s="524">
        <v>7</v>
      </c>
      <c r="E33" s="524" t="s">
        <v>115</v>
      </c>
      <c r="F33" s="524" t="s">
        <v>115</v>
      </c>
      <c r="G33" s="524" t="s">
        <v>115</v>
      </c>
      <c r="H33" s="524" t="s">
        <v>115</v>
      </c>
      <c r="I33" s="524">
        <f t="shared" si="0"/>
        <v>7</v>
      </c>
    </row>
    <row r="34" spans="1:9" ht="14.25" customHeight="1">
      <c r="A34" s="453" t="s">
        <v>115</v>
      </c>
      <c r="B34" s="458" t="s">
        <v>159</v>
      </c>
      <c r="C34" s="524">
        <v>3532</v>
      </c>
      <c r="D34" s="524">
        <v>3532</v>
      </c>
      <c r="E34" s="524" t="s">
        <v>115</v>
      </c>
      <c r="F34" s="524" t="s">
        <v>115</v>
      </c>
      <c r="G34" s="524" t="s">
        <v>115</v>
      </c>
      <c r="H34" s="524" t="s">
        <v>115</v>
      </c>
      <c r="I34" s="524">
        <f t="shared" si="0"/>
        <v>3532</v>
      </c>
    </row>
    <row r="35" spans="1:9" ht="14.25" customHeight="1">
      <c r="A35" s="453" t="s">
        <v>115</v>
      </c>
      <c r="B35" s="458" t="s">
        <v>160</v>
      </c>
      <c r="C35" s="524">
        <v>27</v>
      </c>
      <c r="D35" s="524">
        <v>27</v>
      </c>
      <c r="E35" s="524" t="s">
        <v>115</v>
      </c>
      <c r="F35" s="524" t="s">
        <v>115</v>
      </c>
      <c r="G35" s="524" t="s">
        <v>115</v>
      </c>
      <c r="H35" s="524" t="s">
        <v>115</v>
      </c>
      <c r="I35" s="524">
        <f t="shared" si="0"/>
        <v>27</v>
      </c>
    </row>
    <row r="36" spans="1:9" ht="14.25" customHeight="1">
      <c r="A36" s="453" t="s">
        <v>115</v>
      </c>
      <c r="B36" s="458" t="s">
        <v>161</v>
      </c>
      <c r="C36" s="524">
        <v>350</v>
      </c>
      <c r="D36" s="524">
        <v>350</v>
      </c>
      <c r="E36" s="524" t="s">
        <v>115</v>
      </c>
      <c r="F36" s="524" t="s">
        <v>115</v>
      </c>
      <c r="G36" s="524" t="s">
        <v>115</v>
      </c>
      <c r="H36" s="524" t="s">
        <v>115</v>
      </c>
      <c r="I36" s="524">
        <f t="shared" si="0"/>
        <v>350</v>
      </c>
    </row>
    <row r="37" spans="1:9" ht="14.25" customHeight="1">
      <c r="A37" s="453" t="s">
        <v>115</v>
      </c>
      <c r="B37" s="458" t="s">
        <v>162</v>
      </c>
      <c r="C37" s="524">
        <v>470</v>
      </c>
      <c r="D37" s="524">
        <v>150</v>
      </c>
      <c r="E37" s="524" t="s">
        <v>115</v>
      </c>
      <c r="F37" s="524" t="s">
        <v>115</v>
      </c>
      <c r="G37" s="524" t="s">
        <v>115</v>
      </c>
      <c r="H37" s="524" t="s">
        <v>115</v>
      </c>
      <c r="I37" s="524">
        <f t="shared" si="0"/>
        <v>150</v>
      </c>
    </row>
    <row r="38" spans="1:9" ht="14.25" customHeight="1">
      <c r="A38" s="453" t="s">
        <v>115</v>
      </c>
      <c r="B38" s="458" t="s">
        <v>163</v>
      </c>
      <c r="C38" s="524">
        <v>5</v>
      </c>
      <c r="D38" s="524">
        <v>0</v>
      </c>
      <c r="E38" s="524" t="s">
        <v>115</v>
      </c>
      <c r="F38" s="524" t="s">
        <v>115</v>
      </c>
      <c r="G38" s="524" t="s">
        <v>115</v>
      </c>
      <c r="H38" s="524" t="s">
        <v>115</v>
      </c>
      <c r="I38" s="524">
        <f t="shared" si="0"/>
        <v>0</v>
      </c>
    </row>
    <row r="39" spans="1:9" ht="14.25" customHeight="1">
      <c r="A39" s="453" t="s">
        <v>115</v>
      </c>
      <c r="B39" s="459" t="s">
        <v>164</v>
      </c>
      <c r="C39" s="526">
        <f>SUM(C30:C38)</f>
        <v>9758</v>
      </c>
      <c r="D39" s="526">
        <f>SUM(D30:D38)</f>
        <v>9433</v>
      </c>
      <c r="E39" s="526" t="s">
        <v>115</v>
      </c>
      <c r="F39" s="526" t="s">
        <v>115</v>
      </c>
      <c r="G39" s="526" t="s">
        <v>115</v>
      </c>
      <c r="H39" s="526" t="s">
        <v>115</v>
      </c>
      <c r="I39" s="526">
        <f>SUM(I30:I38)</f>
        <v>9433</v>
      </c>
    </row>
    <row r="40" spans="1:9" ht="14.25" customHeight="1">
      <c r="A40" s="453" t="s">
        <v>115</v>
      </c>
      <c r="B40" s="460" t="s">
        <v>115</v>
      </c>
      <c r="C40" s="535" t="s">
        <v>115</v>
      </c>
      <c r="D40" s="535" t="s">
        <v>115</v>
      </c>
      <c r="E40" s="535" t="s">
        <v>115</v>
      </c>
      <c r="F40" s="535" t="s">
        <v>115</v>
      </c>
      <c r="G40" s="535" t="s">
        <v>115</v>
      </c>
      <c r="H40" s="535" t="s">
        <v>115</v>
      </c>
      <c r="I40" s="535" t="s">
        <v>115</v>
      </c>
    </row>
    <row r="41" spans="1:9" ht="14.25" customHeight="1">
      <c r="A41" s="453" t="s">
        <v>115</v>
      </c>
      <c r="B41" s="461" t="s">
        <v>165</v>
      </c>
      <c r="C41" s="543">
        <f>C39+C28</f>
        <v>75738</v>
      </c>
      <c r="D41" s="543">
        <f>D39+D28</f>
        <v>75392</v>
      </c>
      <c r="E41" s="544" t="s">
        <v>115</v>
      </c>
      <c r="F41" s="544" t="s">
        <v>115</v>
      </c>
      <c r="G41" s="544" t="s">
        <v>115</v>
      </c>
      <c r="H41" s="544" t="s">
        <v>115</v>
      </c>
      <c r="I41" s="543">
        <f>I39+I28</f>
        <v>75392</v>
      </c>
    </row>
    <row r="42" spans="1:9" ht="14.25" customHeight="1">
      <c r="A42" s="453" t="s">
        <v>115</v>
      </c>
      <c r="B42" s="462" t="s">
        <v>115</v>
      </c>
      <c r="C42" s="546" t="s">
        <v>115</v>
      </c>
      <c r="D42" s="547" t="s">
        <v>115</v>
      </c>
      <c r="E42" s="546" t="s">
        <v>115</v>
      </c>
      <c r="F42" s="546" t="s">
        <v>115</v>
      </c>
      <c r="G42" s="546" t="s">
        <v>115</v>
      </c>
      <c r="H42" s="546" t="s">
        <v>115</v>
      </c>
      <c r="I42" s="548" t="s">
        <v>115</v>
      </c>
    </row>
    <row r="43" spans="1:9" ht="14.25" customHeight="1">
      <c r="A43" s="453" t="s">
        <v>115</v>
      </c>
      <c r="B43" s="458" t="s">
        <v>115</v>
      </c>
      <c r="C43" s="524" t="s">
        <v>115</v>
      </c>
      <c r="D43" s="524" t="s">
        <v>115</v>
      </c>
      <c r="E43" s="524" t="s">
        <v>115</v>
      </c>
      <c r="F43" s="524" t="s">
        <v>115</v>
      </c>
      <c r="G43" s="524" t="s">
        <v>115</v>
      </c>
      <c r="H43" s="524" t="s">
        <v>115</v>
      </c>
      <c r="I43" s="540" t="s">
        <v>115</v>
      </c>
    </row>
    <row r="44" spans="1:9" ht="14.25" customHeight="1">
      <c r="A44" s="453" t="s">
        <v>115</v>
      </c>
      <c r="B44" s="458" t="s">
        <v>115</v>
      </c>
      <c r="C44" s="524" t="s">
        <v>115</v>
      </c>
      <c r="D44" s="524" t="s">
        <v>115</v>
      </c>
      <c r="E44" s="524" t="s">
        <v>115</v>
      </c>
      <c r="F44" s="524" t="s">
        <v>115</v>
      </c>
      <c r="G44" s="524" t="s">
        <v>115</v>
      </c>
      <c r="H44" s="524" t="s">
        <v>115</v>
      </c>
      <c r="I44" s="540" t="s">
        <v>115</v>
      </c>
    </row>
    <row r="45" spans="1:9" ht="14.25" customHeight="1">
      <c r="A45" s="453" t="s">
        <v>115</v>
      </c>
      <c r="B45" s="459" t="s">
        <v>115</v>
      </c>
      <c r="C45" s="526" t="s">
        <v>115</v>
      </c>
      <c r="D45" s="526" t="s">
        <v>115</v>
      </c>
      <c r="E45" s="526" t="s">
        <v>115</v>
      </c>
      <c r="F45" s="526" t="s">
        <v>115</v>
      </c>
      <c r="G45" s="526" t="s">
        <v>115</v>
      </c>
      <c r="H45" s="526" t="s">
        <v>115</v>
      </c>
      <c r="I45" s="541" t="s">
        <v>115</v>
      </c>
    </row>
    <row r="46" spans="1:9" ht="14.25" customHeight="1">
      <c r="A46" s="453" t="s">
        <v>115</v>
      </c>
      <c r="B46" s="460" t="s">
        <v>115</v>
      </c>
      <c r="C46" s="535" t="s">
        <v>115</v>
      </c>
      <c r="D46" s="535" t="s">
        <v>115</v>
      </c>
      <c r="E46" s="535" t="s">
        <v>115</v>
      </c>
      <c r="F46" s="535" t="s">
        <v>115</v>
      </c>
      <c r="G46" s="535" t="s">
        <v>115</v>
      </c>
      <c r="H46" s="535" t="s">
        <v>115</v>
      </c>
      <c r="I46" s="542" t="s">
        <v>115</v>
      </c>
    </row>
    <row r="47" spans="1:9" ht="14.25" customHeight="1">
      <c r="A47" s="453" t="s">
        <v>115</v>
      </c>
      <c r="B47" s="461" t="s">
        <v>115</v>
      </c>
      <c r="C47" s="543" t="s">
        <v>115</v>
      </c>
      <c r="D47" s="544" t="s">
        <v>115</v>
      </c>
      <c r="E47" s="544" t="s">
        <v>115</v>
      </c>
      <c r="F47" s="544" t="s">
        <v>115</v>
      </c>
      <c r="G47" s="544" t="s">
        <v>115</v>
      </c>
      <c r="H47" s="544" t="s">
        <v>115</v>
      </c>
      <c r="I47" s="545" t="s">
        <v>115</v>
      </c>
    </row>
    <row r="48" spans="1:9">
      <c r="A48" s="453" t="s">
        <v>115</v>
      </c>
      <c r="B48" s="453" t="s">
        <v>115</v>
      </c>
      <c r="C48" s="527" t="s">
        <v>115</v>
      </c>
      <c r="D48" s="527" t="s">
        <v>115</v>
      </c>
      <c r="E48" s="527" t="s">
        <v>115</v>
      </c>
      <c r="F48" s="527" t="s">
        <v>115</v>
      </c>
      <c r="G48" s="571"/>
      <c r="H48" s="571"/>
      <c r="I48" s="571"/>
    </row>
    <row r="49" spans="1:9">
      <c r="A49" s="453" t="s">
        <v>115</v>
      </c>
      <c r="B49" s="453" t="s">
        <v>115</v>
      </c>
      <c r="C49" s="527" t="s">
        <v>115</v>
      </c>
      <c r="D49" s="527" t="s">
        <v>115</v>
      </c>
      <c r="E49" s="527" t="s">
        <v>115</v>
      </c>
      <c r="F49" s="527" t="s">
        <v>115</v>
      </c>
      <c r="G49" s="571"/>
      <c r="H49" s="571"/>
      <c r="I49" s="571"/>
    </row>
    <row r="50" spans="1:9">
      <c r="A50" s="453" t="s">
        <v>115</v>
      </c>
      <c r="B50" s="453" t="s">
        <v>115</v>
      </c>
      <c r="C50" s="527" t="s">
        <v>115</v>
      </c>
      <c r="D50" s="527" t="s">
        <v>115</v>
      </c>
      <c r="E50" s="527" t="s">
        <v>115</v>
      </c>
      <c r="F50" s="527" t="s">
        <v>115</v>
      </c>
      <c r="G50" s="527" t="s">
        <v>115</v>
      </c>
      <c r="H50" s="527" t="s">
        <v>115</v>
      </c>
      <c r="I50" s="527" t="s">
        <v>115</v>
      </c>
    </row>
    <row r="51" spans="1:9">
      <c r="A51" s="453" t="s">
        <v>115</v>
      </c>
      <c r="B51" s="453" t="s">
        <v>115</v>
      </c>
      <c r="C51" s="527" t="s">
        <v>115</v>
      </c>
      <c r="D51" s="527" t="s">
        <v>115</v>
      </c>
      <c r="E51" s="527" t="s">
        <v>115</v>
      </c>
      <c r="F51" s="527" t="s">
        <v>115</v>
      </c>
      <c r="G51" s="527" t="s">
        <v>115</v>
      </c>
      <c r="H51" s="527" t="s">
        <v>115</v>
      </c>
      <c r="I51" s="527" t="s">
        <v>115</v>
      </c>
    </row>
    <row r="52" spans="1:9">
      <c r="A52" s="453" t="s">
        <v>115</v>
      </c>
      <c r="B52" s="453" t="s">
        <v>115</v>
      </c>
      <c r="C52" s="527" t="s">
        <v>115</v>
      </c>
      <c r="D52" s="527" t="s">
        <v>115</v>
      </c>
      <c r="E52" s="527" t="s">
        <v>115</v>
      </c>
      <c r="F52" s="527" t="s">
        <v>115</v>
      </c>
      <c r="G52" s="527" t="s">
        <v>115</v>
      </c>
      <c r="H52" s="527" t="s">
        <v>115</v>
      </c>
      <c r="I52" s="527" t="s">
        <v>115</v>
      </c>
    </row>
    <row r="53" spans="1:9">
      <c r="A53" s="453" t="s">
        <v>115</v>
      </c>
      <c r="B53" s="453" t="s">
        <v>115</v>
      </c>
      <c r="C53" s="527" t="s">
        <v>115</v>
      </c>
      <c r="D53" s="527" t="s">
        <v>115</v>
      </c>
      <c r="E53" s="527" t="s">
        <v>115</v>
      </c>
      <c r="F53" s="527" t="s">
        <v>115</v>
      </c>
      <c r="G53" s="527" t="s">
        <v>115</v>
      </c>
      <c r="H53" s="527" t="s">
        <v>115</v>
      </c>
      <c r="I53" s="527" t="s">
        <v>115</v>
      </c>
    </row>
    <row r="54" spans="1:9">
      <c r="A54" s="453" t="s">
        <v>115</v>
      </c>
      <c r="B54" s="453" t="s">
        <v>115</v>
      </c>
      <c r="C54" s="527" t="s">
        <v>115</v>
      </c>
      <c r="D54" s="527" t="s">
        <v>115</v>
      </c>
      <c r="E54" s="527" t="s">
        <v>115</v>
      </c>
      <c r="F54" s="527" t="s">
        <v>115</v>
      </c>
      <c r="G54" s="527" t="s">
        <v>115</v>
      </c>
      <c r="H54" s="527" t="s">
        <v>115</v>
      </c>
      <c r="I54" s="527" t="s">
        <v>115</v>
      </c>
    </row>
    <row r="55" spans="1:9">
      <c r="A55" s="453" t="s">
        <v>115</v>
      </c>
      <c r="B55" s="453" t="s">
        <v>115</v>
      </c>
      <c r="C55" s="527" t="s">
        <v>115</v>
      </c>
      <c r="D55" s="527" t="s">
        <v>115</v>
      </c>
      <c r="E55" s="527" t="s">
        <v>115</v>
      </c>
      <c r="F55" s="527" t="s">
        <v>115</v>
      </c>
      <c r="G55" s="527" t="s">
        <v>115</v>
      </c>
      <c r="H55" s="527" t="s">
        <v>115</v>
      </c>
      <c r="I55" s="527" t="s">
        <v>115</v>
      </c>
    </row>
    <row r="56" spans="1:9">
      <c r="A56" s="453" t="s">
        <v>115</v>
      </c>
      <c r="B56" s="453" t="s">
        <v>115</v>
      </c>
      <c r="C56" s="527" t="s">
        <v>115</v>
      </c>
      <c r="D56" s="527" t="s">
        <v>115</v>
      </c>
      <c r="E56" s="527" t="s">
        <v>115</v>
      </c>
      <c r="F56" s="527" t="s">
        <v>115</v>
      </c>
      <c r="G56" s="527" t="s">
        <v>115</v>
      </c>
      <c r="H56" s="527" t="s">
        <v>115</v>
      </c>
      <c r="I56" s="527" t="s">
        <v>115</v>
      </c>
    </row>
    <row r="57" spans="1:9">
      <c r="A57" s="453" t="s">
        <v>115</v>
      </c>
      <c r="B57" s="453" t="s">
        <v>115</v>
      </c>
      <c r="C57" s="527" t="s">
        <v>115</v>
      </c>
      <c r="D57" s="527" t="s">
        <v>115</v>
      </c>
      <c r="E57" s="527" t="s">
        <v>115</v>
      </c>
      <c r="F57" s="527" t="s">
        <v>115</v>
      </c>
      <c r="G57" s="527" t="s">
        <v>115</v>
      </c>
      <c r="H57" s="527" t="s">
        <v>115</v>
      </c>
      <c r="I57" s="527" t="s">
        <v>115</v>
      </c>
    </row>
    <row r="58" spans="1:9">
      <c r="A58" s="453" t="s">
        <v>115</v>
      </c>
      <c r="B58" s="453" t="s">
        <v>115</v>
      </c>
      <c r="C58" s="527" t="s">
        <v>115</v>
      </c>
      <c r="D58" s="527" t="s">
        <v>115</v>
      </c>
      <c r="E58" s="527" t="s">
        <v>115</v>
      </c>
      <c r="F58" s="527" t="s">
        <v>115</v>
      </c>
      <c r="G58" s="527" t="s">
        <v>115</v>
      </c>
      <c r="H58" s="527" t="s">
        <v>115</v>
      </c>
      <c r="I58" s="527" t="s">
        <v>115</v>
      </c>
    </row>
    <row r="59" spans="1:9">
      <c r="A59" s="453" t="s">
        <v>115</v>
      </c>
      <c r="B59" s="453" t="s">
        <v>115</v>
      </c>
      <c r="C59" s="527" t="s">
        <v>115</v>
      </c>
      <c r="D59" s="527" t="s">
        <v>115</v>
      </c>
      <c r="E59" s="527" t="s">
        <v>115</v>
      </c>
      <c r="F59" s="527" t="s">
        <v>115</v>
      </c>
      <c r="G59" s="527" t="s">
        <v>115</v>
      </c>
      <c r="H59" s="527" t="s">
        <v>115</v>
      </c>
      <c r="I59" s="527" t="s">
        <v>115</v>
      </c>
    </row>
    <row r="60" spans="1:9">
      <c r="A60" s="453" t="s">
        <v>115</v>
      </c>
      <c r="B60" s="453" t="s">
        <v>115</v>
      </c>
      <c r="C60" s="527" t="s">
        <v>115</v>
      </c>
      <c r="D60" s="527" t="s">
        <v>115</v>
      </c>
      <c r="E60" s="527" t="s">
        <v>115</v>
      </c>
      <c r="F60" s="527" t="s">
        <v>115</v>
      </c>
      <c r="G60" s="527" t="s">
        <v>115</v>
      </c>
      <c r="H60" s="527" t="s">
        <v>115</v>
      </c>
      <c r="I60" s="527" t="s">
        <v>115</v>
      </c>
    </row>
    <row r="61" spans="1:9">
      <c r="A61" s="453" t="s">
        <v>115</v>
      </c>
      <c r="B61" s="453" t="s">
        <v>115</v>
      </c>
      <c r="C61" s="527" t="s">
        <v>115</v>
      </c>
      <c r="D61" s="527" t="s">
        <v>115</v>
      </c>
      <c r="E61" s="527" t="s">
        <v>115</v>
      </c>
      <c r="F61" s="527" t="s">
        <v>115</v>
      </c>
      <c r="G61" s="527" t="s">
        <v>115</v>
      </c>
      <c r="H61" s="527" t="s">
        <v>115</v>
      </c>
      <c r="I61" s="527" t="s">
        <v>115</v>
      </c>
    </row>
    <row r="62" spans="1:9">
      <c r="A62" s="453" t="s">
        <v>115</v>
      </c>
      <c r="B62" s="453" t="s">
        <v>115</v>
      </c>
      <c r="C62" s="527" t="s">
        <v>115</v>
      </c>
      <c r="D62" s="527" t="s">
        <v>115</v>
      </c>
      <c r="E62" s="527" t="s">
        <v>115</v>
      </c>
      <c r="F62" s="527" t="s">
        <v>115</v>
      </c>
      <c r="G62" s="527" t="s">
        <v>115</v>
      </c>
      <c r="H62" s="527" t="s">
        <v>115</v>
      </c>
      <c r="I62" s="527" t="s">
        <v>115</v>
      </c>
    </row>
    <row r="63" spans="1:9">
      <c r="A63" s="453" t="s">
        <v>115</v>
      </c>
      <c r="B63" s="453" t="s">
        <v>115</v>
      </c>
      <c r="C63" s="527" t="s">
        <v>115</v>
      </c>
      <c r="D63" s="527" t="s">
        <v>115</v>
      </c>
      <c r="E63" s="527" t="s">
        <v>115</v>
      </c>
      <c r="F63" s="527" t="s">
        <v>115</v>
      </c>
      <c r="G63" s="527" t="s">
        <v>115</v>
      </c>
      <c r="H63" s="527" t="s">
        <v>115</v>
      </c>
      <c r="I63" s="527" t="s">
        <v>115</v>
      </c>
    </row>
    <row r="64" spans="1:9">
      <c r="A64" s="453" t="s">
        <v>115</v>
      </c>
      <c r="B64" s="453" t="s">
        <v>115</v>
      </c>
      <c r="C64" s="527" t="s">
        <v>115</v>
      </c>
      <c r="D64" s="527" t="s">
        <v>115</v>
      </c>
      <c r="E64" s="527" t="s">
        <v>115</v>
      </c>
      <c r="F64" s="527" t="s">
        <v>115</v>
      </c>
      <c r="G64" s="527" t="s">
        <v>115</v>
      </c>
      <c r="H64" s="527" t="s">
        <v>115</v>
      </c>
      <c r="I64" s="527" t="s">
        <v>115</v>
      </c>
    </row>
    <row r="65" spans="1:9">
      <c r="A65" s="453" t="s">
        <v>115</v>
      </c>
      <c r="B65" s="453" t="s">
        <v>115</v>
      </c>
      <c r="C65" s="527" t="s">
        <v>115</v>
      </c>
      <c r="D65" s="527" t="s">
        <v>115</v>
      </c>
      <c r="E65" s="527" t="s">
        <v>115</v>
      </c>
      <c r="F65" s="527" t="s">
        <v>115</v>
      </c>
      <c r="G65" s="527" t="s">
        <v>115</v>
      </c>
      <c r="H65" s="527" t="s">
        <v>115</v>
      </c>
      <c r="I65" s="527" t="s">
        <v>115</v>
      </c>
    </row>
    <row r="66" spans="1:9">
      <c r="A66" s="453" t="s">
        <v>115</v>
      </c>
      <c r="B66" s="453" t="s">
        <v>115</v>
      </c>
      <c r="C66" s="527" t="s">
        <v>115</v>
      </c>
      <c r="D66" s="527" t="s">
        <v>115</v>
      </c>
      <c r="E66" s="527" t="s">
        <v>115</v>
      </c>
      <c r="F66" s="527" t="s">
        <v>115</v>
      </c>
      <c r="G66" s="527" t="s">
        <v>115</v>
      </c>
      <c r="H66" s="527" t="s">
        <v>115</v>
      </c>
      <c r="I66" s="527" t="s">
        <v>115</v>
      </c>
    </row>
    <row r="67" spans="1:9">
      <c r="A67" s="453" t="s">
        <v>115</v>
      </c>
      <c r="B67" s="453" t="s">
        <v>115</v>
      </c>
      <c r="C67" s="527" t="s">
        <v>115</v>
      </c>
      <c r="D67" s="527" t="s">
        <v>115</v>
      </c>
      <c r="E67" s="527" t="s">
        <v>115</v>
      </c>
      <c r="F67" s="527" t="s">
        <v>115</v>
      </c>
      <c r="G67" s="527" t="s">
        <v>115</v>
      </c>
      <c r="H67" s="527" t="s">
        <v>115</v>
      </c>
      <c r="I67" s="527" t="s">
        <v>115</v>
      </c>
    </row>
    <row r="68" spans="1:9">
      <c r="A68" s="453" t="s">
        <v>115</v>
      </c>
      <c r="B68" s="453" t="s">
        <v>115</v>
      </c>
      <c r="C68" s="527" t="s">
        <v>115</v>
      </c>
      <c r="D68" s="527" t="s">
        <v>115</v>
      </c>
      <c r="E68" s="527" t="s">
        <v>115</v>
      </c>
      <c r="F68" s="527" t="s">
        <v>115</v>
      </c>
      <c r="G68" s="527" t="s">
        <v>115</v>
      </c>
      <c r="H68" s="527" t="s">
        <v>115</v>
      </c>
      <c r="I68" s="527" t="s">
        <v>115</v>
      </c>
    </row>
    <row r="69" spans="1:9">
      <c r="A69" s="453" t="s">
        <v>115</v>
      </c>
      <c r="B69" s="453" t="s">
        <v>115</v>
      </c>
      <c r="C69" s="527" t="s">
        <v>115</v>
      </c>
      <c r="D69" s="527" t="s">
        <v>115</v>
      </c>
      <c r="E69" s="527" t="s">
        <v>115</v>
      </c>
      <c r="F69" s="527" t="s">
        <v>115</v>
      </c>
      <c r="G69" s="527" t="s">
        <v>115</v>
      </c>
      <c r="H69" s="527" t="s">
        <v>115</v>
      </c>
      <c r="I69" s="527" t="s">
        <v>115</v>
      </c>
    </row>
    <row r="70" spans="1:9">
      <c r="A70" s="453" t="s">
        <v>115</v>
      </c>
      <c r="B70" s="453" t="s">
        <v>115</v>
      </c>
      <c r="C70" s="527" t="s">
        <v>115</v>
      </c>
      <c r="D70" s="527" t="s">
        <v>115</v>
      </c>
      <c r="E70" s="527" t="s">
        <v>115</v>
      </c>
      <c r="F70" s="527" t="s">
        <v>115</v>
      </c>
      <c r="G70" s="527" t="s">
        <v>115</v>
      </c>
      <c r="H70" s="527" t="s">
        <v>115</v>
      </c>
      <c r="I70" s="527" t="s">
        <v>115</v>
      </c>
    </row>
    <row r="71" spans="1:9">
      <c r="A71" s="453" t="s">
        <v>115</v>
      </c>
      <c r="B71" s="453" t="s">
        <v>115</v>
      </c>
      <c r="C71" s="527" t="s">
        <v>115</v>
      </c>
      <c r="D71" s="527" t="s">
        <v>115</v>
      </c>
      <c r="E71" s="527" t="s">
        <v>115</v>
      </c>
      <c r="F71" s="527" t="s">
        <v>115</v>
      </c>
      <c r="G71" s="527" t="s">
        <v>115</v>
      </c>
      <c r="H71" s="527" t="s">
        <v>115</v>
      </c>
      <c r="I71" s="527" t="s">
        <v>115</v>
      </c>
    </row>
    <row r="72" spans="1:9">
      <c r="A72" s="453" t="s">
        <v>115</v>
      </c>
      <c r="B72" s="453" t="s">
        <v>115</v>
      </c>
      <c r="C72" s="527" t="s">
        <v>115</v>
      </c>
      <c r="D72" s="527" t="s">
        <v>115</v>
      </c>
      <c r="E72" s="527" t="s">
        <v>115</v>
      </c>
      <c r="F72" s="527" t="s">
        <v>115</v>
      </c>
      <c r="G72" s="527" t="s">
        <v>115</v>
      </c>
      <c r="H72" s="527" t="s">
        <v>115</v>
      </c>
      <c r="I72" s="527" t="s">
        <v>115</v>
      </c>
    </row>
    <row r="73" spans="1:9">
      <c r="A73" s="453" t="s">
        <v>115</v>
      </c>
      <c r="B73" s="453" t="s">
        <v>115</v>
      </c>
      <c r="C73" s="527" t="s">
        <v>115</v>
      </c>
      <c r="D73" s="527" t="s">
        <v>115</v>
      </c>
      <c r="E73" s="527" t="s">
        <v>115</v>
      </c>
      <c r="F73" s="527" t="s">
        <v>115</v>
      </c>
      <c r="G73" s="527" t="s">
        <v>115</v>
      </c>
      <c r="H73" s="527" t="s">
        <v>115</v>
      </c>
      <c r="I73" s="527" t="s">
        <v>115</v>
      </c>
    </row>
    <row r="74" spans="1:9">
      <c r="A74" s="453" t="s">
        <v>115</v>
      </c>
      <c r="B74" s="453" t="s">
        <v>115</v>
      </c>
      <c r="C74" s="527" t="s">
        <v>115</v>
      </c>
      <c r="D74" s="527" t="s">
        <v>115</v>
      </c>
      <c r="E74" s="527" t="s">
        <v>115</v>
      </c>
      <c r="F74" s="527" t="s">
        <v>115</v>
      </c>
      <c r="G74" s="527" t="s">
        <v>115</v>
      </c>
      <c r="H74" s="527" t="s">
        <v>115</v>
      </c>
      <c r="I74" s="527" t="s">
        <v>115</v>
      </c>
    </row>
    <row r="75" spans="1:9">
      <c r="A75" s="453" t="s">
        <v>115</v>
      </c>
      <c r="B75" s="453" t="s">
        <v>115</v>
      </c>
      <c r="C75" s="527" t="s">
        <v>115</v>
      </c>
      <c r="D75" s="527" t="s">
        <v>115</v>
      </c>
      <c r="E75" s="527" t="s">
        <v>115</v>
      </c>
      <c r="F75" s="527" t="s">
        <v>115</v>
      </c>
      <c r="G75" s="527" t="s">
        <v>115</v>
      </c>
      <c r="H75" s="527" t="s">
        <v>115</v>
      </c>
      <c r="I75" s="527" t="s">
        <v>115</v>
      </c>
    </row>
    <row r="76" spans="1:9">
      <c r="A76" s="453" t="s">
        <v>115</v>
      </c>
      <c r="B76" s="453" t="s">
        <v>115</v>
      </c>
      <c r="C76" s="527" t="s">
        <v>115</v>
      </c>
      <c r="D76" s="527" t="s">
        <v>115</v>
      </c>
      <c r="E76" s="527" t="s">
        <v>115</v>
      </c>
      <c r="F76" s="527" t="s">
        <v>115</v>
      </c>
      <c r="G76" s="527" t="s">
        <v>115</v>
      </c>
      <c r="H76" s="527" t="s">
        <v>115</v>
      </c>
      <c r="I76" s="527" t="s">
        <v>115</v>
      </c>
    </row>
  </sheetData>
  <mergeCells count="4">
    <mergeCell ref="C6:C7"/>
    <mergeCell ref="D6:D7"/>
    <mergeCell ref="E6:I6"/>
    <mergeCell ref="G48:I49"/>
  </mergeCells>
  <pageMargins left="0.7" right="0.7" top="0.75" bottom="0.75" header="0.3" footer="0.3"/>
  <pageSetup paperSize="9" orientation="portrait" verticalDpi="144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7">
    <tabColor rgb="FF92D050"/>
  </sheetPr>
  <dimension ref="A1:E27"/>
  <sheetViews>
    <sheetView zoomScale="150" zoomScaleNormal="150" workbookViewId="0">
      <selection activeCell="G23" sqref="G23"/>
    </sheetView>
  </sheetViews>
  <sheetFormatPr defaultColWidth="11.42578125" defaultRowHeight="14.25"/>
  <cols>
    <col min="1" max="1" width="4.28515625" style="14" customWidth="1"/>
    <col min="2" max="2" width="27.7109375" style="14" bestFit="1" customWidth="1"/>
    <col min="3" max="3" width="23.7109375" style="14" customWidth="1"/>
    <col min="4" max="4" width="43.28515625" style="14" customWidth="1"/>
    <col min="5" max="5" width="42" style="14" bestFit="1" customWidth="1"/>
    <col min="6" max="16384" width="11.42578125" style="14"/>
  </cols>
  <sheetData>
    <row r="1" spans="1:5" ht="18.75" customHeight="1"/>
    <row r="2" spans="1:5" ht="18.75" customHeight="1">
      <c r="A2" s="15" t="s">
        <v>166</v>
      </c>
      <c r="B2" s="16"/>
      <c r="C2" s="16"/>
      <c r="D2" s="17"/>
    </row>
    <row r="3" spans="1:5" ht="14.25" customHeight="1">
      <c r="A3" s="15"/>
      <c r="B3" s="16"/>
      <c r="C3" s="16"/>
      <c r="D3" s="17"/>
    </row>
    <row r="4" spans="1:5" ht="14.25" customHeight="1" thickBot="1">
      <c r="A4" s="15"/>
      <c r="B4" s="18" t="s">
        <v>117</v>
      </c>
      <c r="C4" s="19"/>
      <c r="D4" s="17"/>
    </row>
    <row r="5" spans="1:5" ht="14.25" customHeight="1">
      <c r="B5" s="25" t="s">
        <v>118</v>
      </c>
      <c r="C5" s="31" t="s">
        <v>120</v>
      </c>
      <c r="D5" s="26" t="s">
        <v>120</v>
      </c>
      <c r="E5" s="36" t="s">
        <v>124</v>
      </c>
    </row>
    <row r="6" spans="1:5" ht="14.25" customHeight="1" thickBot="1">
      <c r="B6" s="331" t="s">
        <v>167</v>
      </c>
      <c r="C6" s="449" t="s">
        <v>168</v>
      </c>
      <c r="D6" s="449" t="s">
        <v>169</v>
      </c>
      <c r="E6" s="332" t="s">
        <v>170</v>
      </c>
    </row>
    <row r="7" spans="1:5" ht="15" thickBot="1">
      <c r="B7" s="74" t="s">
        <v>171</v>
      </c>
      <c r="C7" s="223" t="s">
        <v>172</v>
      </c>
      <c r="D7" s="223" t="s">
        <v>173</v>
      </c>
      <c r="E7" s="221" t="s">
        <v>174</v>
      </c>
    </row>
    <row r="8" spans="1:5" ht="14.25" customHeight="1" thickBot="1">
      <c r="B8" s="81" t="s">
        <v>175</v>
      </c>
      <c r="C8" s="223" t="s">
        <v>172</v>
      </c>
      <c r="D8" s="223" t="s">
        <v>173</v>
      </c>
      <c r="E8" s="222" t="s">
        <v>176</v>
      </c>
    </row>
    <row r="9" spans="1:5" ht="14.25" customHeight="1" thickBot="1">
      <c r="B9" s="81" t="s">
        <v>177</v>
      </c>
      <c r="C9" s="223" t="s">
        <v>172</v>
      </c>
      <c r="D9" s="223" t="s">
        <v>173</v>
      </c>
      <c r="E9" s="222" t="s">
        <v>178</v>
      </c>
    </row>
    <row r="10" spans="1:5" ht="14.25" customHeight="1" thickBot="1">
      <c r="B10" s="81" t="s">
        <v>179</v>
      </c>
      <c r="C10" s="223" t="s">
        <v>172</v>
      </c>
      <c r="D10" s="223" t="s">
        <v>173</v>
      </c>
      <c r="E10" s="222" t="s">
        <v>180</v>
      </c>
    </row>
    <row r="11" spans="1:5" ht="14.25" customHeight="1" thickBot="1">
      <c r="B11" s="81" t="s">
        <v>181</v>
      </c>
      <c r="C11" s="223" t="s">
        <v>172</v>
      </c>
      <c r="D11" s="223" t="s">
        <v>173</v>
      </c>
      <c r="E11" s="222" t="s">
        <v>182</v>
      </c>
    </row>
    <row r="12" spans="1:5" ht="14.25" customHeight="1" thickBot="1">
      <c r="B12" s="81" t="s">
        <v>183</v>
      </c>
      <c r="C12" s="223" t="s">
        <v>172</v>
      </c>
      <c r="D12" s="223" t="s">
        <v>173</v>
      </c>
      <c r="E12" s="222" t="s">
        <v>184</v>
      </c>
    </row>
    <row r="13" spans="1:5" ht="14.25" customHeight="1" thickBot="1">
      <c r="B13" s="81" t="s">
        <v>185</v>
      </c>
      <c r="C13" s="223" t="s">
        <v>172</v>
      </c>
      <c r="D13" s="223" t="s">
        <v>173</v>
      </c>
      <c r="E13" s="222" t="s">
        <v>184</v>
      </c>
    </row>
    <row r="14" spans="1:5" ht="14.25" customHeight="1" thickBot="1">
      <c r="B14" s="81" t="s">
        <v>186</v>
      </c>
      <c r="C14" s="223" t="s">
        <v>172</v>
      </c>
      <c r="D14" s="223" t="s">
        <v>173</v>
      </c>
      <c r="E14" s="222" t="s">
        <v>184</v>
      </c>
    </row>
    <row r="15" spans="1:5" ht="14.25" customHeight="1" thickBot="1">
      <c r="B15" s="81" t="s">
        <v>187</v>
      </c>
      <c r="C15" s="223" t="s">
        <v>172</v>
      </c>
      <c r="D15" s="223" t="s">
        <v>173</v>
      </c>
      <c r="E15" s="222" t="s">
        <v>184</v>
      </c>
    </row>
    <row r="16" spans="1:5" ht="14.25" customHeight="1" thickBot="1">
      <c r="B16" s="81" t="s">
        <v>188</v>
      </c>
      <c r="C16" s="224" t="s">
        <v>189</v>
      </c>
      <c r="D16" s="223" t="s">
        <v>173</v>
      </c>
      <c r="E16" s="222" t="s">
        <v>190</v>
      </c>
    </row>
    <row r="17" spans="2:5" ht="14.25" customHeight="1" thickBot="1">
      <c r="B17" s="81" t="s">
        <v>191</v>
      </c>
      <c r="C17" s="224" t="s">
        <v>173</v>
      </c>
      <c r="D17" s="463" t="s">
        <v>192</v>
      </c>
      <c r="E17" s="222" t="s">
        <v>193</v>
      </c>
    </row>
    <row r="18" spans="2:5" ht="14.25" customHeight="1">
      <c r="B18" s="81" t="s">
        <v>194</v>
      </c>
      <c r="C18" s="224" t="s">
        <v>173</v>
      </c>
      <c r="D18" s="463" t="s">
        <v>192</v>
      </c>
      <c r="E18" s="222" t="s">
        <v>193</v>
      </c>
    </row>
    <row r="19" spans="2:5" ht="14.25" customHeight="1">
      <c r="B19" s="81" t="s">
        <v>195</v>
      </c>
      <c r="C19" s="224" t="s">
        <v>173</v>
      </c>
      <c r="D19" s="463" t="s">
        <v>192</v>
      </c>
      <c r="E19" s="222" t="s">
        <v>196</v>
      </c>
    </row>
    <row r="20" spans="2:5" ht="14.25" customHeight="1">
      <c r="B20" s="81" t="s">
        <v>197</v>
      </c>
      <c r="C20" s="224" t="s">
        <v>173</v>
      </c>
      <c r="D20" s="463" t="s">
        <v>192</v>
      </c>
      <c r="E20" s="222" t="s">
        <v>196</v>
      </c>
    </row>
    <row r="21" spans="2:5" ht="14.25" customHeight="1">
      <c r="B21" s="81" t="s">
        <v>198</v>
      </c>
      <c r="C21" s="224" t="s">
        <v>173</v>
      </c>
      <c r="D21" s="463" t="s">
        <v>192</v>
      </c>
      <c r="E21" s="222" t="s">
        <v>196</v>
      </c>
    </row>
    <row r="22" spans="2:5" ht="14.25" customHeight="1">
      <c r="B22" s="355"/>
      <c r="C22" s="363"/>
      <c r="D22" s="363"/>
      <c r="E22" s="363"/>
    </row>
    <row r="23" spans="2:5" ht="14.25" customHeight="1">
      <c r="B23" s="355"/>
      <c r="C23" s="363"/>
      <c r="D23" s="363"/>
      <c r="E23" s="363"/>
    </row>
    <row r="24" spans="2:5" ht="14.25" customHeight="1">
      <c r="B24" s="355"/>
      <c r="C24" s="363"/>
      <c r="D24" s="363"/>
      <c r="E24" s="363"/>
    </row>
    <row r="25" spans="2:5" ht="14.25" customHeight="1">
      <c r="B25" s="355"/>
      <c r="C25" s="363"/>
      <c r="D25" s="363"/>
      <c r="E25" s="363"/>
    </row>
    <row r="26" spans="2:5" ht="14.25" customHeight="1">
      <c r="B26" s="355"/>
      <c r="C26" s="363"/>
      <c r="D26" s="363"/>
      <c r="E26" s="363"/>
    </row>
    <row r="27" spans="2:5" ht="14.25" customHeight="1">
      <c r="B27" s="364"/>
      <c r="C27" s="365"/>
      <c r="D27" s="365"/>
      <c r="E27" s="365"/>
    </row>
  </sheetData>
  <pageMargins left="0.7" right="0.7" top="0.75" bottom="0.75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53">
    <tabColor rgb="FF92D050"/>
  </sheetPr>
  <dimension ref="A1:I97"/>
  <sheetViews>
    <sheetView topLeftCell="A76" zoomScale="120" zoomScaleNormal="120" workbookViewId="0">
      <selection activeCell="E80" sqref="E80"/>
    </sheetView>
  </sheetViews>
  <sheetFormatPr defaultColWidth="11.42578125" defaultRowHeight="14.25"/>
  <cols>
    <col min="1" max="2" width="4.28515625" style="143" customWidth="1"/>
    <col min="3" max="3" width="2.140625" style="143" customWidth="1"/>
    <col min="4" max="4" width="153.140625" style="143" customWidth="1"/>
    <col min="5" max="5" width="14.28515625" style="465" customWidth="1"/>
    <col min="6" max="6" width="14.28515625" style="143" customWidth="1"/>
    <col min="7" max="16384" width="11.42578125" style="143"/>
  </cols>
  <sheetData>
    <row r="1" spans="1:5" ht="18.75" customHeight="1"/>
    <row r="2" spans="1:5" ht="18.75" customHeight="1">
      <c r="A2" s="144" t="s">
        <v>199</v>
      </c>
      <c r="B2" s="146"/>
      <c r="C2" s="146"/>
      <c r="D2" s="146"/>
    </row>
    <row r="3" spans="1:5" ht="14.25" customHeight="1">
      <c r="A3" s="144"/>
      <c r="B3" s="146"/>
      <c r="C3" s="146"/>
      <c r="D3" s="146"/>
    </row>
    <row r="4" spans="1:5" ht="14.25" customHeight="1">
      <c r="A4" s="144"/>
      <c r="B4" s="167" t="s">
        <v>117</v>
      </c>
      <c r="C4" s="147"/>
      <c r="D4" s="147"/>
    </row>
    <row r="5" spans="1:5" s="162" customFormat="1" ht="14.25" customHeight="1">
      <c r="A5" s="165"/>
      <c r="B5" s="166"/>
      <c r="C5" s="160"/>
      <c r="D5" s="160"/>
      <c r="E5" s="466"/>
    </row>
    <row r="6" spans="1:5" s="162" customFormat="1" ht="14.25" customHeight="1">
      <c r="A6" s="165"/>
      <c r="B6" s="167" t="s">
        <v>200</v>
      </c>
      <c r="C6" s="160"/>
      <c r="D6" s="367"/>
      <c r="E6" s="467"/>
    </row>
    <row r="7" spans="1:5" s="162" customFormat="1" ht="14.25" customHeight="1">
      <c r="A7" s="165"/>
      <c r="B7" s="368" t="s">
        <v>201</v>
      </c>
      <c r="C7" s="369"/>
      <c r="D7" s="369"/>
      <c r="E7" s="468" t="s">
        <v>202</v>
      </c>
    </row>
    <row r="8" spans="1:5" s="162" customFormat="1" ht="14.25" customHeight="1">
      <c r="A8" s="165"/>
      <c r="B8" s="370">
        <v>1</v>
      </c>
      <c r="C8" s="371" t="s">
        <v>203</v>
      </c>
      <c r="D8" s="372"/>
      <c r="E8" s="550">
        <v>4555</v>
      </c>
    </row>
    <row r="9" spans="1:5" s="162" customFormat="1" ht="14.25" customHeight="1">
      <c r="A9" s="165"/>
      <c r="B9" s="373"/>
      <c r="C9" s="374" t="s">
        <v>204</v>
      </c>
      <c r="D9" s="375"/>
      <c r="E9" s="551">
        <f>1780.348-2.832</f>
        <v>1777.5159999999998</v>
      </c>
    </row>
    <row r="10" spans="1:5" s="162" customFormat="1" ht="14.25" customHeight="1">
      <c r="A10" s="165"/>
      <c r="B10" s="373"/>
      <c r="C10" s="374" t="s">
        <v>205</v>
      </c>
      <c r="D10" s="376"/>
      <c r="E10" s="551">
        <v>2777</v>
      </c>
    </row>
    <row r="11" spans="1:5" s="162" customFormat="1" ht="14.25" customHeight="1">
      <c r="A11" s="165"/>
      <c r="B11" s="370">
        <v>2</v>
      </c>
      <c r="C11" s="371" t="s">
        <v>206</v>
      </c>
      <c r="D11" s="372"/>
      <c r="E11" s="552">
        <f>4350+154</f>
        <v>4504</v>
      </c>
    </row>
    <row r="12" spans="1:5" s="162" customFormat="1" ht="14.25" customHeight="1">
      <c r="A12" s="165"/>
      <c r="B12" s="370">
        <v>3</v>
      </c>
      <c r="C12" s="371" t="s">
        <v>207</v>
      </c>
      <c r="D12" s="372"/>
      <c r="E12" s="552">
        <f>15.714+7.7</f>
        <v>23.414000000000001</v>
      </c>
    </row>
    <row r="13" spans="1:5" s="162" customFormat="1" ht="14.25" customHeight="1">
      <c r="A13" s="165"/>
      <c r="B13" s="370">
        <v>5</v>
      </c>
      <c r="C13" s="371" t="s">
        <v>208</v>
      </c>
      <c r="D13" s="372"/>
      <c r="E13" s="552" t="s">
        <v>115</v>
      </c>
    </row>
    <row r="14" spans="1:5" s="162" customFormat="1" ht="14.25" customHeight="1">
      <c r="A14" s="165"/>
      <c r="B14" s="370" t="s">
        <v>209</v>
      </c>
      <c r="C14" s="371" t="s">
        <v>210</v>
      </c>
      <c r="D14" s="372"/>
      <c r="E14" s="552">
        <v>-153.67400000000001</v>
      </c>
    </row>
    <row r="15" spans="1:5" s="162" customFormat="1" ht="14.25" customHeight="1">
      <c r="A15" s="165"/>
      <c r="B15" s="377">
        <v>6</v>
      </c>
      <c r="C15" s="378" t="s">
        <v>211</v>
      </c>
      <c r="D15" s="379"/>
      <c r="E15" s="553">
        <f>SUM(E9:E14)</f>
        <v>8928.2559999999994</v>
      </c>
    </row>
    <row r="16" spans="1:5" s="162" customFormat="1" ht="14.25" customHeight="1">
      <c r="A16" s="165"/>
      <c r="B16" s="380" t="s">
        <v>212</v>
      </c>
      <c r="C16" s="381"/>
      <c r="D16" s="381"/>
      <c r="E16" s="554" t="s">
        <v>115</v>
      </c>
    </row>
    <row r="17" spans="1:5" s="162" customFormat="1" ht="14.25" customHeight="1">
      <c r="A17" s="165"/>
      <c r="B17" s="370">
        <v>7</v>
      </c>
      <c r="C17" s="371" t="s">
        <v>213</v>
      </c>
      <c r="D17" s="372"/>
      <c r="E17" s="552">
        <v>-11</v>
      </c>
    </row>
    <row r="18" spans="1:5" s="162" customFormat="1" ht="14.25" customHeight="1">
      <c r="A18" s="165"/>
      <c r="B18" s="370">
        <v>8</v>
      </c>
      <c r="C18" s="371" t="s">
        <v>214</v>
      </c>
      <c r="D18" s="372"/>
      <c r="E18" s="552"/>
    </row>
    <row r="19" spans="1:5" s="162" customFormat="1" ht="14.25" customHeight="1">
      <c r="A19" s="165"/>
      <c r="B19" s="370">
        <v>10</v>
      </c>
      <c r="C19" s="371" t="s">
        <v>215</v>
      </c>
      <c r="D19" s="372"/>
      <c r="E19" s="552"/>
    </row>
    <row r="20" spans="1:5" s="162" customFormat="1" ht="14.25" customHeight="1">
      <c r="A20" s="165"/>
      <c r="B20" s="370">
        <v>11</v>
      </c>
      <c r="C20" s="371" t="s">
        <v>216</v>
      </c>
      <c r="D20" s="372"/>
      <c r="E20" s="552"/>
    </row>
    <row r="21" spans="1:5" s="162" customFormat="1" ht="14.25" customHeight="1">
      <c r="A21" s="165"/>
      <c r="B21" s="370">
        <v>12</v>
      </c>
      <c r="C21" s="371" t="s">
        <v>217</v>
      </c>
      <c r="D21" s="372"/>
      <c r="E21" s="552"/>
    </row>
    <row r="22" spans="1:5" s="162" customFormat="1" ht="14.25" customHeight="1">
      <c r="A22" s="165"/>
      <c r="B22" s="370">
        <v>14</v>
      </c>
      <c r="C22" s="371" t="s">
        <v>218</v>
      </c>
      <c r="D22" s="372"/>
      <c r="E22" s="552" t="s">
        <v>115</v>
      </c>
    </row>
    <row r="23" spans="1:5" s="162" customFormat="1" ht="14.25" customHeight="1">
      <c r="A23" s="165"/>
      <c r="B23" s="370">
        <v>15</v>
      </c>
      <c r="C23" s="371" t="s">
        <v>219</v>
      </c>
      <c r="D23" s="372"/>
      <c r="E23" s="552" t="s">
        <v>115</v>
      </c>
    </row>
    <row r="24" spans="1:5" s="162" customFormat="1" ht="14.25" customHeight="1">
      <c r="A24" s="165"/>
      <c r="B24" s="370">
        <v>16</v>
      </c>
      <c r="C24" s="371" t="s">
        <v>220</v>
      </c>
      <c r="D24" s="372"/>
      <c r="E24" s="552">
        <v>0</v>
      </c>
    </row>
    <row r="25" spans="1:5" s="162" customFormat="1" ht="14.25" customHeight="1">
      <c r="A25" s="165"/>
      <c r="B25" s="370">
        <v>17</v>
      </c>
      <c r="C25" s="371" t="s">
        <v>221</v>
      </c>
      <c r="D25" s="372"/>
      <c r="E25" s="552" t="s">
        <v>115</v>
      </c>
    </row>
    <row r="26" spans="1:5" s="162" customFormat="1" ht="27.75" customHeight="1">
      <c r="A26" s="165"/>
      <c r="B26" s="370">
        <v>18</v>
      </c>
      <c r="C26" s="575" t="s">
        <v>222</v>
      </c>
      <c r="D26" s="576"/>
      <c r="E26" s="552">
        <v>-36.734999999999999</v>
      </c>
    </row>
    <row r="27" spans="1:5" s="162" customFormat="1" ht="34.5" customHeight="1">
      <c r="A27" s="165"/>
      <c r="B27" s="370">
        <v>19</v>
      </c>
      <c r="C27" s="575" t="s">
        <v>223</v>
      </c>
      <c r="D27" s="576"/>
      <c r="E27" s="552">
        <f>-717.294</f>
        <v>-717.29399999999998</v>
      </c>
    </row>
    <row r="28" spans="1:5" s="162" customFormat="1" ht="14.25" customHeight="1">
      <c r="A28" s="165"/>
      <c r="B28" s="370">
        <v>21</v>
      </c>
      <c r="C28" s="575" t="s">
        <v>224</v>
      </c>
      <c r="D28" s="576"/>
      <c r="E28" s="552" t="s">
        <v>115</v>
      </c>
    </row>
    <row r="29" spans="1:5" s="162" customFormat="1" ht="14.25" customHeight="1">
      <c r="A29" s="165"/>
      <c r="B29" s="370">
        <v>22</v>
      </c>
      <c r="C29" s="371" t="s">
        <v>225</v>
      </c>
      <c r="D29" s="372"/>
      <c r="E29" s="552" t="s">
        <v>115</v>
      </c>
    </row>
    <row r="30" spans="1:5" s="162" customFormat="1" ht="14.25" customHeight="1">
      <c r="A30" s="165"/>
      <c r="B30" s="370">
        <v>23</v>
      </c>
      <c r="C30" s="575" t="s">
        <v>226</v>
      </c>
      <c r="D30" s="576"/>
      <c r="E30" s="551" t="s">
        <v>115</v>
      </c>
    </row>
    <row r="31" spans="1:5" s="162" customFormat="1" ht="14.25" customHeight="1">
      <c r="A31" s="165"/>
      <c r="B31" s="370">
        <v>24</v>
      </c>
      <c r="C31" s="371" t="s">
        <v>227</v>
      </c>
      <c r="D31" s="374"/>
      <c r="E31" s="552"/>
    </row>
    <row r="32" spans="1:5" s="162" customFormat="1" ht="14.25" customHeight="1">
      <c r="A32" s="165"/>
      <c r="B32" s="370">
        <v>25</v>
      </c>
      <c r="C32" s="371" t="s">
        <v>228</v>
      </c>
      <c r="D32" s="374"/>
      <c r="E32" s="551" t="s">
        <v>115</v>
      </c>
    </row>
    <row r="33" spans="1:5" s="162" customFormat="1" ht="14.25" customHeight="1">
      <c r="A33" s="165"/>
      <c r="B33" s="370" t="s">
        <v>229</v>
      </c>
      <c r="C33" s="371" t="s">
        <v>230</v>
      </c>
      <c r="D33" s="372"/>
      <c r="E33" s="552" t="s">
        <v>115</v>
      </c>
    </row>
    <row r="34" spans="1:5" s="162" customFormat="1" ht="14.25" customHeight="1">
      <c r="A34" s="165"/>
      <c r="B34" s="370" t="s">
        <v>231</v>
      </c>
      <c r="C34" s="371" t="s">
        <v>232</v>
      </c>
      <c r="D34" s="372"/>
      <c r="E34" s="552" t="s">
        <v>115</v>
      </c>
    </row>
    <row r="35" spans="1:5" s="162" customFormat="1" ht="14.25" customHeight="1">
      <c r="A35" s="165"/>
      <c r="B35" s="370">
        <v>27</v>
      </c>
      <c r="C35" s="371" t="s">
        <v>233</v>
      </c>
      <c r="D35" s="372"/>
      <c r="E35" s="552" t="s">
        <v>115</v>
      </c>
    </row>
    <row r="36" spans="1:5" s="162" customFormat="1" ht="14.25" customHeight="1">
      <c r="A36" s="165"/>
      <c r="B36" s="370">
        <v>28</v>
      </c>
      <c r="C36" s="371" t="s">
        <v>234</v>
      </c>
      <c r="D36" s="372"/>
      <c r="E36" s="552">
        <v>-91.808000000000007</v>
      </c>
    </row>
    <row r="37" spans="1:5" s="162" customFormat="1" ht="14.25" customHeight="1">
      <c r="A37" s="165"/>
      <c r="B37" s="377">
        <v>29</v>
      </c>
      <c r="C37" s="378" t="s">
        <v>235</v>
      </c>
      <c r="D37" s="379"/>
      <c r="E37" s="553">
        <f>E15+E17+E24+E26+E27+E36</f>
        <v>8071.418999999999</v>
      </c>
    </row>
    <row r="38" spans="1:5" s="162" customFormat="1" ht="14.25" customHeight="1">
      <c r="A38" s="165"/>
      <c r="B38" s="380" t="s">
        <v>236</v>
      </c>
      <c r="C38" s="381"/>
      <c r="D38" s="381"/>
      <c r="E38" s="554" t="s">
        <v>115</v>
      </c>
    </row>
    <row r="39" spans="1:5" s="162" customFormat="1" ht="14.25" customHeight="1">
      <c r="A39" s="165"/>
      <c r="B39" s="370">
        <v>30</v>
      </c>
      <c r="C39" s="371" t="s">
        <v>203</v>
      </c>
      <c r="D39" s="372"/>
      <c r="E39" s="552">
        <v>350</v>
      </c>
    </row>
    <row r="40" spans="1:5" s="162" customFormat="1" ht="14.25" customHeight="1">
      <c r="A40" s="165"/>
      <c r="B40" s="370">
        <v>31</v>
      </c>
      <c r="C40" s="371" t="s">
        <v>237</v>
      </c>
      <c r="D40" s="374"/>
      <c r="E40" s="551">
        <v>350</v>
      </c>
    </row>
    <row r="41" spans="1:5" s="162" customFormat="1" ht="14.25" customHeight="1">
      <c r="A41" s="165"/>
      <c r="B41" s="370">
        <v>32</v>
      </c>
      <c r="C41" s="371" t="s">
        <v>238</v>
      </c>
      <c r="D41" s="374"/>
      <c r="E41" s="551" t="s">
        <v>115</v>
      </c>
    </row>
    <row r="42" spans="1:5" s="162" customFormat="1" ht="14.25" customHeight="1">
      <c r="A42" s="165"/>
      <c r="B42" s="370">
        <v>33</v>
      </c>
      <c r="C42" s="371" t="s">
        <v>239</v>
      </c>
      <c r="D42" s="372"/>
      <c r="E42" s="552" t="s">
        <v>115</v>
      </c>
    </row>
    <row r="43" spans="1:5" s="162" customFormat="1" ht="14.25" customHeight="1">
      <c r="A43" s="165"/>
      <c r="B43" s="377">
        <v>36</v>
      </c>
      <c r="C43" s="378" t="s">
        <v>240</v>
      </c>
      <c r="D43" s="379"/>
      <c r="E43" s="553">
        <v>350</v>
      </c>
    </row>
    <row r="44" spans="1:5" s="162" customFormat="1" ht="14.25" customHeight="1">
      <c r="A44" s="165"/>
      <c r="B44" s="380" t="s">
        <v>241</v>
      </c>
      <c r="C44" s="381"/>
      <c r="D44" s="381"/>
      <c r="E44" s="554" t="s">
        <v>115</v>
      </c>
    </row>
    <row r="45" spans="1:5" s="162" customFormat="1" ht="14.25" customHeight="1">
      <c r="A45" s="165"/>
      <c r="B45" s="370">
        <v>37</v>
      </c>
      <c r="C45" s="371" t="s">
        <v>242</v>
      </c>
      <c r="D45" s="372"/>
      <c r="E45" s="552" t="s">
        <v>115</v>
      </c>
    </row>
    <row r="46" spans="1:5" s="162" customFormat="1" ht="21" customHeight="1">
      <c r="A46" s="165"/>
      <c r="B46" s="370">
        <v>38</v>
      </c>
      <c r="C46" s="371" t="s">
        <v>243</v>
      </c>
      <c r="D46" s="372"/>
      <c r="E46" s="552" t="s">
        <v>115</v>
      </c>
    </row>
    <row r="47" spans="1:5" s="162" customFormat="1" ht="30" customHeight="1">
      <c r="A47" s="165"/>
      <c r="B47" s="370">
        <v>39</v>
      </c>
      <c r="C47" s="575" t="s">
        <v>244</v>
      </c>
      <c r="D47" s="576"/>
      <c r="E47" s="552" t="s">
        <v>115</v>
      </c>
    </row>
    <row r="48" spans="1:5" s="162" customFormat="1" ht="14.25" customHeight="1">
      <c r="A48" s="165"/>
      <c r="B48" s="370">
        <v>42</v>
      </c>
      <c r="C48" s="371" t="s">
        <v>245</v>
      </c>
      <c r="D48" s="372"/>
      <c r="E48" s="552" t="s">
        <v>115</v>
      </c>
    </row>
    <row r="49" spans="1:5" s="162" customFormat="1" ht="14.25" customHeight="1">
      <c r="A49" s="165"/>
      <c r="B49" s="370">
        <v>43</v>
      </c>
      <c r="C49" s="371" t="s">
        <v>246</v>
      </c>
      <c r="D49" s="372"/>
      <c r="E49" s="552"/>
    </row>
    <row r="50" spans="1:5" s="162" customFormat="1" ht="14.25" customHeight="1">
      <c r="A50" s="165"/>
      <c r="B50" s="377">
        <v>44</v>
      </c>
      <c r="C50" s="378" t="s">
        <v>247</v>
      </c>
      <c r="D50" s="379"/>
      <c r="E50" s="553"/>
    </row>
    <row r="51" spans="1:5" s="162" customFormat="1" ht="14.25" customHeight="1">
      <c r="A51" s="165"/>
      <c r="B51" s="377">
        <v>45</v>
      </c>
      <c r="C51" s="378" t="s">
        <v>248</v>
      </c>
      <c r="D51" s="379"/>
      <c r="E51" s="553">
        <v>350</v>
      </c>
    </row>
    <row r="52" spans="1:5" s="162" customFormat="1" ht="14.25" customHeight="1">
      <c r="A52" s="165"/>
      <c r="B52" s="380" t="s">
        <v>249</v>
      </c>
      <c r="C52" s="381"/>
      <c r="D52" s="381"/>
      <c r="E52" s="554" t="s">
        <v>115</v>
      </c>
    </row>
    <row r="53" spans="1:5" s="162" customFormat="1" ht="14.25" customHeight="1">
      <c r="A53" s="165"/>
      <c r="B53" s="370">
        <v>46</v>
      </c>
      <c r="C53" s="371" t="s">
        <v>203</v>
      </c>
      <c r="D53" s="372"/>
      <c r="E53" s="552">
        <v>649.51700000000005</v>
      </c>
    </row>
    <row r="54" spans="1:5" s="162" customFormat="1" ht="14.25" customHeight="1">
      <c r="A54" s="165"/>
      <c r="B54" s="370">
        <v>47</v>
      </c>
      <c r="C54" s="371" t="s">
        <v>250</v>
      </c>
      <c r="D54" s="372"/>
      <c r="E54" s="552" t="s">
        <v>115</v>
      </c>
    </row>
    <row r="55" spans="1:5" s="162" customFormat="1" ht="14.25" customHeight="1">
      <c r="A55" s="165"/>
      <c r="B55" s="370">
        <v>50</v>
      </c>
      <c r="C55" s="371" t="s">
        <v>251</v>
      </c>
      <c r="D55" s="372"/>
      <c r="E55" s="552" t="s">
        <v>115</v>
      </c>
    </row>
    <row r="56" spans="1:5" s="162" customFormat="1" ht="14.25" customHeight="1">
      <c r="A56" s="165"/>
      <c r="B56" s="377">
        <v>51</v>
      </c>
      <c r="C56" s="378" t="s">
        <v>252</v>
      </c>
      <c r="D56" s="379"/>
      <c r="E56" s="553">
        <f>E53</f>
        <v>649.51700000000005</v>
      </c>
    </row>
    <row r="57" spans="1:5" s="162" customFormat="1" ht="14.25" customHeight="1">
      <c r="A57" s="165"/>
      <c r="B57" s="380" t="s">
        <v>253</v>
      </c>
      <c r="C57" s="381"/>
      <c r="D57" s="381"/>
      <c r="E57" s="554" t="s">
        <v>115</v>
      </c>
    </row>
    <row r="58" spans="1:5" s="162" customFormat="1" ht="14.25" customHeight="1">
      <c r="A58" s="165"/>
      <c r="B58" s="370">
        <v>52</v>
      </c>
      <c r="C58" s="371" t="s">
        <v>254</v>
      </c>
      <c r="D58" s="372"/>
      <c r="E58" s="552" t="s">
        <v>115</v>
      </c>
    </row>
    <row r="59" spans="1:5" s="162" customFormat="1" ht="14.25" customHeight="1">
      <c r="A59" s="165"/>
      <c r="B59" s="370">
        <v>53</v>
      </c>
      <c r="C59" s="371" t="s">
        <v>255</v>
      </c>
      <c r="D59" s="372"/>
      <c r="E59" s="552" t="s">
        <v>115</v>
      </c>
    </row>
    <row r="60" spans="1:5" s="162" customFormat="1" ht="25.5" customHeight="1">
      <c r="A60" s="165"/>
      <c r="B60" s="370">
        <v>54</v>
      </c>
      <c r="C60" s="575" t="s">
        <v>256</v>
      </c>
      <c r="D60" s="576"/>
      <c r="E60" s="552" t="s">
        <v>115</v>
      </c>
    </row>
    <row r="61" spans="1:5" s="162" customFormat="1" ht="14.25" customHeight="1">
      <c r="A61" s="165"/>
      <c r="B61" s="370" t="s">
        <v>257</v>
      </c>
      <c r="C61" s="371" t="s">
        <v>258</v>
      </c>
      <c r="D61" s="374"/>
      <c r="E61" s="551" t="s">
        <v>115</v>
      </c>
    </row>
    <row r="62" spans="1:5" s="162" customFormat="1" ht="21" customHeight="1">
      <c r="A62" s="165"/>
      <c r="B62" s="370" t="s">
        <v>259</v>
      </c>
      <c r="C62" s="371" t="s">
        <v>260</v>
      </c>
      <c r="D62" s="374"/>
      <c r="E62" s="551" t="s">
        <v>115</v>
      </c>
    </row>
    <row r="63" spans="1:5" s="162" customFormat="1" ht="27" customHeight="1">
      <c r="A63" s="165"/>
      <c r="B63" s="370">
        <v>55</v>
      </c>
      <c r="C63" s="575" t="s">
        <v>261</v>
      </c>
      <c r="D63" s="576"/>
      <c r="E63" s="552" t="s">
        <v>115</v>
      </c>
    </row>
    <row r="64" spans="1:5" s="162" customFormat="1" ht="14.25" customHeight="1">
      <c r="A64" s="165"/>
      <c r="B64" s="370">
        <v>57</v>
      </c>
      <c r="C64" s="371" t="s">
        <v>262</v>
      </c>
      <c r="D64" s="372"/>
      <c r="E64" s="552" t="s">
        <v>115</v>
      </c>
    </row>
    <row r="65" spans="1:5" s="162" customFormat="1" ht="14.25" customHeight="1">
      <c r="A65" s="165"/>
      <c r="B65" s="377">
        <v>58</v>
      </c>
      <c r="C65" s="378" t="s">
        <v>263</v>
      </c>
      <c r="D65" s="379"/>
      <c r="E65" s="553">
        <v>649</v>
      </c>
    </row>
    <row r="66" spans="1:5" s="162" customFormat="1" ht="14.25" customHeight="1">
      <c r="A66" s="165"/>
      <c r="B66" s="377">
        <v>59</v>
      </c>
      <c r="C66" s="378" t="s">
        <v>264</v>
      </c>
      <c r="D66" s="379"/>
      <c r="E66" s="553">
        <f>E65+E51+E37+1</f>
        <v>9071.4189999999981</v>
      </c>
    </row>
    <row r="67" spans="1:5" s="162" customFormat="1" ht="14.25" customHeight="1">
      <c r="A67" s="165"/>
      <c r="B67" s="377">
        <v>60</v>
      </c>
      <c r="C67" s="378" t="s">
        <v>265</v>
      </c>
      <c r="D67" s="379"/>
      <c r="E67" s="553">
        <v>4008.886</v>
      </c>
    </row>
    <row r="68" spans="1:5" s="162" customFormat="1" ht="14.25" customHeight="1">
      <c r="A68" s="165"/>
      <c r="B68" s="380" t="s">
        <v>266</v>
      </c>
      <c r="C68" s="381"/>
      <c r="D68" s="381"/>
      <c r="E68" s="464" t="s">
        <v>115</v>
      </c>
    </row>
    <row r="69" spans="1:5" s="162" customFormat="1" ht="14.25" customHeight="1">
      <c r="A69" s="165"/>
      <c r="B69" s="370">
        <v>61</v>
      </c>
      <c r="C69" s="371" t="s">
        <v>267</v>
      </c>
      <c r="D69" s="372"/>
      <c r="E69" s="473">
        <v>0.20169999999999999</v>
      </c>
    </row>
    <row r="70" spans="1:5" s="162" customFormat="1" ht="14.25" customHeight="1">
      <c r="A70" s="165"/>
      <c r="B70" s="370">
        <v>62</v>
      </c>
      <c r="C70" s="371" t="s">
        <v>268</v>
      </c>
      <c r="D70" s="372"/>
      <c r="E70" s="473">
        <v>0.21049999999999999</v>
      </c>
    </row>
    <row r="71" spans="1:5" s="162" customFormat="1" ht="14.25" customHeight="1">
      <c r="A71" s="165"/>
      <c r="B71" s="370">
        <v>63</v>
      </c>
      <c r="C71" s="371" t="s">
        <v>269</v>
      </c>
      <c r="D71" s="372"/>
      <c r="E71" s="473">
        <v>0.22670000000000001</v>
      </c>
    </row>
    <row r="72" spans="1:5" s="162" customFormat="1" ht="14.25" customHeight="1">
      <c r="A72" s="165"/>
      <c r="B72" s="370">
        <v>64</v>
      </c>
      <c r="C72" s="371" t="s">
        <v>270</v>
      </c>
      <c r="D72" s="372"/>
      <c r="E72" s="473">
        <v>6.5000000000000002E-2</v>
      </c>
    </row>
    <row r="73" spans="1:5" s="162" customFormat="1" ht="14.25" customHeight="1">
      <c r="A73" s="165"/>
      <c r="B73" s="370">
        <v>65</v>
      </c>
      <c r="C73" s="371" t="s">
        <v>271</v>
      </c>
      <c r="D73" s="372"/>
      <c r="E73" s="473">
        <v>2.5000000000000001E-2</v>
      </c>
    </row>
    <row r="74" spans="1:5" s="162" customFormat="1" ht="14.25" customHeight="1">
      <c r="A74" s="165"/>
      <c r="B74" s="370">
        <v>66</v>
      </c>
      <c r="C74" s="371" t="s">
        <v>272</v>
      </c>
      <c r="D74" s="372"/>
      <c r="E74" s="473">
        <v>0.01</v>
      </c>
    </row>
    <row r="75" spans="1:5" s="162" customFormat="1" ht="14.25" customHeight="1">
      <c r="A75" s="165"/>
      <c r="B75" s="370">
        <v>67</v>
      </c>
      <c r="C75" s="371" t="s">
        <v>273</v>
      </c>
      <c r="D75" s="372"/>
      <c r="E75" s="473">
        <v>0.03</v>
      </c>
    </row>
    <row r="76" spans="1:5" s="162" customFormat="1" ht="14.25" customHeight="1">
      <c r="A76" s="165"/>
      <c r="B76" s="370">
        <v>68</v>
      </c>
      <c r="C76" s="371" t="s">
        <v>274</v>
      </c>
      <c r="D76" s="372"/>
      <c r="E76" s="473">
        <f>E69-E72</f>
        <v>0.13669999999999999</v>
      </c>
    </row>
    <row r="77" spans="1:5" s="162" customFormat="1" ht="14.25" customHeight="1">
      <c r="A77" s="165"/>
      <c r="B77" s="572" t="s">
        <v>275</v>
      </c>
      <c r="C77" s="573"/>
      <c r="D77" s="573"/>
      <c r="E77" s="574"/>
    </row>
    <row r="78" spans="1:5" s="162" customFormat="1" ht="20.25" customHeight="1">
      <c r="A78" s="165"/>
      <c r="B78" s="370">
        <v>72</v>
      </c>
      <c r="C78" s="575" t="s">
        <v>276</v>
      </c>
      <c r="D78" s="576"/>
      <c r="E78" s="469">
        <v>891.75</v>
      </c>
    </row>
    <row r="79" spans="1:5" s="162" customFormat="1" ht="21.75" customHeight="1">
      <c r="A79" s="165"/>
      <c r="B79" s="370">
        <v>73</v>
      </c>
      <c r="C79" s="575" t="s">
        <v>277</v>
      </c>
      <c r="D79" s="576"/>
      <c r="E79" s="470">
        <v>888.077</v>
      </c>
    </row>
    <row r="80" spans="1:5" s="162" customFormat="1" ht="14.25" customHeight="1">
      <c r="A80" s="165"/>
      <c r="B80" s="370">
        <v>75</v>
      </c>
      <c r="C80" s="371" t="s">
        <v>278</v>
      </c>
      <c r="D80" s="372"/>
      <c r="E80" s="470">
        <v>23.471</v>
      </c>
    </row>
    <row r="81" spans="1:5" s="162" customFormat="1" ht="14.25" customHeight="1">
      <c r="A81" s="165"/>
      <c r="B81" s="380" t="s">
        <v>279</v>
      </c>
      <c r="C81" s="381"/>
      <c r="D81" s="381"/>
      <c r="E81" s="471"/>
    </row>
    <row r="82" spans="1:5" s="162" customFormat="1" ht="14.25" customHeight="1">
      <c r="A82" s="165"/>
      <c r="B82" s="370">
        <v>76</v>
      </c>
      <c r="C82" s="371" t="s">
        <v>280</v>
      </c>
      <c r="D82" s="372"/>
      <c r="E82" s="470"/>
    </row>
    <row r="83" spans="1:5" s="162" customFormat="1" ht="14.25" customHeight="1">
      <c r="A83" s="165"/>
      <c r="B83" s="370">
        <v>77</v>
      </c>
      <c r="C83" s="371" t="s">
        <v>281</v>
      </c>
      <c r="D83" s="372"/>
      <c r="E83" s="470"/>
    </row>
    <row r="84" spans="1:5" s="162" customFormat="1" ht="15" customHeight="1">
      <c r="A84" s="165"/>
      <c r="B84" s="370">
        <v>78</v>
      </c>
      <c r="C84" s="371" t="s">
        <v>251</v>
      </c>
      <c r="D84" s="372"/>
      <c r="E84" s="470"/>
    </row>
    <row r="85" spans="1:5" s="162" customFormat="1" ht="15" customHeight="1">
      <c r="A85" s="165"/>
      <c r="B85" s="382">
        <v>79</v>
      </c>
      <c r="C85" s="383" t="s">
        <v>282</v>
      </c>
      <c r="D85" s="384"/>
      <c r="E85" s="472"/>
    </row>
    <row r="86" spans="1:5" s="162" customFormat="1" ht="15" customHeight="1">
      <c r="A86" s="165"/>
      <c r="B86" s="380" t="s">
        <v>283</v>
      </c>
      <c r="C86" s="381"/>
      <c r="D86" s="381"/>
      <c r="E86" s="471"/>
    </row>
    <row r="87" spans="1:5" s="162" customFormat="1" ht="15" customHeight="1">
      <c r="A87" s="165"/>
      <c r="B87" s="370">
        <v>80</v>
      </c>
      <c r="C87" s="371" t="s">
        <v>284</v>
      </c>
      <c r="D87" s="372"/>
      <c r="E87" s="470"/>
    </row>
    <row r="88" spans="1:5" s="162" customFormat="1" ht="15" customHeight="1">
      <c r="A88" s="165"/>
      <c r="B88" s="370">
        <v>81</v>
      </c>
      <c r="C88" s="371" t="s">
        <v>285</v>
      </c>
      <c r="D88" s="372"/>
      <c r="E88" s="470"/>
    </row>
    <row r="89" spans="1:5" s="162" customFormat="1" ht="15" customHeight="1">
      <c r="A89" s="165"/>
      <c r="B89" s="370">
        <v>82</v>
      </c>
      <c r="C89" s="371" t="s">
        <v>286</v>
      </c>
      <c r="D89" s="372"/>
      <c r="E89" s="470"/>
    </row>
    <row r="90" spans="1:5" s="162" customFormat="1" ht="15" customHeight="1">
      <c r="A90" s="165"/>
      <c r="B90" s="370">
        <v>83</v>
      </c>
      <c r="C90" s="371" t="s">
        <v>287</v>
      </c>
      <c r="D90" s="372"/>
      <c r="E90" s="470"/>
    </row>
    <row r="91" spans="1:5" s="163" customFormat="1" ht="15" customHeight="1">
      <c r="B91" s="370">
        <v>84</v>
      </c>
      <c r="C91" s="371" t="s">
        <v>288</v>
      </c>
      <c r="D91" s="372"/>
      <c r="E91" s="470"/>
    </row>
    <row r="92" spans="1:5" s="163" customFormat="1" ht="15" customHeight="1">
      <c r="B92" s="370">
        <v>85</v>
      </c>
      <c r="C92" s="371" t="s">
        <v>289</v>
      </c>
      <c r="D92" s="372"/>
      <c r="E92" s="470"/>
    </row>
    <row r="93" spans="1:5" s="163" customFormat="1" ht="15" customHeight="1">
      <c r="B93" s="18"/>
      <c r="C93" s="147"/>
      <c r="D93" s="147"/>
      <c r="E93" s="465"/>
    </row>
    <row r="97" spans="9:9">
      <c r="I97" s="157"/>
    </row>
  </sheetData>
  <mergeCells count="10">
    <mergeCell ref="B77:E77"/>
    <mergeCell ref="C78:D78"/>
    <mergeCell ref="C79:D79"/>
    <mergeCell ref="C26:D26"/>
    <mergeCell ref="C27:D27"/>
    <mergeCell ref="C28:D28"/>
    <mergeCell ref="C30:D30"/>
    <mergeCell ref="C47:D47"/>
    <mergeCell ref="C60:D60"/>
    <mergeCell ref="C63:D63"/>
  </mergeCells>
  <pageMargins left="0.7" right="0.7" top="0.75" bottom="0.75" header="0.3" footer="0.3"/>
  <pageSetup paperSize="9" orientation="portrait" verticalDpi="144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</sheetPr>
  <dimension ref="A1:S69"/>
  <sheetViews>
    <sheetView zoomScale="86" zoomScaleNormal="86" workbookViewId="0">
      <selection activeCell="H9" sqref="H9"/>
    </sheetView>
  </sheetViews>
  <sheetFormatPr defaultColWidth="11.42578125" defaultRowHeight="14.25"/>
  <cols>
    <col min="1" max="2" width="4.28515625" style="143" customWidth="1"/>
    <col min="3" max="3" width="70.140625" style="143" customWidth="1"/>
    <col min="4" max="4" width="25.28515625" style="143" customWidth="1"/>
    <col min="5" max="5" width="23.7109375" style="143" customWidth="1"/>
    <col min="6" max="8" width="25.28515625" style="143" customWidth="1"/>
    <col min="9" max="10" width="24.85546875" style="143" customWidth="1"/>
    <col min="11" max="11" width="32" style="143" bestFit="1" customWidth="1"/>
    <col min="12" max="12" width="24.5703125" style="143" bestFit="1" customWidth="1"/>
    <col min="13" max="19" width="14.28515625" style="143" customWidth="1"/>
    <col min="20" max="16384" width="11.42578125" style="143"/>
  </cols>
  <sheetData>
    <row r="1" spans="1:19" ht="18.75" customHeight="1"/>
    <row r="2" spans="1:19" ht="18.75" customHeight="1">
      <c r="A2" s="144" t="s">
        <v>19</v>
      </c>
      <c r="B2" s="146"/>
      <c r="C2" s="146"/>
      <c r="D2" s="145"/>
      <c r="E2" s="145"/>
      <c r="F2" s="145"/>
      <c r="G2" s="145"/>
      <c r="H2" s="145"/>
      <c r="I2" s="145"/>
      <c r="J2" s="145"/>
      <c r="K2" s="145"/>
    </row>
    <row r="3" spans="1:19" ht="14.25" customHeight="1">
      <c r="A3" s="144"/>
      <c r="B3" s="146"/>
      <c r="C3" s="146"/>
      <c r="D3" s="145"/>
      <c r="E3" s="145"/>
      <c r="F3" s="145"/>
      <c r="G3" s="145"/>
      <c r="H3" s="145"/>
      <c r="I3" s="145"/>
      <c r="J3" s="145"/>
      <c r="K3" s="145"/>
    </row>
    <row r="4" spans="1:19" ht="14.25" customHeight="1">
      <c r="A4" s="144"/>
      <c r="B4" s="167" t="s">
        <v>117</v>
      </c>
      <c r="C4" s="147"/>
      <c r="D4" s="145"/>
      <c r="E4" s="145"/>
      <c r="F4" s="145"/>
      <c r="G4" s="145"/>
      <c r="H4" s="145"/>
      <c r="I4" s="145"/>
      <c r="J4" s="145"/>
      <c r="K4" s="145"/>
    </row>
    <row r="5" spans="1:19" s="162" customFormat="1" ht="14.25" customHeight="1">
      <c r="A5" s="165"/>
      <c r="B5" s="333" t="s">
        <v>290</v>
      </c>
      <c r="C5" s="150"/>
      <c r="D5" s="334"/>
      <c r="E5" s="334"/>
      <c r="F5" s="334"/>
      <c r="G5" s="334"/>
      <c r="H5" s="334"/>
      <c r="I5" s="334"/>
      <c r="J5" s="334"/>
      <c r="K5" s="334"/>
    </row>
    <row r="6" spans="1:19" s="162" customFormat="1" ht="12.75">
      <c r="A6" s="165"/>
      <c r="B6" s="150"/>
      <c r="C6" s="150"/>
      <c r="D6" s="334"/>
      <c r="E6" s="334"/>
      <c r="F6" s="334"/>
      <c r="G6" s="334"/>
      <c r="H6" s="334"/>
      <c r="I6" s="334"/>
      <c r="J6" s="334"/>
      <c r="K6" s="334"/>
      <c r="L6" s="353"/>
      <c r="M6" s="353"/>
      <c r="N6" s="353"/>
      <c r="O6" s="353"/>
      <c r="P6" s="353"/>
      <c r="Q6" s="353"/>
      <c r="R6" s="353"/>
      <c r="S6" s="353"/>
    </row>
    <row r="7" spans="1:19" s="162" customFormat="1" ht="14.25" customHeight="1">
      <c r="A7" s="165"/>
      <c r="B7" s="150"/>
      <c r="C7" s="150"/>
      <c r="D7" s="334"/>
      <c r="E7" s="334"/>
      <c r="F7" s="334"/>
      <c r="G7" s="334"/>
      <c r="H7" s="334"/>
      <c r="I7" s="334"/>
      <c r="J7" s="334"/>
      <c r="K7" s="334"/>
      <c r="L7" s="353"/>
      <c r="M7" s="353"/>
      <c r="N7" s="353"/>
      <c r="O7" s="353"/>
      <c r="P7" s="353"/>
      <c r="Q7" s="353"/>
      <c r="R7" s="353"/>
      <c r="S7" s="353"/>
    </row>
    <row r="8" spans="1:19" s="162" customFormat="1" ht="14.25" customHeight="1" thickBot="1">
      <c r="A8" s="165"/>
      <c r="B8" s="335">
        <v>1</v>
      </c>
      <c r="C8" s="336" t="s">
        <v>291</v>
      </c>
      <c r="D8" s="337" t="s">
        <v>171</v>
      </c>
      <c r="E8" s="337" t="s">
        <v>171</v>
      </c>
      <c r="F8" s="337" t="s">
        <v>171</v>
      </c>
      <c r="G8" s="337" t="s">
        <v>171</v>
      </c>
      <c r="H8" s="337" t="s">
        <v>171</v>
      </c>
      <c r="I8" s="337" t="s">
        <v>171</v>
      </c>
      <c r="J8" s="337" t="s">
        <v>171</v>
      </c>
      <c r="K8" s="337" t="s">
        <v>171</v>
      </c>
      <c r="L8" s="337" t="s">
        <v>171</v>
      </c>
      <c r="M8" s="353"/>
      <c r="N8" s="353"/>
      <c r="O8" s="353"/>
      <c r="P8" s="353"/>
      <c r="Q8" s="353"/>
      <c r="R8" s="353"/>
      <c r="S8" s="353"/>
    </row>
    <row r="9" spans="1:19" s="162" customFormat="1" ht="14.25" customHeight="1">
      <c r="A9" s="165"/>
      <c r="B9" s="338">
        <v>2</v>
      </c>
      <c r="C9" s="339" t="s">
        <v>292</v>
      </c>
      <c r="D9" s="340" t="s">
        <v>293</v>
      </c>
      <c r="E9" s="340" t="s">
        <v>294</v>
      </c>
      <c r="F9" s="340" t="s">
        <v>295</v>
      </c>
      <c r="G9" s="340" t="s">
        <v>296</v>
      </c>
      <c r="H9" s="340" t="s">
        <v>297</v>
      </c>
      <c r="I9" s="340" t="s">
        <v>298</v>
      </c>
      <c r="J9" s="340" t="s">
        <v>299</v>
      </c>
      <c r="K9" s="340" t="s">
        <v>300</v>
      </c>
      <c r="L9" s="340" t="s">
        <v>301</v>
      </c>
      <c r="M9" s="353"/>
      <c r="N9" s="353"/>
      <c r="O9" s="353"/>
      <c r="P9" s="353"/>
      <c r="Q9" s="353"/>
      <c r="R9" s="353"/>
      <c r="S9" s="353"/>
    </row>
    <row r="10" spans="1:19" s="162" customFormat="1" ht="14.25" customHeight="1">
      <c r="A10" s="165"/>
      <c r="B10" s="338">
        <v>3</v>
      </c>
      <c r="C10" s="339" t="s">
        <v>302</v>
      </c>
      <c r="D10" s="340" t="s">
        <v>303</v>
      </c>
      <c r="E10" s="340" t="s">
        <v>303</v>
      </c>
      <c r="F10" s="340" t="s">
        <v>303</v>
      </c>
      <c r="G10" s="340" t="s">
        <v>303</v>
      </c>
      <c r="H10" s="340" t="s">
        <v>303</v>
      </c>
      <c r="I10" s="340" t="s">
        <v>303</v>
      </c>
      <c r="J10" s="340" t="s">
        <v>303</v>
      </c>
      <c r="K10" s="340" t="s">
        <v>303</v>
      </c>
      <c r="L10" s="340" t="s">
        <v>303</v>
      </c>
      <c r="M10" s="361"/>
      <c r="N10" s="361"/>
      <c r="O10" s="361"/>
      <c r="P10" s="361"/>
      <c r="Q10" s="361"/>
      <c r="R10" s="361"/>
      <c r="S10" s="354"/>
    </row>
    <row r="11" spans="1:19" s="162" customFormat="1" ht="14.25" customHeight="1" thickBot="1">
      <c r="A11" s="165"/>
      <c r="B11" s="335"/>
      <c r="C11" s="341" t="s">
        <v>304</v>
      </c>
      <c r="D11" s="342"/>
      <c r="E11" s="342"/>
      <c r="F11" s="342"/>
      <c r="G11" s="342"/>
      <c r="H11" s="342"/>
      <c r="I11" s="342"/>
      <c r="J11" s="342"/>
      <c r="K11" s="342"/>
      <c r="L11" s="342"/>
      <c r="M11" s="353"/>
      <c r="N11" s="353"/>
      <c r="O11" s="353"/>
      <c r="P11" s="353"/>
      <c r="Q11" s="353"/>
      <c r="R11" s="353"/>
      <c r="S11" s="353"/>
    </row>
    <row r="12" spans="1:19" s="162" customFormat="1" ht="14.25" customHeight="1">
      <c r="A12" s="165"/>
      <c r="B12" s="338">
        <v>4</v>
      </c>
      <c r="C12" s="339" t="s">
        <v>305</v>
      </c>
      <c r="D12" s="340" t="s">
        <v>306</v>
      </c>
      <c r="E12" s="340" t="s">
        <v>247</v>
      </c>
      <c r="F12" s="340" t="s">
        <v>247</v>
      </c>
      <c r="G12" s="340" t="s">
        <v>247</v>
      </c>
      <c r="H12" s="340" t="s">
        <v>263</v>
      </c>
      <c r="I12" s="340" t="s">
        <v>263</v>
      </c>
      <c r="J12" s="340" t="s">
        <v>263</v>
      </c>
      <c r="K12" s="340" t="s">
        <v>263</v>
      </c>
      <c r="L12" s="340" t="s">
        <v>263</v>
      </c>
      <c r="M12" s="353"/>
      <c r="N12" s="353"/>
      <c r="O12" s="353"/>
      <c r="P12" s="353"/>
      <c r="Q12" s="353"/>
      <c r="R12" s="353"/>
      <c r="S12" s="353"/>
    </row>
    <row r="13" spans="1:19" s="162" customFormat="1" ht="12">
      <c r="A13" s="165"/>
      <c r="B13" s="338">
        <v>5</v>
      </c>
      <c r="C13" s="339" t="s">
        <v>307</v>
      </c>
      <c r="D13" s="340" t="s">
        <v>306</v>
      </c>
      <c r="E13" s="340" t="s">
        <v>247</v>
      </c>
      <c r="F13" s="340" t="s">
        <v>247</v>
      </c>
      <c r="G13" s="340" t="s">
        <v>247</v>
      </c>
      <c r="H13" s="340" t="s">
        <v>263</v>
      </c>
      <c r="I13" s="340" t="s">
        <v>263</v>
      </c>
      <c r="J13" s="340" t="s">
        <v>263</v>
      </c>
      <c r="K13" s="340" t="s">
        <v>263</v>
      </c>
      <c r="L13" s="340" t="s">
        <v>263</v>
      </c>
      <c r="M13" s="353"/>
      <c r="N13" s="353"/>
      <c r="O13" s="353"/>
      <c r="P13" s="353"/>
      <c r="Q13" s="353"/>
      <c r="R13" s="353"/>
      <c r="S13" s="353"/>
    </row>
    <row r="14" spans="1:19" s="162" customFormat="1" ht="12">
      <c r="A14" s="165"/>
      <c r="B14" s="338">
        <v>6</v>
      </c>
      <c r="C14" s="339" t="s">
        <v>308</v>
      </c>
      <c r="D14" s="340" t="s">
        <v>309</v>
      </c>
      <c r="E14" s="340" t="s">
        <v>310</v>
      </c>
      <c r="F14" s="340" t="s">
        <v>310</v>
      </c>
      <c r="G14" s="340" t="s">
        <v>310</v>
      </c>
      <c r="H14" s="340" t="s">
        <v>310</v>
      </c>
      <c r="I14" s="340" t="s">
        <v>310</v>
      </c>
      <c r="J14" s="340" t="s">
        <v>310</v>
      </c>
      <c r="K14" s="340" t="s">
        <v>310</v>
      </c>
      <c r="L14" s="340" t="s">
        <v>310</v>
      </c>
      <c r="M14" s="353"/>
      <c r="N14" s="353"/>
      <c r="O14" s="353"/>
      <c r="P14" s="353"/>
      <c r="Q14" s="353"/>
      <c r="R14" s="353"/>
      <c r="S14" s="353"/>
    </row>
    <row r="15" spans="1:19" s="162" customFormat="1" ht="14.25" customHeight="1">
      <c r="A15" s="165"/>
      <c r="B15" s="338">
        <v>7</v>
      </c>
      <c r="C15" s="343" t="s">
        <v>311</v>
      </c>
      <c r="D15" s="340" t="s">
        <v>312</v>
      </c>
      <c r="E15" s="340" t="s">
        <v>313</v>
      </c>
      <c r="F15" s="340" t="s">
        <v>313</v>
      </c>
      <c r="G15" s="340" t="s">
        <v>313</v>
      </c>
      <c r="H15" s="340" t="s">
        <v>314</v>
      </c>
      <c r="I15" s="340" t="s">
        <v>314</v>
      </c>
      <c r="J15" s="340" t="s">
        <v>314</v>
      </c>
      <c r="K15" s="340" t="s">
        <v>314</v>
      </c>
      <c r="L15" s="340" t="s">
        <v>314</v>
      </c>
      <c r="M15" s="355"/>
      <c r="N15" s="355"/>
      <c r="O15" s="355"/>
      <c r="P15" s="355"/>
      <c r="Q15" s="355"/>
      <c r="R15" s="355"/>
      <c r="S15" s="355"/>
    </row>
    <row r="16" spans="1:19" s="162" customFormat="1" ht="14.25" customHeight="1">
      <c r="A16" s="165"/>
      <c r="B16" s="338">
        <v>8</v>
      </c>
      <c r="C16" s="343" t="s">
        <v>315</v>
      </c>
      <c r="D16" s="344">
        <v>946.52</v>
      </c>
      <c r="E16" s="344">
        <v>100</v>
      </c>
      <c r="F16" s="344">
        <v>150</v>
      </c>
      <c r="G16" s="344">
        <v>100</v>
      </c>
      <c r="H16" s="344">
        <v>50</v>
      </c>
      <c r="I16" s="344">
        <v>250</v>
      </c>
      <c r="J16" s="344">
        <v>50</v>
      </c>
      <c r="K16" s="344">
        <v>150</v>
      </c>
      <c r="L16" s="344">
        <v>150</v>
      </c>
      <c r="M16" s="355"/>
      <c r="N16" s="355"/>
      <c r="O16" s="355"/>
      <c r="P16" s="355"/>
      <c r="Q16" s="355"/>
      <c r="R16" s="355"/>
      <c r="S16" s="355"/>
    </row>
    <row r="17" spans="1:19" s="162" customFormat="1" ht="14.25" customHeight="1">
      <c r="A17" s="165"/>
      <c r="B17" s="338">
        <v>9</v>
      </c>
      <c r="C17" s="343" t="s">
        <v>316</v>
      </c>
      <c r="D17" s="344">
        <v>946.52</v>
      </c>
      <c r="E17" s="344">
        <v>100</v>
      </c>
      <c r="F17" s="344">
        <v>150</v>
      </c>
      <c r="G17" s="344">
        <v>100</v>
      </c>
      <c r="H17" s="344">
        <v>50</v>
      </c>
      <c r="I17" s="344">
        <v>250</v>
      </c>
      <c r="J17" s="344">
        <v>50</v>
      </c>
      <c r="K17" s="344">
        <v>150</v>
      </c>
      <c r="L17" s="344">
        <v>150</v>
      </c>
      <c r="M17" s="355"/>
      <c r="N17" s="355"/>
      <c r="O17" s="355"/>
      <c r="P17" s="355"/>
      <c r="Q17" s="355"/>
      <c r="R17" s="355"/>
      <c r="S17" s="355"/>
    </row>
    <row r="18" spans="1:19" s="162" customFormat="1" ht="14.25" customHeight="1">
      <c r="A18" s="165"/>
      <c r="B18" s="338" t="s">
        <v>317</v>
      </c>
      <c r="C18" s="343" t="s">
        <v>318</v>
      </c>
      <c r="D18" s="340">
        <v>100</v>
      </c>
      <c r="E18" s="340">
        <v>100</v>
      </c>
      <c r="F18" s="340">
        <v>100</v>
      </c>
      <c r="G18" s="340">
        <v>100</v>
      </c>
      <c r="H18" s="340">
        <v>100</v>
      </c>
      <c r="I18" s="340">
        <v>100</v>
      </c>
      <c r="J18" s="340">
        <v>100</v>
      </c>
      <c r="K18" s="340">
        <v>100</v>
      </c>
      <c r="L18" s="340">
        <v>100</v>
      </c>
      <c r="M18" s="355"/>
      <c r="N18" s="355"/>
      <c r="O18" s="355"/>
      <c r="P18" s="355"/>
      <c r="Q18" s="355"/>
      <c r="R18" s="355"/>
      <c r="S18" s="355"/>
    </row>
    <row r="19" spans="1:19" s="162" customFormat="1" ht="12">
      <c r="A19" s="165"/>
      <c r="B19" s="338" t="s">
        <v>319</v>
      </c>
      <c r="C19" s="343" t="s">
        <v>320</v>
      </c>
      <c r="D19" s="340" t="s">
        <v>321</v>
      </c>
      <c r="E19" s="340">
        <v>100</v>
      </c>
      <c r="F19" s="340">
        <v>100</v>
      </c>
      <c r="G19" s="340">
        <v>100</v>
      </c>
      <c r="H19" s="340">
        <v>100</v>
      </c>
      <c r="I19" s="340">
        <v>100</v>
      </c>
      <c r="J19" s="340">
        <v>100</v>
      </c>
      <c r="K19" s="340">
        <v>100</v>
      </c>
      <c r="L19" s="340">
        <v>100</v>
      </c>
      <c r="M19" s="356"/>
      <c r="N19" s="356"/>
      <c r="O19" s="356"/>
      <c r="P19" s="356"/>
      <c r="Q19" s="356"/>
      <c r="R19" s="356"/>
      <c r="S19" s="356"/>
    </row>
    <row r="20" spans="1:19" s="162" customFormat="1" ht="14.25" customHeight="1">
      <c r="A20" s="165"/>
      <c r="B20" s="338">
        <v>10</v>
      </c>
      <c r="C20" s="343" t="s">
        <v>322</v>
      </c>
      <c r="D20" s="340" t="s">
        <v>154</v>
      </c>
      <c r="E20" s="340" t="s">
        <v>154</v>
      </c>
      <c r="F20" s="340" t="s">
        <v>154</v>
      </c>
      <c r="G20" s="340" t="s">
        <v>154</v>
      </c>
      <c r="H20" s="340" t="s">
        <v>323</v>
      </c>
      <c r="I20" s="340" t="s">
        <v>323</v>
      </c>
      <c r="J20" s="340" t="s">
        <v>323</v>
      </c>
      <c r="K20" s="340" t="s">
        <v>323</v>
      </c>
      <c r="L20" s="340" t="s">
        <v>323</v>
      </c>
      <c r="M20" s="357"/>
      <c r="N20" s="357"/>
      <c r="O20" s="357"/>
      <c r="P20" s="357"/>
      <c r="Q20" s="357"/>
      <c r="R20" s="357"/>
      <c r="S20" s="357"/>
    </row>
    <row r="21" spans="1:19" s="162" customFormat="1" ht="14.25" customHeight="1">
      <c r="A21" s="165"/>
      <c r="B21" s="338">
        <v>11</v>
      </c>
      <c r="C21" s="343" t="s">
        <v>324</v>
      </c>
      <c r="D21" s="345">
        <v>34481</v>
      </c>
      <c r="E21" s="345">
        <v>42970</v>
      </c>
      <c r="F21" s="345">
        <v>43640</v>
      </c>
      <c r="G21" s="345">
        <v>44000</v>
      </c>
      <c r="H21" s="345">
        <v>42970</v>
      </c>
      <c r="I21" s="345">
        <v>43053</v>
      </c>
      <c r="J21" s="345">
        <v>43252</v>
      </c>
      <c r="K21" s="345">
        <v>43348</v>
      </c>
      <c r="L21" s="345">
        <v>44468</v>
      </c>
      <c r="M21" s="355"/>
      <c r="N21" s="355"/>
      <c r="O21" s="355"/>
      <c r="P21" s="355"/>
      <c r="Q21" s="355"/>
      <c r="R21" s="355"/>
      <c r="S21" s="355"/>
    </row>
    <row r="22" spans="1:19" s="162" customFormat="1" ht="14.25" customHeight="1">
      <c r="A22" s="165"/>
      <c r="B22" s="338">
        <v>12</v>
      </c>
      <c r="C22" s="343" t="s">
        <v>325</v>
      </c>
      <c r="D22" s="340" t="s">
        <v>326</v>
      </c>
      <c r="E22" s="340" t="s">
        <v>326</v>
      </c>
      <c r="F22" s="340" t="s">
        <v>326</v>
      </c>
      <c r="G22" s="340" t="s">
        <v>326</v>
      </c>
      <c r="H22" s="340" t="s">
        <v>327</v>
      </c>
      <c r="I22" s="340" t="s">
        <v>327</v>
      </c>
      <c r="J22" s="340" t="s">
        <v>327</v>
      </c>
      <c r="K22" s="340" t="s">
        <v>327</v>
      </c>
      <c r="L22" s="340" t="s">
        <v>327</v>
      </c>
      <c r="M22" s="357"/>
      <c r="N22" s="355"/>
      <c r="O22" s="355"/>
      <c r="P22" s="355"/>
      <c r="Q22" s="355"/>
      <c r="R22" s="355"/>
      <c r="S22" s="357"/>
    </row>
    <row r="23" spans="1:19" s="162" customFormat="1" ht="14.25" customHeight="1">
      <c r="A23" s="165"/>
      <c r="B23" s="338">
        <v>13</v>
      </c>
      <c r="C23" s="343" t="s">
        <v>328</v>
      </c>
      <c r="D23" s="340"/>
      <c r="E23" s="340" t="s">
        <v>329</v>
      </c>
      <c r="F23" s="340" t="s">
        <v>329</v>
      </c>
      <c r="G23" s="340" t="s">
        <v>329</v>
      </c>
      <c r="H23" s="345">
        <v>46622</v>
      </c>
      <c r="I23" s="345">
        <v>46706</v>
      </c>
      <c r="J23" s="345">
        <v>46905</v>
      </c>
      <c r="K23" s="345">
        <v>47001</v>
      </c>
      <c r="L23" s="345">
        <v>48120</v>
      </c>
      <c r="M23" s="355"/>
      <c r="N23" s="355"/>
      <c r="O23" s="355"/>
      <c r="P23" s="355"/>
      <c r="Q23" s="355"/>
      <c r="R23" s="355"/>
      <c r="S23" s="355"/>
    </row>
    <row r="24" spans="1:19" s="162" customFormat="1" ht="14.25" customHeight="1">
      <c r="A24" s="165"/>
      <c r="B24" s="338">
        <v>14</v>
      </c>
      <c r="C24" s="343" t="s">
        <v>330</v>
      </c>
      <c r="D24" s="340"/>
      <c r="E24" s="340" t="s">
        <v>331</v>
      </c>
      <c r="F24" s="340" t="s">
        <v>331</v>
      </c>
      <c r="G24" s="340" t="s">
        <v>331</v>
      </c>
      <c r="H24" s="340" t="s">
        <v>331</v>
      </c>
      <c r="I24" s="340" t="s">
        <v>331</v>
      </c>
      <c r="J24" s="340" t="s">
        <v>331</v>
      </c>
      <c r="K24" s="340" t="s">
        <v>331</v>
      </c>
      <c r="L24" s="340" t="s">
        <v>331</v>
      </c>
      <c r="M24" s="357"/>
      <c r="N24" s="357"/>
      <c r="O24" s="357"/>
      <c r="P24" s="357"/>
      <c r="Q24" s="357"/>
      <c r="R24" s="357"/>
      <c r="S24" s="357"/>
    </row>
    <row r="25" spans="1:19" s="162" customFormat="1" ht="36">
      <c r="A25" s="165"/>
      <c r="B25" s="338">
        <v>15</v>
      </c>
      <c r="C25" s="343" t="s">
        <v>332</v>
      </c>
      <c r="D25" s="340"/>
      <c r="E25" s="346" t="s">
        <v>333</v>
      </c>
      <c r="F25" s="346" t="s">
        <v>334</v>
      </c>
      <c r="G25" s="346" t="s">
        <v>335</v>
      </c>
      <c r="H25" s="346" t="s">
        <v>333</v>
      </c>
      <c r="I25" s="346" t="s">
        <v>336</v>
      </c>
      <c r="J25" s="346" t="s">
        <v>337</v>
      </c>
      <c r="K25" s="346" t="s">
        <v>338</v>
      </c>
      <c r="L25" s="346" t="s">
        <v>339</v>
      </c>
      <c r="M25" s="355"/>
      <c r="N25" s="355"/>
      <c r="O25" s="355"/>
      <c r="P25" s="355"/>
      <c r="Q25" s="355"/>
      <c r="R25" s="355"/>
      <c r="S25" s="355"/>
    </row>
    <row r="26" spans="1:19" s="162" customFormat="1" ht="51.75" customHeight="1">
      <c r="A26" s="165"/>
      <c r="B26" s="338">
        <v>16</v>
      </c>
      <c r="C26" s="343" t="s">
        <v>340</v>
      </c>
      <c r="D26" s="340"/>
      <c r="E26" s="347" t="s">
        <v>341</v>
      </c>
      <c r="F26" s="347" t="s">
        <v>342</v>
      </c>
      <c r="G26" s="347" t="s">
        <v>343</v>
      </c>
      <c r="H26" s="347" t="s">
        <v>344</v>
      </c>
      <c r="I26" s="347" t="s">
        <v>345</v>
      </c>
      <c r="J26" s="347" t="s">
        <v>346</v>
      </c>
      <c r="K26" s="347" t="s">
        <v>347</v>
      </c>
      <c r="L26" s="347" t="s">
        <v>348</v>
      </c>
      <c r="M26" s="355"/>
      <c r="N26" s="355"/>
      <c r="O26" s="355"/>
      <c r="P26" s="355"/>
      <c r="Q26" s="355"/>
      <c r="R26" s="355"/>
      <c r="S26" s="355"/>
    </row>
    <row r="27" spans="1:19" s="162" customFormat="1" ht="14.25" customHeight="1" thickBot="1">
      <c r="A27" s="165"/>
      <c r="B27" s="335"/>
      <c r="C27" s="348" t="s">
        <v>349</v>
      </c>
      <c r="D27" s="349"/>
      <c r="E27" s="349"/>
      <c r="F27" s="342"/>
      <c r="G27" s="342"/>
      <c r="H27" s="342"/>
      <c r="I27" s="342"/>
      <c r="J27" s="342"/>
      <c r="K27" s="342"/>
      <c r="L27" s="342"/>
      <c r="M27" s="362"/>
      <c r="N27" s="362"/>
      <c r="O27" s="362"/>
      <c r="P27" s="362"/>
      <c r="Q27" s="362"/>
      <c r="R27" s="362"/>
      <c r="S27" s="358"/>
    </row>
    <row r="28" spans="1:19" s="162" customFormat="1" ht="14.25" customHeight="1">
      <c r="A28" s="165"/>
      <c r="B28" s="338">
        <v>17</v>
      </c>
      <c r="C28" s="343" t="s">
        <v>350</v>
      </c>
      <c r="D28" s="340" t="s">
        <v>351</v>
      </c>
      <c r="E28" s="340" t="s">
        <v>352</v>
      </c>
      <c r="F28" s="340" t="s">
        <v>352</v>
      </c>
      <c r="G28" s="340" t="s">
        <v>352</v>
      </c>
      <c r="H28" s="340" t="s">
        <v>352</v>
      </c>
      <c r="I28" s="340" t="s">
        <v>352</v>
      </c>
      <c r="J28" s="340" t="s">
        <v>352</v>
      </c>
      <c r="K28" s="340" t="s">
        <v>352</v>
      </c>
      <c r="L28" s="340" t="s">
        <v>352</v>
      </c>
      <c r="M28" s="355"/>
      <c r="N28" s="355"/>
      <c r="O28" s="355"/>
      <c r="P28" s="355"/>
      <c r="Q28" s="355"/>
      <c r="R28" s="355"/>
      <c r="S28" s="355"/>
    </row>
    <row r="29" spans="1:19" s="162" customFormat="1" ht="12">
      <c r="A29" s="165"/>
      <c r="B29" s="350">
        <v>18</v>
      </c>
      <c r="C29" s="343" t="s">
        <v>353</v>
      </c>
      <c r="D29" s="340"/>
      <c r="E29" s="351" t="s">
        <v>354</v>
      </c>
      <c r="F29" s="351" t="s">
        <v>355</v>
      </c>
      <c r="G29" s="351" t="s">
        <v>356</v>
      </c>
      <c r="H29" s="351" t="s">
        <v>357</v>
      </c>
      <c r="I29" s="351" t="s">
        <v>358</v>
      </c>
      <c r="J29" s="351" t="s">
        <v>359</v>
      </c>
      <c r="K29" s="351" t="s">
        <v>360</v>
      </c>
      <c r="L29" s="351" t="s">
        <v>361</v>
      </c>
      <c r="M29" s="356"/>
      <c r="N29" s="356"/>
      <c r="O29" s="356"/>
      <c r="P29" s="356"/>
      <c r="Q29" s="356"/>
      <c r="R29" s="356"/>
      <c r="S29" s="356"/>
    </row>
    <row r="30" spans="1:19" s="162" customFormat="1" ht="14.25" customHeight="1">
      <c r="A30" s="165"/>
      <c r="B30" s="338">
        <v>19</v>
      </c>
      <c r="C30" s="343" t="s">
        <v>362</v>
      </c>
      <c r="D30" s="340" t="s">
        <v>363</v>
      </c>
      <c r="E30" s="340" t="s">
        <v>364</v>
      </c>
      <c r="F30" s="340" t="s">
        <v>364</v>
      </c>
      <c r="G30" s="340" t="s">
        <v>364</v>
      </c>
      <c r="H30" s="340" t="s">
        <v>364</v>
      </c>
      <c r="I30" s="340" t="s">
        <v>364</v>
      </c>
      <c r="J30" s="340" t="s">
        <v>364</v>
      </c>
      <c r="K30" s="340" t="s">
        <v>364</v>
      </c>
      <c r="L30" s="340" t="s">
        <v>364</v>
      </c>
      <c r="M30" s="355"/>
      <c r="N30" s="355"/>
      <c r="O30" s="355"/>
      <c r="P30" s="355"/>
      <c r="Q30" s="355"/>
      <c r="R30" s="355"/>
      <c r="S30" s="355"/>
    </row>
    <row r="31" spans="1:19" s="162" customFormat="1" ht="14.25" customHeight="1">
      <c r="A31" s="165"/>
      <c r="B31" s="338" t="s">
        <v>365</v>
      </c>
      <c r="C31" s="343" t="s">
        <v>366</v>
      </c>
      <c r="D31" s="340" t="s">
        <v>363</v>
      </c>
      <c r="E31" s="340" t="s">
        <v>367</v>
      </c>
      <c r="F31" s="340" t="s">
        <v>367</v>
      </c>
      <c r="G31" s="340" t="s">
        <v>367</v>
      </c>
      <c r="H31" s="340" t="s">
        <v>368</v>
      </c>
      <c r="I31" s="340" t="s">
        <v>368</v>
      </c>
      <c r="J31" s="340" t="s">
        <v>368</v>
      </c>
      <c r="K31" s="340" t="s">
        <v>368</v>
      </c>
      <c r="L31" s="340" t="s">
        <v>368</v>
      </c>
      <c r="M31" s="355"/>
      <c r="N31" s="355"/>
      <c r="O31" s="355"/>
      <c r="P31" s="355"/>
      <c r="Q31" s="355"/>
      <c r="R31" s="355"/>
      <c r="S31" s="355"/>
    </row>
    <row r="32" spans="1:19" s="162" customFormat="1" ht="14.25" customHeight="1">
      <c r="A32" s="165"/>
      <c r="B32" s="338" t="s">
        <v>369</v>
      </c>
      <c r="C32" s="343" t="s">
        <v>370</v>
      </c>
      <c r="D32" s="340" t="s">
        <v>363</v>
      </c>
      <c r="E32" s="340" t="s">
        <v>367</v>
      </c>
      <c r="F32" s="340" t="s">
        <v>367</v>
      </c>
      <c r="G32" s="340" t="s">
        <v>367</v>
      </c>
      <c r="H32" s="340" t="s">
        <v>368</v>
      </c>
      <c r="I32" s="340" t="s">
        <v>368</v>
      </c>
      <c r="J32" s="340" t="s">
        <v>368</v>
      </c>
      <c r="K32" s="340" t="s">
        <v>368</v>
      </c>
      <c r="L32" s="340" t="s">
        <v>368</v>
      </c>
      <c r="M32" s="355"/>
      <c r="N32" s="355"/>
      <c r="O32" s="355"/>
      <c r="P32" s="355"/>
      <c r="Q32" s="355"/>
      <c r="R32" s="355"/>
      <c r="S32" s="355"/>
    </row>
    <row r="33" spans="1:19" s="162" customFormat="1" ht="14.25" customHeight="1">
      <c r="A33" s="165"/>
      <c r="B33" s="350">
        <v>21</v>
      </c>
      <c r="C33" s="343" t="s">
        <v>371</v>
      </c>
      <c r="D33" s="340" t="s">
        <v>363</v>
      </c>
      <c r="E33" s="340" t="s">
        <v>364</v>
      </c>
      <c r="F33" s="340" t="s">
        <v>364</v>
      </c>
      <c r="G33" s="340" t="s">
        <v>364</v>
      </c>
      <c r="H33" s="340" t="s">
        <v>364</v>
      </c>
      <c r="I33" s="340" t="s">
        <v>364</v>
      </c>
      <c r="J33" s="340" t="s">
        <v>364</v>
      </c>
      <c r="K33" s="340" t="s">
        <v>364</v>
      </c>
      <c r="L33" s="340" t="s">
        <v>364</v>
      </c>
      <c r="M33" s="355"/>
      <c r="N33" s="355"/>
      <c r="O33" s="355"/>
      <c r="P33" s="355"/>
      <c r="Q33" s="355"/>
      <c r="R33" s="355"/>
      <c r="S33" s="355"/>
    </row>
    <row r="34" spans="1:19" s="162" customFormat="1" ht="14.25" customHeight="1">
      <c r="A34" s="165"/>
      <c r="B34" s="338">
        <v>22</v>
      </c>
      <c r="C34" s="343" t="s">
        <v>372</v>
      </c>
      <c r="D34" s="340" t="s">
        <v>363</v>
      </c>
      <c r="E34" s="340" t="s">
        <v>373</v>
      </c>
      <c r="F34" s="340" t="s">
        <v>373</v>
      </c>
      <c r="G34" s="340" t="s">
        <v>373</v>
      </c>
      <c r="H34" s="340" t="s">
        <v>374</v>
      </c>
      <c r="I34" s="340" t="s">
        <v>374</v>
      </c>
      <c r="J34" s="340" t="s">
        <v>374</v>
      </c>
      <c r="K34" s="340" t="s">
        <v>374</v>
      </c>
      <c r="L34" s="340" t="s">
        <v>374</v>
      </c>
      <c r="M34" s="355"/>
      <c r="N34" s="355"/>
      <c r="O34" s="355"/>
      <c r="P34" s="355"/>
      <c r="Q34" s="355"/>
      <c r="R34" s="355"/>
      <c r="S34" s="355"/>
    </row>
    <row r="35" spans="1:19" s="162" customFormat="1" ht="14.25" customHeight="1" thickBot="1">
      <c r="A35" s="165"/>
      <c r="B35" s="335"/>
      <c r="C35" s="348" t="s">
        <v>375</v>
      </c>
      <c r="D35" s="342"/>
      <c r="E35" s="342"/>
      <c r="F35" s="342"/>
      <c r="G35" s="342"/>
      <c r="H35" s="342"/>
      <c r="I35" s="342"/>
      <c r="J35" s="342"/>
      <c r="K35" s="342"/>
      <c r="L35" s="342"/>
      <c r="M35" s="355"/>
      <c r="N35" s="355"/>
      <c r="O35" s="355"/>
      <c r="P35" s="355"/>
      <c r="Q35" s="355"/>
      <c r="R35" s="355"/>
      <c r="S35" s="359"/>
    </row>
    <row r="36" spans="1:19" s="162" customFormat="1" ht="14.25" customHeight="1">
      <c r="A36" s="165"/>
      <c r="B36" s="350">
        <v>23</v>
      </c>
      <c r="C36" s="343" t="s">
        <v>376</v>
      </c>
      <c r="D36" s="340" t="s">
        <v>363</v>
      </c>
      <c r="E36" s="340" t="s">
        <v>377</v>
      </c>
      <c r="F36" s="340" t="s">
        <v>377</v>
      </c>
      <c r="G36" s="340" t="s">
        <v>377</v>
      </c>
      <c r="H36" s="340" t="s">
        <v>377</v>
      </c>
      <c r="I36" s="340" t="s">
        <v>377</v>
      </c>
      <c r="J36" s="340" t="s">
        <v>377</v>
      </c>
      <c r="K36" s="340" t="s">
        <v>377</v>
      </c>
      <c r="L36" s="340" t="s">
        <v>377</v>
      </c>
      <c r="M36" s="360"/>
      <c r="N36" s="360"/>
      <c r="O36" s="360"/>
      <c r="P36" s="360"/>
      <c r="Q36" s="360"/>
      <c r="R36" s="360"/>
      <c r="S36" s="360"/>
    </row>
    <row r="37" spans="1:19" s="162" customFormat="1" ht="20.25" customHeight="1">
      <c r="A37" s="165"/>
      <c r="B37" s="338">
        <v>24</v>
      </c>
      <c r="C37" s="343" t="s">
        <v>378</v>
      </c>
      <c r="D37" s="340" t="s">
        <v>321</v>
      </c>
      <c r="E37" s="340" t="s">
        <v>321</v>
      </c>
      <c r="F37" s="340" t="s">
        <v>321</v>
      </c>
      <c r="G37" s="340" t="s">
        <v>321</v>
      </c>
      <c r="H37" s="340" t="s">
        <v>321</v>
      </c>
      <c r="I37" s="340" t="s">
        <v>321</v>
      </c>
      <c r="J37" s="340" t="s">
        <v>321</v>
      </c>
      <c r="K37" s="340" t="s">
        <v>321</v>
      </c>
      <c r="L37" s="340" t="s">
        <v>321</v>
      </c>
      <c r="M37" s="353"/>
      <c r="N37" s="353"/>
      <c r="O37" s="353"/>
      <c r="P37" s="353"/>
      <c r="Q37" s="353"/>
      <c r="R37" s="353"/>
      <c r="S37" s="353"/>
    </row>
    <row r="38" spans="1:19" s="162" customFormat="1" ht="14.25" customHeight="1">
      <c r="A38" s="165"/>
      <c r="B38" s="338">
        <v>25</v>
      </c>
      <c r="C38" s="343" t="s">
        <v>379</v>
      </c>
      <c r="D38" s="340" t="s">
        <v>321</v>
      </c>
      <c r="E38" s="340" t="s">
        <v>321</v>
      </c>
      <c r="F38" s="340" t="s">
        <v>321</v>
      </c>
      <c r="G38" s="340" t="s">
        <v>321</v>
      </c>
      <c r="H38" s="340" t="s">
        <v>321</v>
      </c>
      <c r="I38" s="340" t="s">
        <v>321</v>
      </c>
      <c r="J38" s="340" t="s">
        <v>321</v>
      </c>
      <c r="K38" s="340" t="s">
        <v>321</v>
      </c>
      <c r="L38" s="340" t="s">
        <v>321</v>
      </c>
      <c r="M38" s="353"/>
      <c r="N38" s="353"/>
      <c r="O38" s="353"/>
      <c r="P38" s="353"/>
      <c r="Q38" s="353"/>
      <c r="R38" s="353"/>
      <c r="S38" s="353"/>
    </row>
    <row r="39" spans="1:19" s="162" customFormat="1" ht="14.25" customHeight="1">
      <c r="A39" s="165"/>
      <c r="B39" s="338">
        <v>26</v>
      </c>
      <c r="C39" s="343" t="s">
        <v>380</v>
      </c>
      <c r="D39" s="340" t="s">
        <v>321</v>
      </c>
      <c r="E39" s="340" t="s">
        <v>321</v>
      </c>
      <c r="F39" s="340" t="s">
        <v>321</v>
      </c>
      <c r="G39" s="340" t="s">
        <v>321</v>
      </c>
      <c r="H39" s="340" t="s">
        <v>321</v>
      </c>
      <c r="I39" s="340" t="s">
        <v>321</v>
      </c>
      <c r="J39" s="340" t="s">
        <v>321</v>
      </c>
      <c r="K39" s="340" t="s">
        <v>321</v>
      </c>
      <c r="L39" s="340" t="s">
        <v>321</v>
      </c>
      <c r="M39" s="353"/>
      <c r="N39" s="353"/>
      <c r="O39" s="353"/>
      <c r="P39" s="353"/>
      <c r="Q39" s="353"/>
      <c r="R39" s="353"/>
      <c r="S39" s="353"/>
    </row>
    <row r="40" spans="1:19" s="162" customFormat="1" ht="14.25" customHeight="1">
      <c r="A40" s="165"/>
      <c r="B40" s="338">
        <v>27</v>
      </c>
      <c r="C40" s="343" t="s">
        <v>381</v>
      </c>
      <c r="D40" s="340" t="s">
        <v>321</v>
      </c>
      <c r="E40" s="340" t="s">
        <v>321</v>
      </c>
      <c r="F40" s="340" t="s">
        <v>321</v>
      </c>
      <c r="G40" s="340" t="s">
        <v>321</v>
      </c>
      <c r="H40" s="340" t="s">
        <v>321</v>
      </c>
      <c r="I40" s="340" t="s">
        <v>321</v>
      </c>
      <c r="J40" s="340" t="s">
        <v>321</v>
      </c>
      <c r="K40" s="340" t="s">
        <v>321</v>
      </c>
      <c r="L40" s="340" t="s">
        <v>321</v>
      </c>
      <c r="M40" s="353"/>
      <c r="N40" s="353"/>
      <c r="O40" s="353"/>
      <c r="P40" s="353"/>
      <c r="Q40" s="353"/>
      <c r="R40" s="353"/>
      <c r="S40" s="353"/>
    </row>
    <row r="41" spans="1:19" s="162" customFormat="1" ht="14.25" customHeight="1">
      <c r="A41" s="165"/>
      <c r="B41" s="338">
        <v>28</v>
      </c>
      <c r="C41" s="343" t="s">
        <v>382</v>
      </c>
      <c r="D41" s="340" t="s">
        <v>321</v>
      </c>
      <c r="E41" s="340" t="s">
        <v>321</v>
      </c>
      <c r="F41" s="340" t="s">
        <v>321</v>
      </c>
      <c r="G41" s="340" t="s">
        <v>321</v>
      </c>
      <c r="H41" s="340" t="s">
        <v>321</v>
      </c>
      <c r="I41" s="340" t="s">
        <v>321</v>
      </c>
      <c r="J41" s="340" t="s">
        <v>321</v>
      </c>
      <c r="K41" s="340" t="s">
        <v>321</v>
      </c>
      <c r="L41" s="340" t="s">
        <v>321</v>
      </c>
      <c r="M41" s="353"/>
      <c r="N41" s="353"/>
      <c r="O41" s="353"/>
      <c r="P41" s="353"/>
      <c r="Q41" s="353"/>
      <c r="R41" s="353"/>
      <c r="S41" s="353"/>
    </row>
    <row r="42" spans="1:19" s="162" customFormat="1" ht="14.25" customHeight="1">
      <c r="A42" s="165"/>
      <c r="B42" s="338">
        <v>29</v>
      </c>
      <c r="C42" s="343" t="s">
        <v>383</v>
      </c>
      <c r="D42" s="340" t="s">
        <v>321</v>
      </c>
      <c r="E42" s="340" t="s">
        <v>321</v>
      </c>
      <c r="F42" s="340" t="s">
        <v>321</v>
      </c>
      <c r="G42" s="340" t="s">
        <v>321</v>
      </c>
      <c r="H42" s="340" t="s">
        <v>321</v>
      </c>
      <c r="I42" s="340" t="s">
        <v>321</v>
      </c>
      <c r="J42" s="340" t="s">
        <v>321</v>
      </c>
      <c r="K42" s="340" t="s">
        <v>321</v>
      </c>
      <c r="L42" s="340" t="s">
        <v>321</v>
      </c>
      <c r="M42" s="353"/>
      <c r="N42" s="353"/>
      <c r="O42" s="353"/>
      <c r="P42" s="353"/>
      <c r="Q42" s="353"/>
      <c r="R42" s="353"/>
      <c r="S42" s="353"/>
    </row>
    <row r="43" spans="1:19" s="162" customFormat="1" ht="13.5" customHeight="1">
      <c r="A43" s="165"/>
      <c r="B43" s="350">
        <v>30</v>
      </c>
      <c r="C43" s="343" t="s">
        <v>384</v>
      </c>
      <c r="D43" s="340" t="s">
        <v>321</v>
      </c>
      <c r="E43" s="340" t="s">
        <v>331</v>
      </c>
      <c r="F43" s="340" t="s">
        <v>331</v>
      </c>
      <c r="G43" s="340" t="s">
        <v>331</v>
      </c>
      <c r="H43" s="340" t="s">
        <v>321</v>
      </c>
      <c r="I43" s="340" t="s">
        <v>321</v>
      </c>
      <c r="J43" s="340" t="s">
        <v>321</v>
      </c>
      <c r="K43" s="340" t="s">
        <v>321</v>
      </c>
      <c r="L43" s="340" t="s">
        <v>321</v>
      </c>
      <c r="M43" s="353"/>
      <c r="N43" s="353"/>
      <c r="O43" s="353"/>
      <c r="P43" s="353"/>
      <c r="Q43" s="353"/>
      <c r="R43" s="353"/>
      <c r="S43" s="353"/>
    </row>
    <row r="44" spans="1:19" s="162" customFormat="1" ht="87" customHeight="1">
      <c r="A44" s="165"/>
      <c r="B44" s="350">
        <v>31</v>
      </c>
      <c r="C44" s="343" t="s">
        <v>385</v>
      </c>
      <c r="D44" s="340" t="s">
        <v>363</v>
      </c>
      <c r="E44" s="352" t="s">
        <v>386</v>
      </c>
      <c r="F44" s="352" t="s">
        <v>386</v>
      </c>
      <c r="G44" s="352" t="s">
        <v>386</v>
      </c>
      <c r="H44" s="347" t="s">
        <v>321</v>
      </c>
      <c r="I44" s="347" t="s">
        <v>321</v>
      </c>
      <c r="J44" s="347" t="s">
        <v>321</v>
      </c>
      <c r="K44" s="347" t="s">
        <v>321</v>
      </c>
      <c r="L44" s="347" t="s">
        <v>321</v>
      </c>
      <c r="M44" s="353"/>
      <c r="N44" s="353"/>
      <c r="O44" s="353"/>
      <c r="P44" s="353"/>
      <c r="Q44" s="353"/>
      <c r="R44" s="353"/>
      <c r="S44" s="353"/>
    </row>
    <row r="45" spans="1:19" s="162" customFormat="1" ht="12">
      <c r="A45" s="165"/>
      <c r="B45" s="350">
        <v>32</v>
      </c>
      <c r="C45" s="343" t="s">
        <v>387</v>
      </c>
      <c r="D45" s="340" t="s">
        <v>363</v>
      </c>
      <c r="E45" s="340" t="s">
        <v>388</v>
      </c>
      <c r="F45" s="340" t="s">
        <v>388</v>
      </c>
      <c r="G45" s="340" t="s">
        <v>388</v>
      </c>
      <c r="H45" s="340" t="s">
        <v>321</v>
      </c>
      <c r="I45" s="340" t="s">
        <v>321</v>
      </c>
      <c r="J45" s="340" t="s">
        <v>321</v>
      </c>
      <c r="K45" s="340" t="s">
        <v>321</v>
      </c>
      <c r="L45" s="340" t="s">
        <v>321</v>
      </c>
      <c r="M45" s="353"/>
      <c r="N45" s="353"/>
      <c r="O45" s="353"/>
      <c r="P45" s="353"/>
      <c r="Q45" s="353"/>
      <c r="R45" s="353"/>
      <c r="S45" s="353"/>
    </row>
    <row r="46" spans="1:19" s="162" customFormat="1" ht="12">
      <c r="A46" s="165"/>
      <c r="B46" s="338">
        <v>33</v>
      </c>
      <c r="C46" s="343" t="s">
        <v>389</v>
      </c>
      <c r="D46" s="340" t="s">
        <v>363</v>
      </c>
      <c r="E46" s="340" t="s">
        <v>390</v>
      </c>
      <c r="F46" s="340" t="s">
        <v>390</v>
      </c>
      <c r="G46" s="340" t="s">
        <v>390</v>
      </c>
      <c r="H46" s="340" t="s">
        <v>321</v>
      </c>
      <c r="I46" s="340" t="s">
        <v>321</v>
      </c>
      <c r="J46" s="340" t="s">
        <v>321</v>
      </c>
      <c r="K46" s="340" t="s">
        <v>321</v>
      </c>
      <c r="L46" s="340" t="s">
        <v>321</v>
      </c>
      <c r="M46" s="353"/>
      <c r="N46" s="353"/>
      <c r="O46" s="353"/>
      <c r="P46" s="353"/>
      <c r="Q46" s="353"/>
      <c r="R46" s="353"/>
      <c r="S46" s="353"/>
    </row>
    <row r="47" spans="1:19" s="162" customFormat="1" ht="108">
      <c r="A47" s="165"/>
      <c r="B47" s="350">
        <v>34</v>
      </c>
      <c r="C47" s="343" t="s">
        <v>391</v>
      </c>
      <c r="D47" s="340" t="s">
        <v>363</v>
      </c>
      <c r="E47" s="347" t="s">
        <v>392</v>
      </c>
      <c r="F47" s="347" t="s">
        <v>392</v>
      </c>
      <c r="G47" s="347" t="s">
        <v>392</v>
      </c>
      <c r="H47" s="340"/>
      <c r="I47" s="340"/>
      <c r="J47" s="340"/>
      <c r="K47" s="340"/>
      <c r="L47" s="340"/>
      <c r="M47" s="353"/>
      <c r="N47" s="353"/>
      <c r="O47" s="353"/>
      <c r="P47" s="353"/>
      <c r="Q47" s="353"/>
      <c r="R47" s="353"/>
      <c r="S47" s="353"/>
    </row>
    <row r="48" spans="1:19" s="162" customFormat="1" ht="12">
      <c r="A48" s="165"/>
      <c r="B48" s="350">
        <v>35</v>
      </c>
      <c r="C48" s="343" t="s">
        <v>393</v>
      </c>
      <c r="D48" s="340" t="s">
        <v>313</v>
      </c>
      <c r="E48" s="340" t="s">
        <v>152</v>
      </c>
      <c r="F48" s="340" t="s">
        <v>152</v>
      </c>
      <c r="G48" s="340" t="s">
        <v>152</v>
      </c>
      <c r="H48" s="340" t="s">
        <v>394</v>
      </c>
      <c r="I48" s="340" t="s">
        <v>394</v>
      </c>
      <c r="J48" s="340" t="s">
        <v>394</v>
      </c>
      <c r="K48" s="340" t="s">
        <v>394</v>
      </c>
      <c r="L48" s="340" t="s">
        <v>394</v>
      </c>
      <c r="M48" s="353"/>
      <c r="N48" s="353"/>
      <c r="O48" s="353"/>
      <c r="P48" s="353"/>
      <c r="Q48" s="353"/>
      <c r="R48" s="353"/>
      <c r="S48" s="353"/>
    </row>
    <row r="49" spans="1:19" s="162" customFormat="1" ht="14.25" customHeight="1">
      <c r="A49" s="165"/>
      <c r="B49" s="338">
        <v>36</v>
      </c>
      <c r="C49" s="343" t="s">
        <v>395</v>
      </c>
      <c r="D49" s="340" t="s">
        <v>321</v>
      </c>
      <c r="E49" s="340" t="s">
        <v>364</v>
      </c>
      <c r="F49" s="340" t="s">
        <v>364</v>
      </c>
      <c r="G49" s="340" t="s">
        <v>364</v>
      </c>
      <c r="H49" s="340" t="s">
        <v>321</v>
      </c>
      <c r="I49" s="340" t="s">
        <v>321</v>
      </c>
      <c r="J49" s="340" t="s">
        <v>321</v>
      </c>
      <c r="K49" s="340" t="s">
        <v>321</v>
      </c>
      <c r="L49" s="340" t="s">
        <v>321</v>
      </c>
      <c r="M49" s="353"/>
      <c r="N49" s="353"/>
      <c r="O49" s="353"/>
      <c r="P49" s="353"/>
      <c r="Q49" s="353"/>
      <c r="R49" s="353"/>
      <c r="S49" s="353"/>
    </row>
    <row r="50" spans="1:19" s="162" customFormat="1" ht="14.25" customHeight="1">
      <c r="A50" s="165"/>
      <c r="B50" s="338">
        <v>37</v>
      </c>
      <c r="C50" s="343" t="s">
        <v>396</v>
      </c>
      <c r="D50" s="340" t="s">
        <v>321</v>
      </c>
      <c r="E50" s="340" t="s">
        <v>321</v>
      </c>
      <c r="F50" s="340" t="s">
        <v>321</v>
      </c>
      <c r="G50" s="340" t="s">
        <v>321</v>
      </c>
      <c r="H50" s="340" t="s">
        <v>321</v>
      </c>
      <c r="I50" s="340" t="s">
        <v>321</v>
      </c>
      <c r="J50" s="340" t="s">
        <v>321</v>
      </c>
      <c r="K50" s="340" t="s">
        <v>321</v>
      </c>
      <c r="L50" s="340" t="s">
        <v>321</v>
      </c>
      <c r="M50" s="353"/>
      <c r="N50" s="353"/>
      <c r="O50" s="353"/>
      <c r="P50" s="353"/>
      <c r="Q50" s="353"/>
      <c r="R50" s="353"/>
      <c r="S50" s="353"/>
    </row>
    <row r="51" spans="1:19" s="162" customFormat="1" ht="15" customHeight="1">
      <c r="A51" s="165"/>
      <c r="B51" s="169"/>
      <c r="C51" s="21"/>
      <c r="D51" s="170"/>
      <c r="E51" s="170"/>
      <c r="F51" s="170"/>
      <c r="G51" s="170"/>
      <c r="H51" s="170"/>
      <c r="I51" s="170"/>
      <c r="J51" s="170"/>
      <c r="K51" s="170"/>
    </row>
    <row r="52" spans="1:19" s="162" customFormat="1" ht="15" customHeight="1">
      <c r="A52" s="165"/>
      <c r="B52" s="166"/>
      <c r="C52" s="160"/>
      <c r="D52" s="161"/>
      <c r="E52" s="161"/>
      <c r="F52" s="161"/>
      <c r="G52" s="161"/>
      <c r="H52" s="161"/>
      <c r="I52" s="161"/>
      <c r="J52" s="161"/>
      <c r="K52" s="161"/>
    </row>
    <row r="53" spans="1:19" s="162" customFormat="1" ht="15" customHeight="1">
      <c r="A53" s="165"/>
      <c r="B53" s="166"/>
      <c r="C53" s="160"/>
      <c r="D53" s="161"/>
      <c r="E53" s="161"/>
      <c r="F53" s="161"/>
      <c r="G53" s="161"/>
      <c r="H53" s="161"/>
      <c r="I53" s="161"/>
      <c r="J53" s="161"/>
      <c r="K53" s="161"/>
    </row>
    <row r="54" spans="1:19" s="162" customFormat="1" ht="15" customHeight="1">
      <c r="A54" s="165"/>
      <c r="B54" s="166"/>
      <c r="C54" s="160"/>
      <c r="D54" s="161"/>
      <c r="E54" s="161"/>
      <c r="F54" s="161"/>
      <c r="G54" s="161"/>
      <c r="H54" s="161"/>
      <c r="I54" s="161"/>
      <c r="J54" s="161"/>
      <c r="K54" s="161"/>
    </row>
    <row r="55" spans="1:19" s="162" customFormat="1" ht="15" customHeight="1">
      <c r="A55" s="165"/>
      <c r="B55" s="166"/>
      <c r="C55" s="160"/>
      <c r="D55" s="161"/>
      <c r="E55" s="161"/>
      <c r="F55" s="161"/>
      <c r="G55" s="161"/>
      <c r="H55" s="161"/>
      <c r="I55" s="161"/>
      <c r="J55" s="161"/>
      <c r="K55" s="161"/>
    </row>
    <row r="56" spans="1:19" s="162" customFormat="1" ht="15" customHeight="1">
      <c r="A56" s="165"/>
      <c r="B56" s="166"/>
      <c r="C56" s="160"/>
      <c r="D56" s="161"/>
      <c r="E56" s="161"/>
      <c r="F56" s="161"/>
      <c r="G56" s="161"/>
      <c r="H56" s="161"/>
      <c r="I56" s="161"/>
      <c r="J56" s="161"/>
      <c r="K56" s="161"/>
    </row>
    <row r="57" spans="1:19" s="162" customFormat="1" ht="15" customHeight="1">
      <c r="A57" s="165"/>
      <c r="B57" s="166"/>
      <c r="C57" s="160"/>
      <c r="D57" s="161"/>
      <c r="E57" s="161"/>
      <c r="F57" s="161"/>
      <c r="G57" s="161"/>
      <c r="H57" s="161"/>
      <c r="I57" s="161"/>
      <c r="J57" s="161"/>
      <c r="K57" s="161"/>
    </row>
    <row r="58" spans="1:19" s="162" customFormat="1" ht="15" customHeight="1">
      <c r="A58" s="165"/>
      <c r="B58" s="166"/>
      <c r="C58" s="160"/>
      <c r="D58" s="161"/>
      <c r="E58" s="161"/>
      <c r="F58" s="161"/>
      <c r="G58" s="161"/>
      <c r="H58" s="161"/>
      <c r="I58" s="161"/>
      <c r="J58" s="161"/>
      <c r="K58" s="161"/>
    </row>
    <row r="59" spans="1:19" s="163" customFormat="1" ht="15" customHeight="1">
      <c r="B59" s="164"/>
      <c r="C59" s="160"/>
      <c r="D59" s="160"/>
      <c r="E59" s="160"/>
      <c r="F59" s="160"/>
      <c r="G59" s="160"/>
      <c r="H59" s="160"/>
      <c r="I59" s="160"/>
      <c r="J59" s="160"/>
      <c r="K59" s="160"/>
    </row>
    <row r="60" spans="1:19" s="163" customFormat="1" ht="15" customHeight="1">
      <c r="B60" s="164"/>
      <c r="C60" s="160"/>
      <c r="D60" s="160"/>
      <c r="E60" s="160"/>
      <c r="F60" s="160"/>
      <c r="G60" s="160"/>
      <c r="H60" s="160"/>
      <c r="I60" s="160"/>
      <c r="J60" s="160"/>
      <c r="K60" s="160"/>
    </row>
    <row r="61" spans="1:19" s="163" customFormat="1" ht="15" customHeight="1">
      <c r="B61" s="164"/>
      <c r="C61" s="160"/>
      <c r="D61" s="160"/>
      <c r="E61" s="160"/>
      <c r="F61" s="160"/>
      <c r="G61" s="160"/>
      <c r="H61" s="160"/>
      <c r="I61" s="160"/>
      <c r="J61" s="160"/>
      <c r="K61" s="160"/>
    </row>
    <row r="62" spans="1:19" s="163" customFormat="1" ht="15" customHeight="1">
      <c r="B62" s="164"/>
      <c r="C62" s="160"/>
      <c r="D62" s="160"/>
      <c r="E62" s="160"/>
      <c r="F62" s="160"/>
      <c r="G62" s="160"/>
      <c r="H62" s="160"/>
      <c r="I62" s="160"/>
      <c r="J62" s="160"/>
      <c r="K62" s="160"/>
    </row>
    <row r="63" spans="1:19" s="163" customFormat="1" ht="15" customHeight="1">
      <c r="B63" s="164"/>
      <c r="C63" s="160"/>
      <c r="D63" s="160"/>
      <c r="E63" s="160"/>
      <c r="F63" s="160"/>
      <c r="G63" s="160"/>
      <c r="H63" s="160"/>
      <c r="I63" s="160"/>
      <c r="J63" s="160"/>
      <c r="K63" s="160"/>
    </row>
    <row r="64" spans="1:19" s="163" customFormat="1" ht="15" customHeight="1">
      <c r="B64" s="164"/>
      <c r="C64" s="160"/>
      <c r="D64" s="160"/>
      <c r="E64" s="160"/>
      <c r="F64" s="160"/>
      <c r="G64" s="160"/>
      <c r="H64" s="160"/>
      <c r="I64" s="160"/>
      <c r="J64" s="160"/>
      <c r="K64" s="160"/>
    </row>
    <row r="65" spans="1:11" s="163" customFormat="1" ht="15" customHeight="1">
      <c r="B65" s="164"/>
      <c r="C65" s="160"/>
      <c r="D65" s="160"/>
      <c r="E65" s="160"/>
      <c r="F65" s="160"/>
      <c r="G65" s="160"/>
      <c r="H65" s="160"/>
      <c r="I65" s="160"/>
      <c r="J65" s="160"/>
      <c r="K65" s="160"/>
    </row>
    <row r="66" spans="1:11" s="163" customFormat="1" ht="15" customHeight="1">
      <c r="B66" s="164"/>
      <c r="C66" s="160"/>
      <c r="D66" s="160"/>
      <c r="E66" s="160"/>
      <c r="F66" s="160"/>
      <c r="G66" s="160"/>
      <c r="H66" s="160"/>
      <c r="I66" s="160"/>
      <c r="J66" s="160"/>
      <c r="K66" s="160"/>
    </row>
    <row r="67" spans="1:11" s="163" customFormat="1" ht="15" customHeight="1">
      <c r="B67" s="164"/>
      <c r="C67" s="160"/>
      <c r="D67" s="160"/>
      <c r="E67" s="160"/>
      <c r="F67" s="160"/>
      <c r="G67" s="160"/>
      <c r="H67" s="160"/>
      <c r="I67" s="160"/>
      <c r="J67" s="160"/>
      <c r="K67" s="160"/>
    </row>
    <row r="68" spans="1:11" s="158" customFormat="1" ht="15" customHeight="1">
      <c r="A68" s="159"/>
      <c r="B68" s="164"/>
      <c r="C68" s="160"/>
      <c r="D68" s="160"/>
      <c r="E68" s="160"/>
      <c r="F68" s="160"/>
      <c r="G68" s="160"/>
      <c r="H68" s="160"/>
      <c r="I68" s="160"/>
      <c r="J68" s="160"/>
      <c r="K68" s="160"/>
    </row>
    <row r="69" spans="1:11" ht="15" customHeight="1">
      <c r="A69" s="144"/>
      <c r="B69" s="164"/>
      <c r="C69" s="160"/>
      <c r="D69" s="160"/>
      <c r="E69" s="160"/>
      <c r="F69" s="160"/>
      <c r="G69" s="160"/>
      <c r="H69" s="160"/>
      <c r="I69" s="160"/>
      <c r="J69" s="160"/>
      <c r="K69" s="160"/>
    </row>
  </sheetData>
  <phoneticPr fontId="58" type="noConversion"/>
  <pageMargins left="0.7" right="0.7" top="0.75" bottom="0.75" header="0.3" footer="0.3"/>
  <pageSetup paperSize="9" orientation="portrait" verticalDpi="144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3">
    <tabColor rgb="FF92D050"/>
  </sheetPr>
  <dimension ref="A1:G19"/>
  <sheetViews>
    <sheetView zoomScaleNormal="100" workbookViewId="0">
      <selection activeCell="G17" sqref="G17"/>
    </sheetView>
  </sheetViews>
  <sheetFormatPr defaultColWidth="11.42578125" defaultRowHeight="14.25"/>
  <cols>
    <col min="1" max="2" width="4.28515625" style="14" customWidth="1"/>
    <col min="3" max="3" width="2.140625" style="14" customWidth="1"/>
    <col min="4" max="4" width="50.85546875" style="14" customWidth="1"/>
    <col min="5" max="6" width="14.28515625" style="14" customWidth="1"/>
    <col min="7" max="7" width="24.7109375" style="14" customWidth="1"/>
    <col min="8" max="10" width="11.42578125" style="14"/>
    <col min="11" max="11" width="15.5703125" style="14" bestFit="1" customWidth="1"/>
    <col min="12" max="16384" width="11.42578125" style="14"/>
  </cols>
  <sheetData>
    <row r="1" spans="1:7" ht="18.75" customHeight="1"/>
    <row r="2" spans="1:7" ht="18.75" customHeight="1">
      <c r="A2" s="15" t="s">
        <v>20</v>
      </c>
      <c r="B2" s="16"/>
      <c r="C2" s="16"/>
      <c r="D2" s="16"/>
      <c r="E2" s="17"/>
      <c r="F2" s="17"/>
      <c r="G2" s="17"/>
    </row>
    <row r="3" spans="1:7" ht="14.25" customHeight="1">
      <c r="A3" s="15"/>
      <c r="B3" s="16"/>
      <c r="C3" s="16"/>
      <c r="D3" s="16"/>
      <c r="E3" s="17"/>
      <c r="F3" s="17"/>
      <c r="G3" s="17"/>
    </row>
    <row r="4" spans="1:7" ht="14.25" customHeight="1">
      <c r="A4" s="15"/>
      <c r="B4" s="18" t="s">
        <v>117</v>
      </c>
      <c r="C4" s="18"/>
      <c r="D4" s="19"/>
      <c r="E4" s="17"/>
      <c r="F4" s="17"/>
      <c r="G4" s="17"/>
    </row>
    <row r="5" spans="1:7" ht="14.25" customHeight="1">
      <c r="A5" s="15"/>
      <c r="B5" s="16"/>
      <c r="C5" s="16"/>
      <c r="D5" s="16"/>
      <c r="E5" s="17"/>
      <c r="F5" s="17"/>
      <c r="G5" s="17"/>
    </row>
    <row r="6" spans="1:7" ht="14.25" customHeight="1">
      <c r="B6" s="20"/>
      <c r="C6" s="20"/>
      <c r="D6" s="20"/>
      <c r="E6" s="474"/>
      <c r="F6" s="474"/>
      <c r="G6" s="474"/>
    </row>
    <row r="7" spans="1:7" ht="15" thickBot="1">
      <c r="B7" s="16"/>
      <c r="C7" s="16"/>
      <c r="D7" s="16"/>
      <c r="E7" s="17"/>
      <c r="F7" s="17"/>
      <c r="G7" s="17"/>
    </row>
    <row r="8" spans="1:7" ht="19.5" customHeight="1">
      <c r="B8" s="386"/>
      <c r="C8" s="386"/>
      <c r="D8" s="386"/>
      <c r="E8" s="387" t="s">
        <v>118</v>
      </c>
      <c r="F8" s="388" t="s">
        <v>119</v>
      </c>
      <c r="G8" s="389" t="s">
        <v>120</v>
      </c>
    </row>
    <row r="9" spans="1:7" ht="35.25" customHeight="1">
      <c r="B9" s="386"/>
      <c r="C9" s="386"/>
      <c r="D9" s="390"/>
      <c r="E9" s="577" t="s">
        <v>397</v>
      </c>
      <c r="F9" s="578"/>
      <c r="G9" s="391" t="s">
        <v>398</v>
      </c>
    </row>
    <row r="10" spans="1:7" ht="14.25" customHeight="1" thickBot="1">
      <c r="B10" s="386"/>
      <c r="C10" s="386"/>
      <c r="D10" s="386"/>
      <c r="E10" s="392">
        <v>44286</v>
      </c>
      <c r="F10" s="393">
        <v>44651</v>
      </c>
      <c r="G10" s="394">
        <v>44651</v>
      </c>
    </row>
    <row r="11" spans="1:7" ht="14.25" customHeight="1">
      <c r="B11" s="395">
        <v>1</v>
      </c>
      <c r="C11" s="396" t="s">
        <v>399</v>
      </c>
      <c r="D11" s="397"/>
      <c r="E11" s="398">
        <f>E12</f>
        <v>24095.682000000001</v>
      </c>
      <c r="F11" s="398">
        <v>44884.69</v>
      </c>
      <c r="G11" s="399">
        <f>F11*8%</f>
        <v>3590.7752</v>
      </c>
    </row>
    <row r="12" spans="1:7" ht="14.25" customHeight="1">
      <c r="B12" s="400">
        <v>2</v>
      </c>
      <c r="C12" s="401" t="s">
        <v>400</v>
      </c>
      <c r="D12" s="402"/>
      <c r="E12" s="403">
        <v>24095.682000000001</v>
      </c>
      <c r="F12" s="403">
        <f>F11</f>
        <v>44884.69</v>
      </c>
      <c r="G12" s="404">
        <f t="shared" ref="G12:G17" si="0">F12*8%</f>
        <v>3590.7752</v>
      </c>
    </row>
    <row r="13" spans="1:7" ht="14.25" customHeight="1">
      <c r="B13" s="400">
        <v>4</v>
      </c>
      <c r="C13" s="401" t="s">
        <v>401</v>
      </c>
      <c r="D13" s="475"/>
      <c r="E13" s="403">
        <v>3273.317</v>
      </c>
      <c r="F13" s="403">
        <v>6195.5159999999996</v>
      </c>
      <c r="G13" s="404">
        <f t="shared" si="0"/>
        <v>495.64127999999999</v>
      </c>
    </row>
    <row r="14" spans="1:7" ht="14.25" customHeight="1">
      <c r="B14" s="405">
        <v>6</v>
      </c>
      <c r="C14" s="406" t="s">
        <v>402</v>
      </c>
      <c r="D14" s="407"/>
      <c r="E14" s="408">
        <v>434.512</v>
      </c>
      <c r="F14" s="408">
        <v>310.798</v>
      </c>
      <c r="G14" s="404">
        <f t="shared" si="0"/>
        <v>24.86384</v>
      </c>
    </row>
    <row r="15" spans="1:7" ht="14.25" customHeight="1">
      <c r="B15" s="405">
        <v>23</v>
      </c>
      <c r="C15" s="406" t="s">
        <v>403</v>
      </c>
      <c r="D15" s="409"/>
      <c r="E15" s="408">
        <v>2129.4870000000001</v>
      </c>
      <c r="F15" s="408">
        <v>3392.1750000000002</v>
      </c>
      <c r="G15" s="404">
        <f t="shared" si="0"/>
        <v>271.37400000000002</v>
      </c>
    </row>
    <row r="16" spans="1:7" ht="14.25" customHeight="1">
      <c r="B16" s="410">
        <v>24</v>
      </c>
      <c r="C16" s="406" t="s">
        <v>404</v>
      </c>
      <c r="D16" s="409"/>
      <c r="E16" s="408">
        <f>E15</f>
        <v>2129.4870000000001</v>
      </c>
      <c r="F16" s="408">
        <f>F15</f>
        <v>3392.1750000000002</v>
      </c>
      <c r="G16" s="404">
        <f t="shared" si="0"/>
        <v>271.37400000000002</v>
      </c>
    </row>
    <row r="17" spans="2:7" ht="14.25" customHeight="1" thickBot="1">
      <c r="B17" s="411">
        <v>29</v>
      </c>
      <c r="C17" s="412" t="s">
        <v>405</v>
      </c>
      <c r="D17" s="413"/>
      <c r="E17" s="414">
        <f>E15+E14+E11</f>
        <v>26659.681</v>
      </c>
      <c r="F17" s="414">
        <f>F15+F14+F11</f>
        <v>48587.663</v>
      </c>
      <c r="G17" s="415">
        <f t="shared" si="0"/>
        <v>3887.0130400000003</v>
      </c>
    </row>
    <row r="18" spans="2:7" ht="14.25" customHeight="1">
      <c r="B18" s="476"/>
      <c r="C18" s="477"/>
      <c r="D18" s="478"/>
      <c r="E18" s="564"/>
      <c r="F18" s="385"/>
      <c r="G18" s="385"/>
    </row>
    <row r="19" spans="2:7" ht="14.25" customHeight="1">
      <c r="B19" s="476"/>
      <c r="C19" s="479"/>
      <c r="D19" s="479"/>
      <c r="E19" s="385"/>
      <c r="F19" s="385"/>
      <c r="G19" s="385"/>
    </row>
  </sheetData>
  <mergeCells count="1">
    <mergeCell ref="E9:F9"/>
  </mergeCells>
  <pageMargins left="0.7" right="0.7" top="0.75" bottom="0.75" header="0.3" footer="0.3"/>
  <pageSetup paperSize="9" orientation="portrait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</sheetPr>
  <dimension ref="A1:H62"/>
  <sheetViews>
    <sheetView showGridLines="0" topLeftCell="A13" zoomScale="110" zoomScaleNormal="110" workbookViewId="0">
      <selection activeCell="D43" sqref="D43"/>
    </sheetView>
  </sheetViews>
  <sheetFormatPr defaultColWidth="11.42578125" defaultRowHeight="14.25"/>
  <cols>
    <col min="1" max="1" width="4.28515625" style="14" customWidth="1"/>
    <col min="2" max="2" width="4.5703125" style="14" customWidth="1"/>
    <col min="3" max="3" width="100.42578125" style="14" customWidth="1"/>
    <col min="4" max="11" width="11.42578125" style="14" customWidth="1"/>
    <col min="12" max="16384" width="11.42578125" style="14"/>
  </cols>
  <sheetData>
    <row r="1" spans="1:5" ht="18.75" customHeight="1"/>
    <row r="2" spans="1:5" ht="18.75" customHeight="1">
      <c r="A2" s="15" t="s">
        <v>28</v>
      </c>
      <c r="B2" s="15"/>
      <c r="C2" s="15"/>
    </row>
    <row r="3" spans="1:5" ht="14.25" customHeight="1"/>
    <row r="4" spans="1:5" ht="14.25" customHeight="1">
      <c r="B4" s="18" t="s">
        <v>406</v>
      </c>
      <c r="C4" s="18"/>
    </row>
    <row r="5" spans="1:5" ht="14.25" customHeight="1">
      <c r="B5" s="18"/>
      <c r="C5" s="18"/>
    </row>
    <row r="6" spans="1:5">
      <c r="B6" s="416" t="s">
        <v>407</v>
      </c>
      <c r="C6" s="417"/>
      <c r="D6" s="418">
        <v>44651</v>
      </c>
      <c r="E6" s="419">
        <v>44286</v>
      </c>
    </row>
    <row r="7" spans="1:5" ht="14.25" customHeight="1">
      <c r="B7" s="420" t="s">
        <v>408</v>
      </c>
      <c r="C7" s="421"/>
      <c r="D7" s="422"/>
      <c r="E7" s="423"/>
    </row>
    <row r="8" spans="1:5" ht="14.25" customHeight="1">
      <c r="B8" s="420" t="s">
        <v>409</v>
      </c>
      <c r="C8" s="421"/>
      <c r="D8" s="424"/>
      <c r="E8" s="423"/>
    </row>
    <row r="9" spans="1:5" ht="14.25" customHeight="1">
      <c r="B9" s="420" t="s">
        <v>410</v>
      </c>
      <c r="C9" s="421"/>
      <c r="D9" s="424"/>
      <c r="E9" s="423"/>
    </row>
    <row r="10" spans="1:5" ht="14.25" customHeight="1">
      <c r="B10" s="420" t="s">
        <v>411</v>
      </c>
      <c r="C10" s="421"/>
      <c r="D10" s="424"/>
      <c r="E10" s="423"/>
    </row>
    <row r="11" spans="1:5" ht="14.25" customHeight="1">
      <c r="B11" s="420" t="s">
        <v>412</v>
      </c>
      <c r="C11" s="421"/>
      <c r="D11" s="424"/>
      <c r="E11" s="423"/>
    </row>
    <row r="12" spans="1:5" ht="14.25" customHeight="1">
      <c r="B12" s="420" t="s">
        <v>413</v>
      </c>
      <c r="C12" s="421"/>
      <c r="D12" s="424">
        <v>428.74400000000003</v>
      </c>
      <c r="E12" s="424">
        <v>1093.152</v>
      </c>
    </row>
    <row r="13" spans="1:5" ht="14.25" customHeight="1">
      <c r="B13" s="420" t="s">
        <v>414</v>
      </c>
      <c r="C13" s="421"/>
      <c r="D13" s="424">
        <v>-218.76900000000001</v>
      </c>
      <c r="E13" s="424">
        <v>-780.22199999999998</v>
      </c>
    </row>
    <row r="14" spans="1:5" ht="14.25" customHeight="1">
      <c r="B14" s="420" t="s">
        <v>415</v>
      </c>
      <c r="C14" s="421"/>
      <c r="D14" s="424"/>
      <c r="E14" s="424"/>
    </row>
    <row r="15" spans="1:5" ht="14.25" customHeight="1">
      <c r="B15" s="420" t="s">
        <v>416</v>
      </c>
      <c r="C15" s="421"/>
      <c r="D15" s="424">
        <v>387.98899999999998</v>
      </c>
      <c r="E15" s="424">
        <v>279.89499999999998</v>
      </c>
    </row>
    <row r="16" spans="1:5" ht="14.25" customHeight="1">
      <c r="B16" s="420" t="s">
        <v>417</v>
      </c>
      <c r="C16" s="421"/>
      <c r="D16" s="424"/>
      <c r="E16" s="424"/>
    </row>
    <row r="17" spans="2:5" ht="14.25" customHeight="1">
      <c r="B17" s="420" t="s">
        <v>418</v>
      </c>
      <c r="C17" s="421"/>
      <c r="D17" s="424"/>
      <c r="E17" s="424"/>
    </row>
    <row r="18" spans="2:5" ht="14.25" customHeight="1">
      <c r="B18" s="420" t="s">
        <v>419</v>
      </c>
      <c r="C18" s="421"/>
      <c r="D18" s="424"/>
      <c r="E18" s="424"/>
    </row>
    <row r="19" spans="2:5" ht="14.25" customHeight="1">
      <c r="B19" s="420" t="s">
        <v>420</v>
      </c>
      <c r="C19" s="421"/>
      <c r="D19" s="424"/>
      <c r="E19" s="424"/>
    </row>
    <row r="20" spans="2:5" ht="14.25" customHeight="1">
      <c r="B20" s="420" t="s">
        <v>421</v>
      </c>
      <c r="C20" s="421"/>
      <c r="D20" s="424"/>
      <c r="E20" s="424"/>
    </row>
    <row r="21" spans="2:5" ht="14.25" customHeight="1">
      <c r="B21" s="420" t="s">
        <v>422</v>
      </c>
      <c r="C21" s="421"/>
      <c r="D21" s="424">
        <v>184.70599999999999</v>
      </c>
      <c r="E21" s="424">
        <v>107.741</v>
      </c>
    </row>
    <row r="22" spans="2:5" ht="14.25" customHeight="1">
      <c r="B22" s="420" t="s">
        <v>423</v>
      </c>
      <c r="C22" s="421"/>
      <c r="D22" s="424">
        <v>1192.1210000000001</v>
      </c>
      <c r="E22" s="424">
        <v>483.90699999999998</v>
      </c>
    </row>
    <row r="23" spans="2:5" ht="14.25" customHeight="1">
      <c r="B23" s="420" t="s">
        <v>424</v>
      </c>
      <c r="C23" s="421"/>
      <c r="D23" s="424">
        <v>1879.7929999999999</v>
      </c>
      <c r="E23" s="424">
        <v>1194.5329999999999</v>
      </c>
    </row>
    <row r="24" spans="2:5" ht="14.25" customHeight="1">
      <c r="B24" s="420" t="s">
        <v>425</v>
      </c>
      <c r="C24" s="421"/>
      <c r="D24" s="424">
        <v>204.018</v>
      </c>
      <c r="E24" s="424">
        <v>480.93799999999999</v>
      </c>
    </row>
    <row r="25" spans="2:5" ht="14.25" customHeight="1">
      <c r="B25" s="420" t="s">
        <v>426</v>
      </c>
      <c r="C25" s="421"/>
      <c r="D25" s="424">
        <v>108994.548</v>
      </c>
      <c r="E25" s="424">
        <v>57985.252999999997</v>
      </c>
    </row>
    <row r="26" spans="2:5" ht="14.25" customHeight="1">
      <c r="B26" s="420" t="s">
        <v>427</v>
      </c>
      <c r="C26" s="421"/>
      <c r="D26" s="424"/>
      <c r="E26" s="424"/>
    </row>
    <row r="27" spans="2:5" ht="14.25" customHeight="1">
      <c r="B27" s="420" t="s">
        <v>428</v>
      </c>
      <c r="C27" s="421"/>
      <c r="D27" s="424"/>
      <c r="E27" s="424"/>
    </row>
    <row r="28" spans="2:5" ht="14.25" customHeight="1">
      <c r="B28" s="420" t="s">
        <v>429</v>
      </c>
      <c r="C28" s="421"/>
      <c r="D28" s="424"/>
      <c r="E28" s="424"/>
    </row>
    <row r="29" spans="2:5" ht="14.25" customHeight="1">
      <c r="B29" s="420" t="s">
        <v>430</v>
      </c>
      <c r="C29" s="421"/>
      <c r="D29" s="424"/>
      <c r="E29" s="424"/>
    </row>
    <row r="30" spans="2:5" ht="14.25" customHeight="1">
      <c r="B30" s="420" t="s">
        <v>431</v>
      </c>
      <c r="C30" s="421"/>
      <c r="D30" s="424"/>
      <c r="E30" s="424"/>
    </row>
    <row r="31" spans="2:5">
      <c r="B31" s="420" t="s">
        <v>432</v>
      </c>
      <c r="C31" s="421"/>
      <c r="D31" s="424"/>
      <c r="E31" s="424"/>
    </row>
    <row r="32" spans="2:5">
      <c r="B32" s="420" t="s">
        <v>433</v>
      </c>
      <c r="C32" s="421"/>
      <c r="D32" s="424"/>
      <c r="E32" s="424"/>
    </row>
    <row r="33" spans="2:5">
      <c r="B33" s="420" t="s">
        <v>434</v>
      </c>
      <c r="C33" s="421"/>
      <c r="D33" s="424">
        <v>-15.925000000000001</v>
      </c>
      <c r="E33" s="424">
        <v>-9.7970000000000006</v>
      </c>
    </row>
    <row r="34" spans="2:5">
      <c r="B34" s="420" t="s">
        <v>435</v>
      </c>
      <c r="C34" s="421"/>
      <c r="D34" s="424">
        <f>D33</f>
        <v>-15.925000000000001</v>
      </c>
      <c r="E34" s="424">
        <f>E33</f>
        <v>-9.7970000000000006</v>
      </c>
    </row>
    <row r="35" spans="2:5">
      <c r="B35" s="420" t="s">
        <v>436</v>
      </c>
      <c r="C35" s="421"/>
      <c r="D35" s="424">
        <f>D12+D13+D15+D21+D22+D23+D24+D25+D33</f>
        <v>113037.22499999999</v>
      </c>
      <c r="E35" s="424">
        <f>E12+E13+E15+E21+E22+E23+E24+E25+E33</f>
        <v>60835.4</v>
      </c>
    </row>
    <row r="36" spans="2:5">
      <c r="B36" s="420" t="s">
        <v>437</v>
      </c>
      <c r="C36" s="421"/>
      <c r="D36" s="424">
        <f>D35</f>
        <v>113037.22499999999</v>
      </c>
      <c r="E36" s="424">
        <f>E35</f>
        <v>60835.4</v>
      </c>
    </row>
    <row r="37" spans="2:5">
      <c r="B37" s="425" t="s">
        <v>438</v>
      </c>
      <c r="C37" s="417"/>
      <c r="D37" s="426"/>
      <c r="E37" s="427"/>
    </row>
    <row r="38" spans="2:5">
      <c r="B38" s="420" t="s">
        <v>439</v>
      </c>
      <c r="C38" s="421"/>
      <c r="D38" s="424">
        <v>9339.4869999999992</v>
      </c>
      <c r="E38" s="424">
        <v>5222.0060000000003</v>
      </c>
    </row>
    <row r="39" spans="2:5">
      <c r="B39" s="420" t="s">
        <v>440</v>
      </c>
      <c r="C39" s="421"/>
      <c r="D39" s="424">
        <f>D38</f>
        <v>9339.4869999999992</v>
      </c>
      <c r="E39" s="424">
        <f>E38</f>
        <v>5222.0060000000003</v>
      </c>
    </row>
    <row r="40" spans="2:5">
      <c r="B40" s="425" t="s">
        <v>441</v>
      </c>
      <c r="C40" s="417"/>
      <c r="D40" s="426"/>
      <c r="E40" s="427"/>
    </row>
    <row r="41" spans="2:5">
      <c r="B41" s="420" t="s">
        <v>441</v>
      </c>
      <c r="C41" s="421"/>
      <c r="D41" s="428">
        <v>8.2600000000000007E-2</v>
      </c>
      <c r="E41" s="429">
        <v>8.5800000000000001E-2</v>
      </c>
    </row>
    <row r="42" spans="2:5">
      <c r="B42" s="430" t="s">
        <v>442</v>
      </c>
      <c r="C42" s="431"/>
      <c r="D42" s="432">
        <f>D41</f>
        <v>8.2600000000000007E-2</v>
      </c>
      <c r="E42" s="433">
        <f>E41</f>
        <v>8.5800000000000001E-2</v>
      </c>
    </row>
    <row r="43" spans="2:5">
      <c r="B43" s="343"/>
      <c r="C43" s="343"/>
      <c r="D43" s="480"/>
      <c r="E43" s="481"/>
    </row>
    <row r="44" spans="2:5">
      <c r="B44" s="343"/>
      <c r="C44" s="343"/>
      <c r="D44" s="480"/>
      <c r="E44" s="481"/>
    </row>
    <row r="45" spans="2:5" s="559" customFormat="1">
      <c r="B45" s="556"/>
      <c r="C45" s="557"/>
      <c r="D45" s="558"/>
      <c r="E45" s="558"/>
    </row>
    <row r="46" spans="2:5" s="559" customFormat="1">
      <c r="B46" s="557"/>
      <c r="C46" s="557"/>
      <c r="D46" s="560"/>
      <c r="E46" s="555"/>
    </row>
    <row r="47" spans="2:5" s="559" customFormat="1">
      <c r="B47" s="557"/>
      <c r="C47" s="557"/>
      <c r="D47" s="561"/>
      <c r="E47" s="555"/>
    </row>
    <row r="48" spans="2:5" s="559" customFormat="1">
      <c r="B48" s="557"/>
      <c r="C48" s="557"/>
      <c r="D48" s="562"/>
      <c r="E48" s="563"/>
    </row>
    <row r="49" spans="2:8">
      <c r="B49" s="18"/>
      <c r="C49" s="18"/>
    </row>
    <row r="50" spans="2:8">
      <c r="B50" s="18"/>
      <c r="C50" s="18"/>
    </row>
    <row r="51" spans="2:8">
      <c r="B51" s="18"/>
      <c r="C51" s="18"/>
    </row>
    <row r="52" spans="2:8">
      <c r="B52" s="18"/>
      <c r="C52" s="18"/>
    </row>
    <row r="53" spans="2:8">
      <c r="B53" s="18"/>
      <c r="C53" s="18"/>
    </row>
    <row r="54" spans="2:8">
      <c r="B54" s="18"/>
      <c r="C54" s="18"/>
    </row>
    <row r="55" spans="2:8">
      <c r="B55" s="18"/>
      <c r="C55" s="18"/>
    </row>
    <row r="56" spans="2:8">
      <c r="B56" s="18"/>
      <c r="C56" s="18"/>
    </row>
    <row r="57" spans="2:8">
      <c r="B57" s="18"/>
      <c r="C57" s="18"/>
    </row>
    <row r="58" spans="2:8">
      <c r="B58" s="18"/>
      <c r="C58" s="18"/>
    </row>
    <row r="59" spans="2:8">
      <c r="B59" s="18"/>
      <c r="C59" s="18"/>
    </row>
    <row r="60" spans="2:8">
      <c r="B60" s="18"/>
      <c r="C60" s="18"/>
    </row>
    <row r="61" spans="2:8">
      <c r="B61" s="18"/>
      <c r="C61" s="18"/>
    </row>
    <row r="62" spans="2:8">
      <c r="B62" s="16"/>
      <c r="C62" s="16"/>
      <c r="D62" s="17"/>
      <c r="E62" s="17"/>
      <c r="F62" s="17"/>
      <c r="G62" s="17"/>
      <c r="H62" s="17"/>
    </row>
  </sheetData>
  <conditionalFormatting sqref="E10:E11">
    <cfRule type="cellIs" dxfId="5" priority="6" operator="lessThan">
      <formula>0</formula>
    </cfRule>
  </conditionalFormatting>
  <conditionalFormatting sqref="D10:D11">
    <cfRule type="cellIs" dxfId="4" priority="8" operator="lessThan">
      <formula>0</formula>
    </cfRule>
  </conditionalFormatting>
  <conditionalFormatting sqref="D21 D15 D32">
    <cfRule type="cellIs" dxfId="3" priority="4" operator="lessThan">
      <formula>0</formula>
    </cfRule>
  </conditionalFormatting>
  <conditionalFormatting sqref="D30">
    <cfRule type="cellIs" dxfId="2" priority="3" operator="lessThan">
      <formula>D28</formula>
    </cfRule>
  </conditionalFormatting>
  <conditionalFormatting sqref="E21 E15 E32">
    <cfRule type="cellIs" dxfId="1" priority="2" operator="lessThan">
      <formula>0</formula>
    </cfRule>
  </conditionalFormatting>
  <conditionalFormatting sqref="E30">
    <cfRule type="cellIs" dxfId="0" priority="1" operator="lessThan">
      <formula>E28</formula>
    </cfRule>
  </conditionalFormatting>
  <pageMargins left="0.7" right="0.7" top="0.75" bottom="0.75" header="0.3" footer="0.3"/>
  <pageSetup paperSize="9" orientation="portrait" horizontalDpi="144" verticalDpi="144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</sheetPr>
  <dimension ref="A1:I50"/>
  <sheetViews>
    <sheetView zoomScale="120" zoomScaleNormal="120" workbookViewId="0">
      <selection activeCell="F9" sqref="F9"/>
    </sheetView>
  </sheetViews>
  <sheetFormatPr defaultColWidth="11.42578125" defaultRowHeight="14.25"/>
  <cols>
    <col min="1" max="1" width="4.28515625" style="14" customWidth="1"/>
    <col min="2" max="2" width="4.5703125" style="14" customWidth="1"/>
    <col min="3" max="4" width="2.28515625" style="14" customWidth="1"/>
    <col min="5" max="5" width="74.7109375" style="14" customWidth="1"/>
    <col min="6" max="12" width="11.42578125" style="14" customWidth="1"/>
    <col min="13" max="16384" width="11.42578125" style="14"/>
  </cols>
  <sheetData>
    <row r="1" spans="1:6" ht="18.75" customHeight="1"/>
    <row r="2" spans="1:6" ht="18.75" customHeight="1">
      <c r="A2" s="15" t="s">
        <v>443</v>
      </c>
      <c r="B2" s="15"/>
      <c r="C2" s="15"/>
      <c r="D2" s="15"/>
      <c r="E2" s="15"/>
    </row>
    <row r="3" spans="1:6" ht="14.25" customHeight="1"/>
    <row r="4" spans="1:6" ht="14.25" customHeight="1">
      <c r="B4" s="18" t="s">
        <v>117</v>
      </c>
      <c r="C4" s="153"/>
      <c r="D4" s="153"/>
      <c r="E4" s="18"/>
    </row>
    <row r="5" spans="1:6" ht="14.25" customHeight="1" thickBot="1">
      <c r="B5" s="18"/>
      <c r="C5" s="18"/>
      <c r="D5" s="18"/>
      <c r="E5" s="18"/>
    </row>
    <row r="6" spans="1:6" ht="18.75" thickBot="1">
      <c r="B6" s="218"/>
      <c r="C6" s="218"/>
      <c r="D6" s="218"/>
      <c r="E6" s="96"/>
      <c r="F6" s="219" t="s">
        <v>444</v>
      </c>
    </row>
    <row r="7" spans="1:6" ht="14.25" customHeight="1">
      <c r="B7" s="98" t="s">
        <v>445</v>
      </c>
      <c r="C7" s="298" t="s">
        <v>446</v>
      </c>
      <c r="D7" s="217"/>
      <c r="E7" s="292"/>
      <c r="F7" s="99">
        <f>F9</f>
        <v>108994.545</v>
      </c>
    </row>
    <row r="8" spans="1:6" ht="14.25" customHeight="1">
      <c r="B8" s="92" t="s">
        <v>447</v>
      </c>
      <c r="C8" s="225"/>
      <c r="D8" s="296" t="s">
        <v>448</v>
      </c>
      <c r="E8" s="293"/>
      <c r="F8" s="168"/>
    </row>
    <row r="9" spans="1:6" ht="14.25" customHeight="1">
      <c r="B9" s="149" t="s">
        <v>449</v>
      </c>
      <c r="C9" s="232"/>
      <c r="D9" s="297" t="s">
        <v>450</v>
      </c>
      <c r="E9" s="294"/>
      <c r="F9" s="229">
        <f>SUM(F10:F18)</f>
        <v>108994.545</v>
      </c>
    </row>
    <row r="10" spans="1:6" ht="14.25" customHeight="1">
      <c r="B10" s="149" t="s">
        <v>451</v>
      </c>
      <c r="C10" s="155"/>
      <c r="D10" s="228"/>
      <c r="E10" s="294" t="s">
        <v>452</v>
      </c>
      <c r="F10" s="229">
        <v>7046.1080000000002</v>
      </c>
    </row>
    <row r="11" spans="1:6" ht="14.25" customHeight="1">
      <c r="B11" s="149" t="s">
        <v>453</v>
      </c>
      <c r="C11" s="155"/>
      <c r="D11" s="228"/>
      <c r="E11" s="294" t="s">
        <v>454</v>
      </c>
      <c r="F11" s="229">
        <v>3069.78</v>
      </c>
    </row>
    <row r="12" spans="1:6" ht="14.25" customHeight="1">
      <c r="B12" s="149" t="s">
        <v>455</v>
      </c>
      <c r="C12" s="155"/>
      <c r="D12" s="228"/>
      <c r="E12" s="294" t="s">
        <v>456</v>
      </c>
      <c r="F12" s="229">
        <v>507.45100000000002</v>
      </c>
    </row>
    <row r="13" spans="1:6" ht="14.25" customHeight="1">
      <c r="B13" s="149" t="s">
        <v>457</v>
      </c>
      <c r="C13" s="155"/>
      <c r="D13" s="228"/>
      <c r="E13" s="294" t="s">
        <v>458</v>
      </c>
      <c r="F13" s="229">
        <v>2410.308</v>
      </c>
    </row>
    <row r="14" spans="1:6" ht="14.25" customHeight="1">
      <c r="B14" s="149" t="s">
        <v>459</v>
      </c>
      <c r="C14" s="155"/>
      <c r="D14" s="228"/>
      <c r="E14" s="294" t="s">
        <v>460</v>
      </c>
      <c r="F14" s="229">
        <v>79660.016000000003</v>
      </c>
    </row>
    <row r="15" spans="1:6" ht="14.25" customHeight="1">
      <c r="B15" s="149" t="s">
        <v>461</v>
      </c>
      <c r="C15" s="155"/>
      <c r="D15" s="228"/>
      <c r="E15" s="294" t="s">
        <v>462</v>
      </c>
      <c r="F15" s="229">
        <v>7708.1440000000002</v>
      </c>
    </row>
    <row r="16" spans="1:6" ht="14.25" customHeight="1">
      <c r="B16" s="149" t="s">
        <v>463</v>
      </c>
      <c r="C16" s="155"/>
      <c r="D16" s="228"/>
      <c r="E16" s="294" t="s">
        <v>464</v>
      </c>
      <c r="F16" s="229">
        <v>5571.3050000000003</v>
      </c>
    </row>
    <row r="17" spans="2:6" ht="14.25" customHeight="1">
      <c r="B17" s="149" t="s">
        <v>465</v>
      </c>
      <c r="C17" s="155"/>
      <c r="D17" s="228"/>
      <c r="E17" s="294" t="s">
        <v>466</v>
      </c>
      <c r="F17" s="229">
        <v>334.50400000000002</v>
      </c>
    </row>
    <row r="18" spans="2:6" ht="14.25" customHeight="1" thickBot="1">
      <c r="B18" s="148" t="s">
        <v>467</v>
      </c>
      <c r="C18" s="156"/>
      <c r="D18" s="230"/>
      <c r="E18" s="295" t="s">
        <v>468</v>
      </c>
      <c r="F18" s="231">
        <v>2686.9290000000001</v>
      </c>
    </row>
    <row r="19" spans="2:6">
      <c r="B19" s="18"/>
      <c r="C19" s="18"/>
      <c r="D19" s="18"/>
      <c r="E19" s="18"/>
    </row>
    <row r="20" spans="2:6">
      <c r="B20" s="18"/>
      <c r="C20" s="18"/>
      <c r="D20" s="18"/>
      <c r="E20" s="18"/>
    </row>
    <row r="21" spans="2:6">
      <c r="B21" s="18"/>
      <c r="C21" s="18"/>
      <c r="D21" s="18"/>
      <c r="E21" s="18"/>
    </row>
    <row r="22" spans="2:6">
      <c r="B22" s="18"/>
      <c r="C22" s="18"/>
      <c r="D22" s="18"/>
      <c r="E22" s="18"/>
    </row>
    <row r="23" spans="2:6">
      <c r="B23" s="18"/>
      <c r="C23" s="18"/>
      <c r="D23" s="18"/>
      <c r="E23" s="18"/>
    </row>
    <row r="24" spans="2:6">
      <c r="B24" s="18"/>
      <c r="C24" s="18"/>
      <c r="D24" s="18"/>
      <c r="E24" s="18"/>
    </row>
    <row r="25" spans="2:6">
      <c r="B25" s="18"/>
      <c r="C25" s="18"/>
      <c r="D25" s="18"/>
      <c r="E25" s="18"/>
    </row>
    <row r="26" spans="2:6">
      <c r="B26" s="18"/>
      <c r="C26" s="18"/>
      <c r="D26" s="18"/>
      <c r="E26" s="18"/>
    </row>
    <row r="27" spans="2:6">
      <c r="B27" s="18"/>
      <c r="C27" s="18"/>
      <c r="D27" s="18"/>
      <c r="E27" s="18"/>
    </row>
    <row r="28" spans="2:6">
      <c r="B28" s="18"/>
      <c r="C28" s="18"/>
      <c r="D28" s="18"/>
      <c r="E28" s="18"/>
    </row>
    <row r="29" spans="2:6">
      <c r="B29" s="18"/>
      <c r="C29" s="18"/>
      <c r="D29" s="18"/>
      <c r="E29" s="18"/>
    </row>
    <row r="30" spans="2:6">
      <c r="B30" s="18"/>
      <c r="C30" s="18"/>
      <c r="D30" s="18"/>
      <c r="E30" s="18"/>
    </row>
    <row r="31" spans="2:6">
      <c r="B31" s="18"/>
      <c r="C31" s="18"/>
      <c r="D31" s="18"/>
      <c r="E31" s="18"/>
    </row>
    <row r="32" spans="2:6">
      <c r="B32" s="18"/>
      <c r="C32" s="18"/>
      <c r="D32" s="18"/>
      <c r="E32" s="18"/>
    </row>
    <row r="33" spans="2:5">
      <c r="B33" s="18"/>
      <c r="C33" s="18"/>
      <c r="D33" s="18"/>
      <c r="E33" s="18"/>
    </row>
    <row r="34" spans="2:5">
      <c r="B34" s="18"/>
      <c r="C34" s="18"/>
      <c r="D34" s="18"/>
      <c r="E34" s="18"/>
    </row>
    <row r="35" spans="2:5">
      <c r="B35" s="18"/>
      <c r="C35" s="18"/>
      <c r="D35" s="18"/>
      <c r="E35" s="18"/>
    </row>
    <row r="36" spans="2:5">
      <c r="B36" s="18"/>
      <c r="C36" s="18"/>
      <c r="D36" s="18"/>
      <c r="E36" s="18"/>
    </row>
    <row r="37" spans="2:5">
      <c r="B37" s="18"/>
      <c r="C37" s="18"/>
      <c r="D37" s="18"/>
      <c r="E37" s="18"/>
    </row>
    <row r="38" spans="2:5">
      <c r="B38" s="18"/>
      <c r="C38" s="18"/>
      <c r="D38" s="18"/>
      <c r="E38" s="18"/>
    </row>
    <row r="39" spans="2:5">
      <c r="B39" s="18"/>
      <c r="C39" s="18"/>
      <c r="D39" s="18"/>
      <c r="E39" s="18"/>
    </row>
    <row r="40" spans="2:5">
      <c r="B40" s="18"/>
      <c r="C40" s="18"/>
      <c r="D40" s="18"/>
      <c r="E40" s="18"/>
    </row>
    <row r="41" spans="2:5">
      <c r="B41" s="18"/>
      <c r="C41" s="18"/>
      <c r="D41" s="18"/>
      <c r="E41" s="18"/>
    </row>
    <row r="42" spans="2:5">
      <c r="B42" s="18"/>
      <c r="C42" s="18"/>
      <c r="D42" s="18"/>
      <c r="E42" s="18"/>
    </row>
    <row r="43" spans="2:5">
      <c r="B43" s="18"/>
      <c r="C43" s="18"/>
      <c r="D43" s="18"/>
      <c r="E43" s="18"/>
    </row>
    <row r="44" spans="2:5">
      <c r="B44" s="18"/>
      <c r="C44" s="18"/>
      <c r="D44" s="18"/>
      <c r="E44" s="18"/>
    </row>
    <row r="45" spans="2:5">
      <c r="B45" s="18"/>
      <c r="C45" s="18"/>
      <c r="D45" s="18"/>
      <c r="E45" s="18"/>
    </row>
    <row r="46" spans="2:5">
      <c r="B46" s="18"/>
      <c r="C46" s="18"/>
      <c r="D46" s="18"/>
      <c r="E46" s="18"/>
    </row>
    <row r="47" spans="2:5">
      <c r="B47" s="18"/>
      <c r="C47" s="18"/>
      <c r="D47" s="18"/>
      <c r="E47" s="18"/>
    </row>
    <row r="48" spans="2:5">
      <c r="B48" s="18"/>
      <c r="C48" s="18"/>
      <c r="D48" s="18"/>
      <c r="E48" s="18"/>
    </row>
    <row r="49" spans="2:9">
      <c r="B49" s="18"/>
      <c r="C49" s="18"/>
      <c r="D49" s="18"/>
      <c r="E49" s="18"/>
    </row>
    <row r="50" spans="2:9">
      <c r="B50" s="16"/>
      <c r="C50" s="16"/>
      <c r="D50" s="16"/>
      <c r="E50" s="16"/>
      <c r="F50" s="17"/>
      <c r="G50" s="17"/>
      <c r="H50" s="17"/>
      <c r="I50" s="17"/>
    </row>
  </sheetData>
  <pageMargins left="0.7" right="0.7" top="0.75" bottom="0.75" header="0.3" footer="0.3"/>
  <pageSetup paperSize="9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79218F899CE5240AA1683F2E144A718" ma:contentTypeVersion="10" ma:contentTypeDescription="Create a new document." ma:contentTypeScope="" ma:versionID="ad801479989a649a8c435341aa3bcb8a">
  <xsd:schema xmlns:xsd="http://www.w3.org/2001/XMLSchema" xmlns:xs="http://www.w3.org/2001/XMLSchema" xmlns:p="http://schemas.microsoft.com/office/2006/metadata/properties" xmlns:ns1="http://schemas.microsoft.com/sharepoint/v3" xmlns:ns2="6beaca1c-c5c7-4bb1-a700-f215f5767b45" xmlns:ns3="e7a870eb-81a6-45c3-825c-29d24088ce85" targetNamespace="http://schemas.microsoft.com/office/2006/metadata/properties" ma:root="true" ma:fieldsID="1c1fc04676ab0c150e6d00c40781f9e1" ns1:_="" ns2:_="" ns3:_="">
    <xsd:import namespace="http://schemas.microsoft.com/sharepoint/v3"/>
    <xsd:import namespace="6beaca1c-c5c7-4bb1-a700-f215f5767b45"/>
    <xsd:import namespace="e7a870eb-81a6-45c3-825c-29d24088ce8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eaca1c-c5c7-4bb1-a700-f215f5767b4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a870eb-81a6-45c3-825c-29d24088ce85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SharedWithUsers xmlns="e7a870eb-81a6-45c3-825c-29d24088ce85">
      <UserInfo>
        <DisplayName>Mats Flatland</DisplayName>
        <AccountId>74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4D95E050-75FC-461A-90E1-A908F44607A6}"/>
</file>

<file path=customXml/itemProps2.xml><?xml version="1.0" encoding="utf-8"?>
<ds:datastoreItem xmlns:ds="http://schemas.openxmlformats.org/officeDocument/2006/customXml" ds:itemID="{33F95471-B9B1-452B-8D06-8B33AD58366A}"/>
</file>

<file path=customXml/itemProps3.xml><?xml version="1.0" encoding="utf-8"?>
<ds:datastoreItem xmlns:ds="http://schemas.openxmlformats.org/officeDocument/2006/customXml" ds:itemID="{A67BCDE4-C23E-436D-9F12-C778C5C3DEF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SpareBank1 Østlandet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christian.hoistad@sb1ostlandet.no</dc:creator>
  <cp:keywords/>
  <dc:description/>
  <cp:lastModifiedBy>Britt Westlin</cp:lastModifiedBy>
  <cp:revision/>
  <dcterms:created xsi:type="dcterms:W3CDTF">2017-12-01T09:54:14Z</dcterms:created>
  <dcterms:modified xsi:type="dcterms:W3CDTF">2022-05-30T08:22:46Z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0x010100679218F899CE5240AA1683F2E144A718</vt:lpwstr>
  </property>
  <property fmtid="{D5CDD505-2E9C-101B-9397-08002B2CF9AE}" pid="3" name="MSIP_Label_8b789102-b36d-4001-a0c1-da111617c5e0_Enabled">
    <vt:lpwstr>true</vt:lpwstr>
  </property>
  <property fmtid="{D5CDD505-2E9C-101B-9397-08002B2CF9AE}" pid="4" name="MSIP_Label_8b789102-b36d-4001-a0c1-da111617c5e0_SetDate">
    <vt:lpwstr>2022-02-28T07:31:16Z</vt:lpwstr>
  </property>
  <property fmtid="{D5CDD505-2E9C-101B-9397-08002B2CF9AE}" pid="5" name="MSIP_Label_8b789102-b36d-4001-a0c1-da111617c5e0_Method">
    <vt:lpwstr>Privileged</vt:lpwstr>
  </property>
  <property fmtid="{D5CDD505-2E9C-101B-9397-08002B2CF9AE}" pid="6" name="MSIP_Label_8b789102-b36d-4001-a0c1-da111617c5e0_Name">
    <vt:lpwstr>Åpen-Ny</vt:lpwstr>
  </property>
  <property fmtid="{D5CDD505-2E9C-101B-9397-08002B2CF9AE}" pid="7" name="MSIP_Label_8b789102-b36d-4001-a0c1-da111617c5e0_SiteId">
    <vt:lpwstr>029d3bb5-f178-4934-a00b-89d080c06d20</vt:lpwstr>
  </property>
  <property fmtid="{D5CDD505-2E9C-101B-9397-08002B2CF9AE}" pid="8" name="MSIP_Label_8b789102-b36d-4001-a0c1-da111617c5e0_ActionId">
    <vt:lpwstr>94dfedb5-5ecf-41fc-b59b-f84b459b80b8</vt:lpwstr>
  </property>
  <property fmtid="{D5CDD505-2E9C-101B-9397-08002B2CF9AE}" pid="9" name="MSIP_Label_8b789102-b36d-4001-a0c1-da111617c5e0_ContentBits">
    <vt:lpwstr>0</vt:lpwstr>
  </property>
</Properties>
</file>