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b1bv.sharepoint.com/sites/Fora-Myndighetsrapportering/Shared Documents/Pilar 3/2022/Excel dokument Q2-22/"/>
    </mc:Choice>
  </mc:AlternateContent>
  <xr:revisionPtr revIDLastSave="0" documentId="8_{558A4A94-DEC4-4255-9E3C-ED8E6C7F0AB4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4" l="1"/>
  <c r="E10" i="93" l="1"/>
  <c r="E13" i="30"/>
  <c r="D10" i="93"/>
  <c r="M9" i="93"/>
  <c r="M10" i="93" s="1"/>
  <c r="J10" i="93"/>
  <c r="E16" i="3" l="1"/>
  <c r="E11" i="3"/>
  <c r="F16" i="3"/>
  <c r="F12" i="3"/>
  <c r="F9" i="83" l="1"/>
  <c r="D42" i="80" l="1"/>
  <c r="D39" i="80"/>
  <c r="D34" i="80"/>
  <c r="D35" i="80"/>
  <c r="D36" i="80" s="1"/>
  <c r="E42" i="80"/>
  <c r="E39" i="80"/>
  <c r="E36" i="80"/>
  <c r="E35" i="80"/>
  <c r="E34" i="80"/>
  <c r="E76" i="57"/>
  <c r="E66" i="57"/>
  <c r="E56" i="57"/>
  <c r="E11" i="57"/>
  <c r="E9" i="57"/>
  <c r="E12" i="57"/>
  <c r="E27" i="57"/>
  <c r="E15" i="57" l="1"/>
  <c r="E37" i="57" s="1"/>
  <c r="I41" i="5"/>
  <c r="I39" i="5"/>
  <c r="I31" i="5"/>
  <c r="I32" i="5"/>
  <c r="I33" i="5"/>
  <c r="I34" i="5"/>
  <c r="I35" i="5"/>
  <c r="I36" i="5"/>
  <c r="I37" i="5"/>
  <c r="I38" i="5"/>
  <c r="I30" i="5"/>
  <c r="I28" i="5"/>
  <c r="D41" i="5"/>
  <c r="C41" i="5"/>
  <c r="D39" i="5"/>
  <c r="C39" i="5"/>
  <c r="D28" i="5"/>
  <c r="C28" i="5"/>
  <c r="D20" i="5"/>
  <c r="C20" i="5"/>
  <c r="E31" i="50" l="1"/>
  <c r="F17" i="50"/>
  <c r="E17" i="50"/>
  <c r="F15" i="50"/>
  <c r="E15" i="50"/>
  <c r="F14" i="50"/>
  <c r="E14" i="50"/>
  <c r="F7" i="83" l="1"/>
  <c r="G16" i="3" l="1"/>
  <c r="G15" i="3"/>
  <c r="G14" i="3"/>
  <c r="G13" i="3"/>
  <c r="G12" i="3"/>
  <c r="G11" i="3"/>
  <c r="F17" i="3"/>
  <c r="G17" i="3" s="1"/>
  <c r="E17" i="3"/>
  <c r="E37" i="50" l="1"/>
  <c r="E34" i="50" s="1"/>
  <c r="E23" i="94" l="1"/>
  <c r="E24" i="94" s="1"/>
  <c r="D23" i="94"/>
  <c r="D24" i="94" s="1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D31" i="11"/>
  <c r="D32" i="11" s="1"/>
  <c r="X24" i="13"/>
  <c r="X25" i="13" s="1"/>
  <c r="W24" i="13"/>
  <c r="W25" i="13" s="1"/>
  <c r="V24" i="13"/>
  <c r="V25" i="13" s="1"/>
  <c r="U24" i="13"/>
  <c r="U25" i="13" s="1"/>
  <c r="T24" i="13"/>
  <c r="T25" i="13" s="1"/>
  <c r="S24" i="13"/>
  <c r="S25" i="13" s="1"/>
  <c r="R24" i="13"/>
  <c r="R25" i="13" s="1"/>
  <c r="Q24" i="13"/>
  <c r="Q25" i="13" s="1"/>
  <c r="P24" i="13"/>
  <c r="P25" i="13" s="1"/>
  <c r="O24" i="13"/>
  <c r="O25" i="13" s="1"/>
  <c r="N24" i="13"/>
  <c r="N25" i="13" s="1"/>
  <c r="M24" i="13"/>
  <c r="M25" i="13" s="1"/>
  <c r="L24" i="13"/>
  <c r="L25" i="13" s="1"/>
  <c r="K24" i="13"/>
  <c r="K25" i="13" s="1"/>
  <c r="J24" i="13"/>
  <c r="J25" i="13" s="1"/>
  <c r="I24" i="13"/>
  <c r="I25" i="13" s="1"/>
  <c r="H24" i="13"/>
  <c r="H25" i="13" s="1"/>
  <c r="G24" i="13"/>
  <c r="G25" i="13" s="1"/>
  <c r="F24" i="13"/>
  <c r="F25" i="13" s="1"/>
  <c r="E24" i="13"/>
  <c r="E25" i="13" s="1"/>
  <c r="T24" i="22" l="1"/>
  <c r="F21" i="50" l="1"/>
  <c r="F13" i="50"/>
  <c r="E13" i="50"/>
  <c r="D10" i="92" l="1"/>
  <c r="F31" i="50" l="1"/>
  <c r="F37" i="50" s="1"/>
  <c r="F34" i="50" s="1"/>
  <c r="F8" i="50"/>
  <c r="E21" i="50" l="1"/>
  <c r="F16" i="50"/>
  <c r="F27" i="50" s="1"/>
  <c r="E16" i="50"/>
</calcChain>
</file>

<file path=xl/sharedStrings.xml><?xml version="1.0" encoding="utf-8"?>
<sst xmlns="http://schemas.openxmlformats.org/spreadsheetml/2006/main" count="1907" uniqueCount="751">
  <si>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</si>
  <si>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</si>
  <si>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</si>
  <si>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</si>
  <si>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</si>
  <si>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</si>
  <si>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</si>
  <si>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</si>
  <si>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</si>
  <si>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</si>
  <si>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-</t>
  </si>
  <si>
    <t>Main sources of differences between regulatory exposure amounts and carrying values in financial statements</t>
  </si>
  <si>
    <t>Template 2 - EU LI2</t>
  </si>
  <si>
    <t>Not applicable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</si>
  <si>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</si>
  <si>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</si>
  <si>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</si>
  <si>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</si>
  <si>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</si>
  <si>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</si>
  <si>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</si>
  <si>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</si>
  <si>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</si>
  <si>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</si>
  <si>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</si>
  <si>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</si>
  <si>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</si>
  <si>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</si>
  <si>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</si>
  <si>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</si>
  <si>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</si>
  <si>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</si>
  <si>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</si>
  <si>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</si>
  <si>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</si>
  <si>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</si>
  <si>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</si>
  <si>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</si>
  <si>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</si>
  <si>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</si>
  <si>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</si>
  <si>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</si>
  <si>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</si>
  <si>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</si>
  <si>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</si>
  <si>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</si>
  <si>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</si>
  <si>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</si>
  <si>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</si>
  <si>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</si>
  <si>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</si>
  <si>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</si>
  <si>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</si>
  <si>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</si>
  <si>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</si>
  <si>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</si>
  <si>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</si>
  <si>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</si>
  <si>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</si>
  <si>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</si>
  <si>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</si>
  <si>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</si>
  <si>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</si>
  <si>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</si>
  <si>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</si>
  <si>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</si>
  <si>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</si>
  <si>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</si>
  <si>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</si>
  <si>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</si>
  <si>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</si>
  <si>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</si>
  <si>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</si>
  <si>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</si>
  <si>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</si>
  <si>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</si>
  <si>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</si>
  <si>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</si>
  <si>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</si>
  <si>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</si>
  <si>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</si>
  <si>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</si>
  <si>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</si>
  <si>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</si>
  <si>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</si>
  <si>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</si>
  <si>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</si>
  <si>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</si>
  <si>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</si>
  <si>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</si>
  <si>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</si>
  <si>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</si>
  <si>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</si>
  <si>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</si>
  <si>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</si>
  <si>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</si>
  <si>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</si>
  <si>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</si>
  <si>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</si>
  <si>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</si>
  <si>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</si>
  <si>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</si>
  <si>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</si>
  <si>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</si>
  <si>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</si>
  <si>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</si>
  <si>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</si>
  <si>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</si>
  <si>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</si>
  <si>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</si>
  <si>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</si>
  <si>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</si>
  <si>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 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</si>
  <si>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</si>
  <si>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</si>
  <si>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</si>
  <si>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</si>
  <si>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</si>
  <si>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</si>
  <si>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</si>
  <si>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</si>
  <si>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</si>
  <si>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Konsernbalanse fra årsregnskapet</t>
  </si>
  <si>
    <t>Balanse morbank. 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</si>
  <si>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</si>
  <si>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</si>
  <si>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</si>
  <si>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</si>
  <si>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</si>
  <si>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</si>
  <si>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</si>
  <si>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</si>
  <si>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</si>
  <si>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</si>
  <si>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</si>
  <si>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</si>
  <si>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</si>
  <si>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</si>
  <si>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</si>
  <si>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</si>
  <si>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</si>
  <si>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</si>
  <si>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</si>
  <si>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</si>
  <si>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</si>
  <si>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</si>
  <si>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</si>
  <si>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</si>
  <si>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</si>
  <si>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Ansvarlig lånekapital</t>
  </si>
  <si>
    <t>Sum gjeld</t>
  </si>
  <si>
    <t>Egenkapital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</si>
  <si>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</si>
  <si>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</si>
  <si>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</si>
  <si>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</si>
  <si>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</si>
  <si>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</si>
  <si>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</si>
  <si>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</si>
  <si>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</si>
  <si>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</si>
  <si>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</si>
  <si>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</si>
  <si>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</si>
  <si>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</si>
  <si>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</si>
  <si>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</si>
  <si>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Sørøst-Norge</t>
  </si>
  <si>
    <t>Full konsolidering</t>
  </si>
  <si>
    <t>Ikke konsolidert</t>
  </si>
  <si>
    <t>Morbank</t>
  </si>
  <si>
    <t>Eiendomsmegler 1 BV</t>
  </si>
  <si>
    <t>Eiendomsmegler 100 % eiet datter</t>
  </si>
  <si>
    <t>Eiendomsmegler 1 Telemark</t>
  </si>
  <si>
    <t>Eiendomsmegler 51 % eiet datter</t>
  </si>
  <si>
    <t>SpareBank 1 Regnskapshuset BV AS</t>
  </si>
  <si>
    <t>Regnskapsføring 100 % eiet datter</t>
  </si>
  <si>
    <t>Z-eiendom AS</t>
  </si>
  <si>
    <t>Eiendomsmegler 55 % eiet datter</t>
  </si>
  <si>
    <t>Imingen Holding AS</t>
  </si>
  <si>
    <t>Eiendomsselskap 100 % eiet datter</t>
  </si>
  <si>
    <t>Tufte Eiendom AS</t>
  </si>
  <si>
    <t>Sparebankgården</t>
  </si>
  <si>
    <t>Larvik Marina AS</t>
  </si>
  <si>
    <t>Samarbeidende Sparebanker AS</t>
  </si>
  <si>
    <t>Egenkapitalmetoden</t>
  </si>
  <si>
    <t>Mellomliggende selskap med eierskap i SpareBank 1 Gruppen AS</t>
  </si>
  <si>
    <t>SpareBank 1 Boligkreditt AS</t>
  </si>
  <si>
    <t xml:space="preserve"> Proposjonal Konsolidering Eierforetak i samarbeidende gruppe </t>
  </si>
  <si>
    <t>Utsteder av Obligasjoner med fortrinnsrett</t>
  </si>
  <si>
    <t>SpareBank 1 Næringskreditt AS</t>
  </si>
  <si>
    <t>BN Bank</t>
  </si>
  <si>
    <t>Finansforetak</t>
  </si>
  <si>
    <t>SpareBank 1 Kredittkort AS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</si>
  <si>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</si>
  <si>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</si>
  <si>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</si>
  <si>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</si>
  <si>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</si>
  <si>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</si>
  <si>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</si>
  <si>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</si>
  <si>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</si>
  <si>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</si>
  <si>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</si>
  <si>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</si>
  <si>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</si>
  <si>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</si>
  <si>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</si>
  <si>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</si>
  <si>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</si>
  <si>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</si>
  <si>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</si>
  <si>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</si>
  <si>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</si>
  <si>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</si>
  <si>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</si>
  <si>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</si>
  <si>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</si>
  <si>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</si>
  <si>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</si>
  <si>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</si>
  <si>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</si>
  <si>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</si>
  <si>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</si>
  <si>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</si>
  <si>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</si>
  <si>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</si>
  <si>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</si>
  <si>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</si>
  <si>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</si>
  <si>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</si>
  <si>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</si>
  <si>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</si>
  <si>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</si>
  <si>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</si>
  <si>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</si>
  <si>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</si>
  <si>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</si>
  <si>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</si>
  <si>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</si>
  <si>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</si>
  <si>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</si>
  <si>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</si>
  <si>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</si>
  <si>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</si>
  <si>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</si>
  <si>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</si>
  <si>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</si>
  <si>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</si>
  <si>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</si>
  <si>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</si>
  <si>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</si>
  <si>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</si>
  <si>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</si>
  <si>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</si>
  <si>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</si>
  <si>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</si>
  <si>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</si>
  <si>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</si>
  <si>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</si>
  <si>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</si>
  <si>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</si>
  <si>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</si>
  <si>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</si>
  <si>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</si>
  <si>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</si>
  <si>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</si>
  <si>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</si>
  <si>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</si>
  <si>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</si>
  <si>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</si>
  <si>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</si>
  <si>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</si>
  <si>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</si>
  <si>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</si>
  <si>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</si>
  <si>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</si>
  <si>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</si>
  <si>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</si>
  <si>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</si>
  <si>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</si>
  <si>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</si>
  <si>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</si>
  <si>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</si>
  <si>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</si>
  <si>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</si>
  <si>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</si>
  <si>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</si>
  <si>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NO0006000207</t>
  </si>
  <si>
    <t>NO0010802606</t>
  </si>
  <si>
    <t>NO0010858426</t>
  </si>
  <si>
    <t>NO0010885171</t>
  </si>
  <si>
    <t>NO0010802598</t>
  </si>
  <si>
    <t>NO0010809858</t>
  </si>
  <si>
    <t>NO0010823412</t>
  </si>
  <si>
    <t>NO0010830508</t>
  </si>
  <si>
    <t>NO001118904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</si>
  <si>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</si>
  <si>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</si>
  <si>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</si>
  <si>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</si>
  <si>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</si>
  <si>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</si>
  <si>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</si>
  <si>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</si>
  <si>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</si>
  <si>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</si>
  <si>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</si>
  <si>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</si>
  <si>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</si>
  <si>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</si>
  <si>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</si>
  <si>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</si>
  <si>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</si>
  <si>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</si>
  <si>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</si>
  <si>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</si>
  <si>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</si>
  <si>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</si>
  <si>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</si>
  <si>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</si>
  <si>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</si>
  <si>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</si>
  <si>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</si>
  <si>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</si>
  <si>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</si>
  <si>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</si>
  <si>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</si>
  <si>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23.08.2022, 100 % av pålydende + renter, skatt og regulatorisk innløsningsrett</t>
  </si>
  <si>
    <t>24.06.2024, 100 % av pålydende + renter, skatt og regulatorisk innløsningsrett</t>
  </si>
  <si>
    <t>18.06.2025, 100 % av pålydende + renter, skatt og regulatorisk innløsningsrett</t>
  </si>
  <si>
    <t>15.11.2022, 100 % av pålydende + renter, skatt og regulatorisk innløsningsrett</t>
  </si>
  <si>
    <t>01.06.2023, 100 % av pålydende + renter, skatt og regulatorisk innløsningsrett</t>
  </si>
  <si>
    <t>05.09.2023, 100 % av pålydende + renter, skatt og regulatorisk innløsningsrett</t>
  </si>
  <si>
    <t>29.09..2026, 100 % av pålydende + renter, skatt og regulatorisk innløsningsrett</t>
  </si>
  <si>
    <t>Datoer for eventuell etterfølgende innløsningsrett</t>
  </si>
  <si>
    <t>Deretter ved hver rentebetalingsdato, 23.02.,23.05., 23.08.,23.11., hvert år</t>
  </si>
  <si>
    <t>Deretter ved hver rentebetalingsdato, 24.03.,24.06., 24.09.,24.12., hvert år</t>
  </si>
  <si>
    <t>Deretter ved hver rentebetalingsdato, 18.03.,18.06., 18.09.,18.12., hvert år</t>
  </si>
  <si>
    <t>Deretter ved hver rentebetalingsdato, 23.2., 23.05., 23.08.,23.11., hvert år</t>
  </si>
  <si>
    <t>Deretter ved hver rentebetalingsdato, 15.2., 15.05., 15.08.,15.11., hvert år</t>
  </si>
  <si>
    <t>Deretter ved hver rentebetalingsdato, 01.03., 01.06., 01.09.,01.12., hvert år</t>
  </si>
  <si>
    <t>Deretter ved hver rentebetalingsdato, 05.03., 05.06., 05.09.,05.12., hvert år</t>
  </si>
  <si>
    <t>Deretter ved hver rentebetalingsdato, 29.03., 29.06., 29.09.,29.12., hvert år</t>
  </si>
  <si>
    <t>Renter/utbytte</t>
  </si>
  <si>
    <t>Fast eller flytende rente/utbytte</t>
  </si>
  <si>
    <t>Flytende utbytte</t>
  </si>
  <si>
    <t>Flytende</t>
  </si>
  <si>
    <t>Rentesats og eventuell tilknyttet referanserente</t>
  </si>
  <si>
    <t>3mnd NIBOR + 325 bp</t>
  </si>
  <si>
    <t>3mnd NIBOR + 355 bp</t>
  </si>
  <si>
    <t>3mnd NIBOR + 315 bp</t>
  </si>
  <si>
    <t>3mnd NIBOR + 145 bp</t>
  </si>
  <si>
    <t>3mnd NIBOR + 150 bp</t>
  </si>
  <si>
    <t>3mnd NIBOR + 140 bp</t>
  </si>
  <si>
    <t>3mnd NIBOR + 144 bp</t>
  </si>
  <si>
    <t>3mnd NIBOR + 95 bp</t>
  </si>
  <si>
    <t>Vilkår om at det ikke kan betales utbytte hvis det ikke er betalt rente på instrumentet («dividend stopper»)</t>
  </si>
  <si>
    <t>ikke aktuelt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</si>
  <si>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</si>
  <si>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</si>
  <si>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</si>
  <si>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</si>
  <si>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</si>
  <si>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</si>
  <si>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</si>
  <si>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</si>
  <si>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</si>
  <si>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</si>
  <si>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</si>
  <si>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</si>
  <si>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</si>
  <si>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</si>
  <si>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</si>
  <si>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</si>
  <si>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</si>
  <si>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</si>
  <si>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</si>
  <si>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</si>
  <si>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</si>
  <si>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</si>
  <si>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</si>
  <si>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</si>
  <si>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</si>
  <si>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</si>
  <si>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</si>
  <si>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</si>
  <si>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</si>
  <si>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</si>
  <si>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Non Preferred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</si>
  <si>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</si>
  <si>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</si>
  <si>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</si>
  <si>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</si>
  <si>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</si>
  <si>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</si>
  <si>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Herav avansert IRB metode</t>
  </si>
  <si>
    <t>CVA-tillegg (motpartsrisiko derivater)</t>
  </si>
  <si>
    <t>Operasjonell risiko</t>
  </si>
  <si>
    <t>Herav basismetoden</t>
  </si>
  <si>
    <t>Totalt</t>
  </si>
  <si>
    <t>Frequency: Halvårlig</t>
  </si>
  <si>
    <t xml:space="preserve">Beregning av Leverage Ratio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</si>
  <si>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</si>
  <si>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</si>
  <si>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</si>
  <si>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</si>
  <si>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</si>
  <si>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</si>
  <si>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</si>
  <si>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</si>
  <si>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</si>
  <si>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</si>
  <si>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</si>
  <si>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</si>
  <si>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</si>
  <si>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</si>
  <si>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</si>
  <si>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</si>
  <si>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</si>
  <si>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</si>
  <si>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</si>
  <si>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</si>
  <si>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</si>
  <si>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</si>
  <si>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</si>
  <si>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</si>
  <si>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</si>
  <si>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</si>
  <si>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</si>
  <si>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</si>
  <si>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</si>
  <si>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</si>
  <si>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</si>
  <si>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</si>
  <si>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</si>
  <si>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</si>
  <si>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</si>
  <si>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</si>
  <si>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</si>
  <si>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</si>
  <si>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</si>
  <si>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</si>
  <si>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</si>
  <si>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</si>
  <si>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</si>
  <si>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</si>
  <si>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</si>
  <si>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</si>
  <si>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</si>
  <si>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</si>
  <si>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</si>
  <si>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</si>
  <si>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</si>
  <si>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</si>
  <si>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</si>
  <si>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</si>
  <si>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</si>
  <si>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</si>
  <si>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</si>
  <si>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</si>
  <si>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</si>
  <si>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</si>
  <si>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</si>
  <si>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Frequency:Årlig</t>
  </si>
  <si>
    <t>Net value</t>
  </si>
  <si>
    <t>Norway</t>
  </si>
  <si>
    <t>Other</t>
  </si>
  <si>
    <t>Central goverments or centralbanks</t>
  </si>
  <si>
    <t>Corporates</t>
  </si>
  <si>
    <t>Retail</t>
  </si>
  <si>
    <t>Equity</t>
  </si>
  <si>
    <t>Total IRB approach</t>
  </si>
  <si>
    <t>Foretak</t>
  </si>
  <si>
    <t>Massemarked</t>
  </si>
  <si>
    <t>Forfalte engasjementer</t>
  </si>
  <si>
    <t>Stater og sentralbanker</t>
  </si>
  <si>
    <t>Lokale og regionale myndigheter</t>
  </si>
  <si>
    <t>Engasjementer med pantesikkerhet i eiendom</t>
  </si>
  <si>
    <t>Total standardised approach</t>
  </si>
  <si>
    <t>Total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</si>
  <si>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</si>
  <si>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</si>
  <si>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</si>
  <si>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</si>
  <si>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</si>
  <si>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</si>
  <si>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</si>
  <si>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</si>
  <si>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</si>
  <si>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</si>
  <si>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</si>
  <si>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</si>
  <si>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</si>
  <si>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</si>
  <si>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</si>
  <si>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</si>
  <si>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</si>
  <si>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</si>
  <si>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</si>
  <si>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</si>
  <si>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</si>
  <si>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</si>
  <si>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</si>
  <si>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</si>
  <si>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</si>
  <si>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</si>
  <si>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</si>
  <si>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</si>
  <si>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</si>
  <si>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</si>
  <si>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</si>
  <si>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</si>
  <si>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</si>
  <si>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</si>
  <si>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</si>
  <si>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</si>
  <si>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</si>
  <si>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</si>
  <si>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</si>
  <si>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</si>
  <si>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Central governments or central banks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</si>
  <si>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</si>
  <si>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</si>
  <si>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</si>
  <si>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</si>
  <si>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</si>
  <si>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</si>
  <si>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</si>
  <si>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</si>
  <si>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Herav SMB</t>
  </si>
  <si>
    <t>NACE_HOVEDGRUPPE</t>
  </si>
  <si>
    <t>NACE_HOVED_NAVN</t>
  </si>
  <si>
    <t>A</t>
  </si>
  <si>
    <t>jordbruk</t>
  </si>
  <si>
    <t>B</t>
  </si>
  <si>
    <t>bergverksdrift</t>
  </si>
  <si>
    <t>C</t>
  </si>
  <si>
    <t>industri</t>
  </si>
  <si>
    <t>D</t>
  </si>
  <si>
    <t>elektrisitet</t>
  </si>
  <si>
    <t>E</t>
  </si>
  <si>
    <t>vannforsyningsvirksomhet</t>
  </si>
  <si>
    <t>F</t>
  </si>
  <si>
    <t>bygge_anleggsvirksomhet</t>
  </si>
  <si>
    <t>G</t>
  </si>
  <si>
    <t>varehandel</t>
  </si>
  <si>
    <t>H</t>
  </si>
  <si>
    <t>transport</t>
  </si>
  <si>
    <t>I</t>
  </si>
  <si>
    <t>overnattingsvirksomhet</t>
  </si>
  <si>
    <t>J</t>
  </si>
  <si>
    <t>informasjon</t>
  </si>
  <si>
    <t>K</t>
  </si>
  <si>
    <t>finanseringsvirksomhet</t>
  </si>
  <si>
    <t>L</t>
  </si>
  <si>
    <t>omsetning</t>
  </si>
  <si>
    <t>M</t>
  </si>
  <si>
    <t>faglig_tjenesteyting</t>
  </si>
  <si>
    <t>N</t>
  </si>
  <si>
    <t>forretning_tjenesteyting</t>
  </si>
  <si>
    <t>O</t>
  </si>
  <si>
    <t>offentlig_administrasjon</t>
  </si>
  <si>
    <t>P</t>
  </si>
  <si>
    <t>Q</t>
  </si>
  <si>
    <t>helse_sosialetjenester</t>
  </si>
  <si>
    <t>R</t>
  </si>
  <si>
    <t>kulturellvirksomhet</t>
  </si>
  <si>
    <t>S</t>
  </si>
  <si>
    <t>annen_tjenesteyting</t>
  </si>
  <si>
    <t>T</t>
  </si>
  <si>
    <t>lønnet_arbeid</t>
  </si>
  <si>
    <t>Z</t>
  </si>
  <si>
    <t>udefinert</t>
  </si>
  <si>
    <t>LANDKODE</t>
  </si>
  <si>
    <t>EKSPONERING_MISL</t>
  </si>
  <si>
    <t>AE</t>
  </si>
  <si>
    <t>AR</t>
  </si>
  <si>
    <t>BA</t>
  </si>
  <si>
    <t>BE</t>
  </si>
  <si>
    <t>CA</t>
  </si>
  <si>
    <t>CH</t>
  </si>
  <si>
    <t>CI</t>
  </si>
  <si>
    <t>CL</t>
  </si>
  <si>
    <t>CN</t>
  </si>
  <si>
    <t>CZ</t>
  </si>
  <si>
    <t>DE</t>
  </si>
  <si>
    <t>DK</t>
  </si>
  <si>
    <t>EE</t>
  </si>
  <si>
    <t>ES</t>
  </si>
  <si>
    <t>FI</t>
  </si>
  <si>
    <t>FR</t>
  </si>
  <si>
    <t>GB</t>
  </si>
  <si>
    <t>GR</t>
  </si>
  <si>
    <t>HR</t>
  </si>
  <si>
    <t>HU</t>
  </si>
  <si>
    <t>IE</t>
  </si>
  <si>
    <t>IN</t>
  </si>
  <si>
    <t>IS</t>
  </si>
  <si>
    <t>IT</t>
  </si>
  <si>
    <t>KE</t>
  </si>
  <si>
    <t>KR</t>
  </si>
  <si>
    <t>LT</t>
  </si>
  <si>
    <t>LV</t>
  </si>
  <si>
    <t>MC</t>
  </si>
  <si>
    <t>MD</t>
  </si>
  <si>
    <t>MT</t>
  </si>
  <si>
    <t>MY</t>
  </si>
  <si>
    <t>NO</t>
  </si>
  <si>
    <t>PH</t>
  </si>
  <si>
    <t>PK</t>
  </si>
  <si>
    <t>PL</t>
  </si>
  <si>
    <t>PT</t>
  </si>
  <si>
    <t>RO</t>
  </si>
  <si>
    <t>RS</t>
  </si>
  <si>
    <t>RU</t>
  </si>
  <si>
    <t>SE</t>
  </si>
  <si>
    <t>SG</t>
  </si>
  <si>
    <t>TH</t>
  </si>
  <si>
    <t>TR</t>
  </si>
  <si>
    <t>UA</t>
  </si>
  <si>
    <t>US</t>
  </si>
  <si>
    <t>XK</t>
  </si>
  <si>
    <t>ZA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</si>
  <si>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</si>
  <si>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</si>
  <si>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</si>
  <si>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</si>
  <si>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</si>
  <si>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</si>
  <si>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</si>
  <si>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</si>
  <si>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</si>
  <si>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</si>
  <si>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</si>
  <si>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</si>
  <si>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</si>
  <si>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</si>
  <si>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</si>
  <si>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</si>
  <si>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</si>
  <si>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</si>
  <si>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</si>
  <si>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</si>
  <si>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</si>
  <si>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</si>
  <si>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</si>
  <si>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</si>
  <si>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</si>
  <si>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</si>
  <si>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</si>
  <si>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</si>
  <si>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</si>
  <si>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</si>
  <si>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</si>
  <si>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</si>
  <si>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</si>
  <si>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</si>
  <si>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</si>
  <si>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</si>
  <si>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</si>
  <si>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</si>
  <si>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</si>
  <si>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</si>
  <si>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</si>
  <si>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</si>
  <si>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</si>
  <si>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EUR</t>
  </si>
  <si>
    <t>Scope of consolidation (consolidated)</t>
  </si>
  <si>
    <t>Total unweighted value</t>
  </si>
  <si>
    <t>Total weighted value</t>
  </si>
  <si>
    <t>Currency and units (NOK million)</t>
  </si>
  <si>
    <t>Quarter ending on 31. March 2022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</si>
  <si>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</si>
  <si>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</si>
  <si>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</si>
  <si>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</si>
  <si>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</si>
  <si>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</si>
  <si>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</si>
  <si>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</si>
  <si>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</si>
  <si>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</si>
  <si>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</si>
  <si>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</si>
  <si>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</si>
  <si>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</si>
  <si>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</si>
  <si>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</si>
  <si>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</si>
  <si>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</si>
  <si>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</si>
  <si>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</si>
  <si>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</si>
  <si>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</si>
  <si>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</si>
  <si>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</si>
  <si>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</si>
  <si>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</si>
  <si>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</si>
  <si>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</si>
  <si>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</si>
  <si>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</si>
  <si>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</si>
  <si>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</si>
  <si>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</si>
  <si>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</si>
  <si>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</si>
  <si>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</si>
  <si>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</si>
  <si>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</si>
  <si>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</si>
  <si>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</si>
  <si>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</si>
  <si>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</si>
  <si>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Equity instruments</t>
  </si>
  <si>
    <t>Debt securities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</si>
  <si>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</si>
  <si>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</si>
  <si>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</si>
  <si>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</si>
  <si>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</si>
  <si>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</si>
  <si>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</si>
  <si>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</si>
  <si>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</si>
  <si>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</si>
  <si>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</si>
  <si>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</si>
  <si>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</si>
  <si>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</si>
  <si>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</si>
  <si>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</si>
  <si>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</si>
  <si>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</si>
  <si>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</si>
  <si>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</si>
  <si>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</si>
  <si>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</si>
  <si>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Sparebank 1 Sørøst - Norge Q2 2022</t>
  </si>
  <si>
    <t>Q2 2022</t>
  </si>
  <si>
    <t>Institusjoner</t>
  </si>
  <si>
    <t>AU</t>
  </si>
  <si>
    <t>BG</t>
  </si>
  <si>
    <t>BR</t>
  </si>
  <si>
    <t>FO</t>
  </si>
  <si>
    <t>MX</t>
  </si>
  <si>
    <t>SK</t>
  </si>
  <si>
    <t>Q1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</si>
</sst>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sz val="11"/>
      <color rgb="FF000000"/>
      <name val="Verdana"/>
      <family val="2"/>
    </font>
    <font>
      <sz val="6.5"/>
      <color rgb="FF000000"/>
      <name val="Verdana"/>
      <family val="2"/>
    </font>
    <font>
      <b/>
      <sz val="12"/>
      <color rgb="FF002060"/>
      <name val="Verdana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0"/>
      <color rgb="FFFFFFFF"/>
      <name val="Verdana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31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21" fillId="2" borderId="39" xfId="3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53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51" xfId="1" applyNumberFormat="1" applyFont="1" applyFill="1" applyBorder="1"/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/>
    <xf numFmtId="0" fontId="8" fillId="4" borderId="0" xfId="5" applyFill="1" applyAlignment="1">
      <alignment horizontal="center"/>
    </xf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7" fillId="4" borderId="43" xfId="1" applyNumberFormat="1" applyFont="1" applyFill="1" applyBorder="1" applyAlignment="1">
      <alignment vertical="center"/>
    </xf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Alignment="1">
      <alignment horizontal="left"/>
    </xf>
    <xf numFmtId="49" fontId="8" fillId="0" borderId="0" xfId="0" applyNumberFormat="1" applyFont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167" fontId="35" fillId="0" borderId="14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7" fillId="0" borderId="0" xfId="0" applyFont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/>
    <xf numFmtId="0" fontId="0" fillId="2" borderId="0" xfId="0" applyFill="1" applyAlignment="1">
      <alignment horizontal="center"/>
    </xf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Alignment="1">
      <alignment horizontal="center" vertical="top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45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21" fillId="2" borderId="0" xfId="1" applyNumberFormat="1" applyFont="1" applyFill="1" applyBorder="1"/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7" fontId="52" fillId="0" borderId="14" xfId="1" applyNumberFormat="1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 applyAlignment="1">
      <alignment wrapText="1"/>
    </xf>
    <xf numFmtId="0" fontId="53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5" borderId="0" xfId="0" applyFont="1" applyFill="1" applyAlignment="1">
      <alignment wrapText="1"/>
    </xf>
    <xf numFmtId="0" fontId="54" fillId="5" borderId="0" xfId="0" applyFont="1" applyFill="1" applyAlignment="1">
      <alignment wrapText="1"/>
    </xf>
    <xf numFmtId="0" fontId="12" fillId="6" borderId="58" xfId="0" applyFont="1" applyFill="1" applyBorder="1" applyAlignment="1">
      <alignment wrapText="1"/>
    </xf>
    <xf numFmtId="0" fontId="12" fillId="5" borderId="59" xfId="0" applyFont="1" applyFill="1" applyBorder="1" applyAlignment="1">
      <alignment wrapText="1"/>
    </xf>
    <xf numFmtId="0" fontId="21" fillId="5" borderId="59" xfId="0" applyFont="1" applyFill="1" applyBorder="1" applyAlignment="1">
      <alignment wrapText="1"/>
    </xf>
    <xf numFmtId="0" fontId="12" fillId="6" borderId="59" xfId="0" applyFont="1" applyFill="1" applyBorder="1" applyAlignment="1">
      <alignment wrapText="1"/>
    </xf>
    <xf numFmtId="0" fontId="21" fillId="5" borderId="64" xfId="0" applyFont="1" applyFill="1" applyBorder="1" applyAlignment="1">
      <alignment wrapText="1"/>
    </xf>
    <xf numFmtId="0" fontId="23" fillId="5" borderId="59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47" fillId="6" borderId="21" xfId="0" applyFont="1" applyFill="1" applyBorder="1" applyAlignment="1">
      <alignment wrapText="1"/>
    </xf>
    <xf numFmtId="0" fontId="13" fillId="2" borderId="0" xfId="8" applyFont="1" applyFill="1" applyAlignment="1">
      <alignment wrapText="1"/>
    </xf>
    <xf numFmtId="0" fontId="17" fillId="2" borderId="0" xfId="8" applyFont="1" applyFill="1" applyAlignment="1">
      <alignment wrapText="1"/>
    </xf>
    <xf numFmtId="0" fontId="46" fillId="2" borderId="0" xfId="8" applyFont="1" applyFill="1" applyAlignment="1">
      <alignment wrapText="1"/>
    </xf>
    <xf numFmtId="0" fontId="47" fillId="4" borderId="45" xfId="3" applyFont="1" applyFill="1" applyBorder="1" applyAlignment="1">
      <alignment horizontal="center" wrapText="1"/>
    </xf>
    <xf numFmtId="165" fontId="45" fillId="0" borderId="62" xfId="1" applyNumberFormat="1" applyFont="1" applyFill="1" applyBorder="1" applyAlignment="1">
      <alignment wrapText="1"/>
    </xf>
    <xf numFmtId="165" fontId="45" fillId="2" borderId="62" xfId="1" applyNumberFormat="1" applyFont="1" applyFill="1" applyBorder="1" applyAlignment="1">
      <alignment wrapText="1"/>
    </xf>
    <xf numFmtId="0" fontId="47" fillId="4" borderId="21" xfId="3" applyFont="1" applyFill="1" applyBorder="1" applyAlignment="1">
      <alignment wrapText="1"/>
    </xf>
    <xf numFmtId="165" fontId="45" fillId="2" borderId="61" xfId="1" applyNumberFormat="1" applyFont="1" applyFill="1" applyBorder="1" applyAlignment="1">
      <alignment wrapText="1"/>
    </xf>
    <xf numFmtId="166" fontId="45" fillId="2" borderId="62" xfId="2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46" fillId="2" borderId="23" xfId="3" applyFont="1" applyFill="1" applyBorder="1"/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10" fontId="50" fillId="2" borderId="0" xfId="0" applyNumberFormat="1" applyFont="1" applyFill="1"/>
    <xf numFmtId="10" fontId="41" fillId="2" borderId="0" xfId="0" applyNumberFormat="1" applyFont="1" applyFill="1"/>
    <xf numFmtId="165" fontId="12" fillId="2" borderId="58" xfId="1" applyNumberFormat="1" applyFont="1" applyFill="1" applyBorder="1"/>
    <xf numFmtId="0" fontId="55" fillId="5" borderId="0" xfId="0" applyFont="1" applyFill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7" fillId="2" borderId="0" xfId="1" applyNumberFormat="1" applyFont="1" applyFill="1" applyBorder="1"/>
    <xf numFmtId="0" fontId="20" fillId="2" borderId="0" xfId="0" applyFont="1" applyFill="1" applyAlignment="1">
      <alignment horizontal="left" vertical="center"/>
    </xf>
    <xf numFmtId="165" fontId="20" fillId="2" borderId="0" xfId="1" applyNumberFormat="1" applyFont="1" applyFill="1" applyBorder="1"/>
    <xf numFmtId="0" fontId="12" fillId="2" borderId="0" xfId="0" applyFont="1" applyFill="1"/>
    <xf numFmtId="167" fontId="12" fillId="2" borderId="0" xfId="1" applyNumberFormat="1" applyFont="1" applyFill="1" applyBorder="1"/>
    <xf numFmtId="0" fontId="16" fillId="2" borderId="0" xfId="10" applyFont="1" applyFill="1" applyAlignment="1">
      <alignment vertical="top" wrapText="1"/>
    </xf>
    <xf numFmtId="167" fontId="20" fillId="2" borderId="14" xfId="3" applyNumberFormat="1" applyFont="1" applyFill="1" applyBorder="1" applyAlignment="1">
      <alignment vertical="center"/>
    </xf>
    <xf numFmtId="3" fontId="35" fillId="0" borderId="14" xfId="0" applyNumberFormat="1" applyFont="1" applyBorder="1"/>
    <xf numFmtId="3" fontId="0" fillId="0" borderId="14" xfId="1" applyNumberFormat="1" applyFont="1" applyBorder="1"/>
    <xf numFmtId="3" fontId="0" fillId="0" borderId="14" xfId="0" applyNumberFormat="1" applyBorder="1"/>
    <xf numFmtId="3" fontId="52" fillId="0" borderId="14" xfId="1" applyNumberFormat="1" applyFont="1" applyBorder="1"/>
    <xf numFmtId="0" fontId="0" fillId="2" borderId="14" xfId="0" applyFill="1" applyBorder="1"/>
    <xf numFmtId="0" fontId="56" fillId="2" borderId="14" xfId="0" applyFont="1" applyFill="1" applyBorder="1"/>
    <xf numFmtId="0" fontId="0" fillId="2" borderId="14" xfId="0" applyFill="1" applyBorder="1" applyAlignment="1">
      <alignment horizontal="center"/>
    </xf>
    <xf numFmtId="3" fontId="0" fillId="2" borderId="14" xfId="0" applyNumberFormat="1" applyFill="1" applyBorder="1"/>
    <xf numFmtId="0" fontId="57" fillId="2" borderId="14" xfId="0" applyFont="1" applyFill="1" applyBorder="1"/>
    <xf numFmtId="3" fontId="52" fillId="0" borderId="0" xfId="0" applyNumberFormat="1" applyFont="1"/>
    <xf numFmtId="3" fontId="12" fillId="5" borderId="8" xfId="0" applyNumberFormat="1" applyFont="1" applyFill="1" applyBorder="1" applyAlignment="1">
      <alignment wrapText="1"/>
    </xf>
    <xf numFmtId="3" fontId="12" fillId="5" borderId="13" xfId="0" applyNumberFormat="1" applyFont="1" applyFill="1" applyBorder="1" applyAlignment="1">
      <alignment wrapText="1"/>
    </xf>
    <xf numFmtId="3" fontId="21" fillId="5" borderId="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3" fontId="54" fillId="5" borderId="9" xfId="0" applyNumberFormat="1" applyFont="1" applyFill="1" applyBorder="1" applyAlignment="1">
      <alignment wrapText="1"/>
    </xf>
    <xf numFmtId="3" fontId="54" fillId="5" borderId="35" xfId="0" applyNumberFormat="1" applyFont="1" applyFill="1" applyBorder="1" applyAlignment="1">
      <alignment wrapText="1"/>
    </xf>
    <xf numFmtId="3" fontId="54" fillId="5" borderId="56" xfId="0" applyNumberFormat="1" applyFont="1" applyFill="1" applyBorder="1" applyAlignment="1">
      <alignment wrapText="1"/>
    </xf>
    <xf numFmtId="3" fontId="12" fillId="5" borderId="5" xfId="0" applyNumberFormat="1" applyFont="1" applyFill="1" applyBorder="1" applyAlignment="1">
      <alignment wrapText="1"/>
    </xf>
    <xf numFmtId="3" fontId="12" fillId="5" borderId="11" xfId="0" applyNumberFormat="1" applyFont="1" applyFill="1" applyBorder="1" applyAlignment="1">
      <alignment wrapText="1"/>
    </xf>
    <xf numFmtId="3" fontId="12" fillId="6" borderId="22" xfId="0" applyNumberFormat="1" applyFont="1" applyFill="1" applyBorder="1" applyAlignment="1">
      <alignment wrapText="1"/>
    </xf>
    <xf numFmtId="3" fontId="12" fillId="6" borderId="8" xfId="0" applyNumberFormat="1" applyFont="1" applyFill="1" applyBorder="1" applyAlignment="1">
      <alignment wrapText="1"/>
    </xf>
    <xf numFmtId="3" fontId="12" fillId="6" borderId="35" xfId="0" applyNumberFormat="1" applyFont="1" applyFill="1" applyBorder="1" applyAlignment="1">
      <alignment wrapText="1"/>
    </xf>
    <xf numFmtId="3" fontId="12" fillId="6" borderId="56" xfId="0" applyNumberFormat="1" applyFont="1" applyFill="1" applyBorder="1" applyAlignment="1">
      <alignment wrapText="1"/>
    </xf>
    <xf numFmtId="3" fontId="12" fillId="5" borderId="23" xfId="0" applyNumberFormat="1" applyFont="1" applyFill="1" applyBorder="1" applyAlignment="1">
      <alignment wrapText="1"/>
    </xf>
    <xf numFmtId="3" fontId="12" fillId="5" borderId="21" xfId="0" applyNumberFormat="1" applyFont="1" applyFill="1" applyBorder="1" applyAlignment="1">
      <alignment wrapText="1"/>
    </xf>
    <xf numFmtId="3" fontId="12" fillId="5" borderId="53" xfId="0" applyNumberFormat="1" applyFont="1" applyFill="1" applyBorder="1" applyAlignment="1">
      <alignment wrapText="1"/>
    </xf>
    <xf numFmtId="3" fontId="21" fillId="5" borderId="53" xfId="0" applyNumberFormat="1" applyFont="1" applyFill="1" applyBorder="1" applyAlignment="1">
      <alignment wrapText="1"/>
    </xf>
    <xf numFmtId="3" fontId="12" fillId="6" borderId="53" xfId="0" applyNumberFormat="1" applyFont="1" applyFill="1" applyBorder="1" applyAlignment="1">
      <alignment wrapText="1"/>
    </xf>
    <xf numFmtId="3" fontId="21" fillId="5" borderId="32" xfId="0" applyNumberFormat="1" applyFont="1" applyFill="1" applyBorder="1" applyAlignment="1">
      <alignment wrapText="1"/>
    </xf>
    <xf numFmtId="3" fontId="21" fillId="5" borderId="79" xfId="0" applyNumberFormat="1" applyFont="1" applyFill="1" applyBorder="1" applyAlignment="1">
      <alignment wrapText="1"/>
    </xf>
    <xf numFmtId="3" fontId="21" fillId="5" borderId="26" xfId="0" applyNumberFormat="1" applyFont="1" applyFill="1" applyBorder="1" applyAlignment="1">
      <alignment wrapText="1"/>
    </xf>
    <xf numFmtId="3" fontId="23" fillId="5" borderId="8" xfId="0" applyNumberFormat="1" applyFont="1" applyFill="1" applyBorder="1" applyAlignment="1">
      <alignment wrapText="1"/>
    </xf>
    <xf numFmtId="3" fontId="23" fillId="5" borderId="13" xfId="0" applyNumberFormat="1" applyFont="1" applyFill="1" applyBorder="1" applyAlignment="1">
      <alignment wrapText="1"/>
    </xf>
    <xf numFmtId="3" fontId="23" fillId="5" borderId="53" xfId="0" applyNumberFormat="1" applyFont="1" applyFill="1" applyBorder="1" applyAlignment="1">
      <alignment wrapText="1"/>
    </xf>
    <xf numFmtId="3" fontId="13" fillId="2" borderId="0" xfId="3" applyNumberFormat="1" applyFont="1" applyFill="1"/>
    <xf numFmtId="3" fontId="45" fillId="5" borderId="62" xfId="0" applyNumberFormat="1" applyFont="1" applyFill="1" applyBorder="1" applyAlignment="1">
      <alignment wrapText="1"/>
    </xf>
    <xf numFmtId="3" fontId="48" fillId="5" borderId="59" xfId="0" applyNumberFormat="1" applyFont="1" applyFill="1" applyBorder="1" applyAlignment="1">
      <alignment wrapText="1"/>
    </xf>
    <xf numFmtId="3" fontId="45" fillId="5" borderId="59" xfId="0" applyNumberFormat="1" applyFont="1" applyFill="1" applyBorder="1" applyAlignment="1">
      <alignment wrapText="1"/>
    </xf>
    <xf numFmtId="3" fontId="47" fillId="5" borderId="59" xfId="0" applyNumberFormat="1" applyFont="1" applyFill="1" applyBorder="1" applyAlignment="1">
      <alignment wrapText="1"/>
    </xf>
    <xf numFmtId="3" fontId="47" fillId="6" borderId="21" xfId="0" applyNumberFormat="1" applyFont="1" applyFill="1" applyBorder="1" applyAlignment="1">
      <alignment wrapText="1"/>
    </xf>
    <xf numFmtId="165" fontId="41" fillId="0" borderId="0" xfId="1" applyNumberFormat="1" applyFont="1" applyFill="1" applyBorder="1"/>
    <xf numFmtId="0" fontId="49" fillId="0" borderId="0" xfId="0" applyFont="1"/>
    <xf numFmtId="0" fontId="45" fillId="0" borderId="0" xfId="0" applyFont="1"/>
    <xf numFmtId="14" fontId="45" fillId="0" borderId="0" xfId="0" applyNumberFormat="1" applyFont="1" applyAlignment="1">
      <alignment horizontal="right"/>
    </xf>
    <xf numFmtId="0" fontId="13" fillId="0" borderId="0" xfId="3" applyFont="1"/>
    <xf numFmtId="3" fontId="46" fillId="0" borderId="0" xfId="0" applyNumberFormat="1" applyFont="1" applyAlignment="1">
      <alignment horizontal="right" wrapText="1"/>
    </xf>
    <xf numFmtId="3" fontId="45" fillId="0" borderId="0" xfId="0" applyNumberFormat="1" applyFont="1"/>
    <xf numFmtId="10" fontId="45" fillId="0" borderId="0" xfId="0" applyNumberFormat="1" applyFont="1"/>
    <xf numFmtId="10" fontId="41" fillId="0" borderId="0" xfId="0" applyNumberFormat="1" applyFont="1"/>
    <xf numFmtId="165" fontId="27" fillId="2" borderId="0" xfId="1" applyNumberFormat="1" applyFont="1" applyFill="1" applyBorder="1"/>
    <xf numFmtId="0" fontId="59" fillId="3" borderId="0" xfId="0" applyFont="1" applyFill="1"/>
    <xf numFmtId="0" fontId="60" fillId="2" borderId="0" xfId="3" applyFont="1" applyFill="1" applyAlignment="1">
      <alignment vertical="center"/>
    </xf>
    <xf numFmtId="0" fontId="61" fillId="2" borderId="43" xfId="0" applyFont="1" applyFill="1" applyBorder="1" applyAlignment="1">
      <alignment horizontal="center" vertical="center"/>
    </xf>
    <xf numFmtId="0" fontId="60" fillId="2" borderId="23" xfId="3" applyFont="1" applyFill="1" applyBorder="1" applyAlignment="1">
      <alignment vertical="center"/>
    </xf>
    <xf numFmtId="165" fontId="61" fillId="2" borderId="43" xfId="1" quotePrefix="1" applyNumberFormat="1" applyFont="1" applyFill="1" applyBorder="1" applyAlignment="1">
      <alignment vertical="center"/>
    </xf>
    <xf numFmtId="0" fontId="60" fillId="2" borderId="14" xfId="3" applyFont="1" applyFill="1" applyBorder="1" applyAlignment="1">
      <alignment vertical="center"/>
    </xf>
    <xf numFmtId="167" fontId="60" fillId="2" borderId="14" xfId="3" applyNumberFormat="1" applyFont="1" applyFill="1" applyBorder="1" applyAlignment="1">
      <alignment vertical="center"/>
    </xf>
    <xf numFmtId="0" fontId="60" fillId="2" borderId="0" xfId="3" applyFont="1" applyFill="1"/>
    <xf numFmtId="0" fontId="35" fillId="0" borderId="14" xfId="0" applyFont="1" applyBorder="1"/>
    <xf numFmtId="3" fontId="35" fillId="0" borderId="14" xfId="1" applyNumberFormat="1" applyFont="1" applyBorder="1"/>
    <xf numFmtId="0" fontId="35" fillId="0" borderId="0" xfId="0" applyFont="1" applyBorder="1"/>
    <xf numFmtId="2" fontId="12" fillId="2" borderId="53" xfId="2" applyNumberFormat="1" applyFont="1" applyFill="1" applyBorder="1"/>
    <xf numFmtId="2" fontId="12" fillId="2" borderId="51" xfId="2" applyNumberFormat="1" applyFont="1" applyFill="1" applyBorder="1"/>
    <xf numFmtId="3" fontId="12" fillId="5" borderId="20" xfId="0" applyNumberFormat="1" applyFont="1" applyFill="1" applyBorder="1" applyAlignment="1">
      <alignment wrapText="1"/>
    </xf>
    <xf numFmtId="3" fontId="12" fillId="5" borderId="76" xfId="0" applyNumberFormat="1" applyFont="1" applyFill="1" applyBorder="1" applyAlignment="1">
      <alignment wrapText="1"/>
    </xf>
    <xf numFmtId="3" fontId="12" fillId="5" borderId="17" xfId="0" applyNumberFormat="1" applyFont="1" applyFill="1" applyBorder="1" applyAlignment="1">
      <alignment wrapText="1"/>
    </xf>
    <xf numFmtId="3" fontId="12" fillId="5" borderId="77" xfId="0" applyNumberFormat="1" applyFont="1" applyFill="1" applyBorder="1" applyAlignment="1">
      <alignment wrapText="1"/>
    </xf>
    <xf numFmtId="3" fontId="12" fillId="5" borderId="31" xfId="0" applyNumberFormat="1" applyFont="1" applyFill="1" applyBorder="1" applyAlignment="1">
      <alignment wrapText="1"/>
    </xf>
    <xf numFmtId="3" fontId="12" fillId="5" borderId="7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0" fontId="47" fillId="4" borderId="12" xfId="3" applyFont="1" applyFill="1" applyBorder="1" applyAlignment="1">
      <alignment horizontal="left" vertical="center"/>
    </xf>
    <xf numFmtId="0" fontId="47" fillId="4" borderId="31" xfId="3" applyFont="1" applyFill="1" applyBorder="1" applyAlignment="1">
      <alignment horizontal="left" vertical="center"/>
    </xf>
    <xf numFmtId="0" fontId="47" fillId="4" borderId="46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15</xdr:row>
      <xdr:rowOff>171450</xdr:rowOff>
    </xdr:from>
    <xdr:to>
      <xdr:col>5</xdr:col>
      <xdr:colOff>352425</xdr:colOff>
      <xdr:row>17</xdr:row>
      <xdr:rowOff>76200</xdr:rowOff>
    </xdr:to>
    <xdr:sp macro="" textlink="">
      <xdr:nvSpPr>
        <xdr:cNvPr id="6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 txBox="1"/>
      </xdr:nvSpPr>
      <xdr:spPr>
        <a:xfrm>
          <a:off x="200025" y="2886075"/>
          <a:ext cx="39624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5</xdr:col>
      <xdr:colOff>447675</xdr:colOff>
      <xdr:row>9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CE56EBA-4022-4F06-BCF1-1BE98760D722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495675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32</xdr:row>
      <xdr:rowOff>116644</xdr:rowOff>
    </xdr:from>
    <xdr:to>
      <xdr:col>4</xdr:col>
      <xdr:colOff>941293</xdr:colOff>
      <xdr:row>33</xdr:row>
      <xdr:rowOff>150261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85028" y="6056780"/>
          <a:ext cx="2002288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212849</xdr:colOff>
      <xdr:row>29</xdr:row>
      <xdr:rowOff>7221</xdr:rowOff>
    </xdr:from>
    <xdr:to>
      <xdr:col>6</xdr:col>
      <xdr:colOff>179231</xdr:colOff>
      <xdr:row>55</xdr:row>
      <xdr:rowOff>50363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12849" y="5398371"/>
          <a:ext cx="5671857" cy="474849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207308</xdr:colOff>
      <xdr:row>27</xdr:row>
      <xdr:rowOff>24092</xdr:rowOff>
    </xdr:from>
    <xdr:to>
      <xdr:col>6</xdr:col>
      <xdr:colOff>145675</xdr:colOff>
      <xdr:row>28</xdr:row>
      <xdr:rowOff>73396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798233" y="50532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32</xdr:row>
      <xdr:rowOff>0</xdr:rowOff>
    </xdr:from>
    <xdr:to>
      <xdr:col>4</xdr:col>
      <xdr:colOff>497541</xdr:colOff>
      <xdr:row>61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514910</xdr:colOff>
      <xdr:row>31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56</xdr:row>
      <xdr:rowOff>28575</xdr:rowOff>
    </xdr:from>
    <xdr:to>
      <xdr:col>13</xdr:col>
      <xdr:colOff>526116</xdr:colOff>
      <xdr:row>85</xdr:row>
      <xdr:rowOff>73399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772525" y="81724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59</xdr:row>
      <xdr:rowOff>0</xdr:rowOff>
    </xdr:from>
    <xdr:to>
      <xdr:col>6</xdr:col>
      <xdr:colOff>524435</xdr:colOff>
      <xdr:row>60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figures in the template above does not include proportionally consolidated entities. This is due to inadequate data.</a:t>
          </a:r>
          <a:endParaRPr kumimoji="0" lang="nb-N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omments: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figures in the template above</a:t>
          </a:r>
          <a:r>
            <a:rPr lang="nb-NO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does not include proportionally consolidated entities. This is due to inadequate data.</a:t>
          </a:r>
          <a:endParaRPr lang="nb-NO"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90663</xdr:colOff>
      <xdr:row>13</xdr:row>
      <xdr:rowOff>117662</xdr:rowOff>
    </xdr:from>
    <xdr:to>
      <xdr:col>9</xdr:col>
      <xdr:colOff>424295</xdr:colOff>
      <xdr:row>39</xdr:row>
      <xdr:rowOff>151280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90663" y="2611480"/>
          <a:ext cx="8152791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Vi</a:t>
          </a:r>
          <a:r>
            <a:rPr lang="nb-NO" sz="1100" b="0" baseline="0">
              <a:solidFill>
                <a:sysClr val="windowText" lastClr="000000"/>
              </a:solidFill>
            </a:rPr>
            <a:t> bruker art 23925 kolonne A og art 13925 kolonne C 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246528</xdr:colOff>
      <xdr:row>14</xdr:row>
      <xdr:rowOff>22412</xdr:rowOff>
    </xdr:from>
    <xdr:to>
      <xdr:col>8</xdr:col>
      <xdr:colOff>121122</xdr:colOff>
      <xdr:row>16</xdr:row>
      <xdr:rowOff>128163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40429D7-8DFD-462A-AAF7-6838608A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8" y="2698071"/>
          <a:ext cx="6931753" cy="4694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konsolidert nivå, Skjema 09.04 (engasjements-beløp for SA), Skjem 02 (herav: generelle kredittengasjementer)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121737</xdr:colOff>
      <xdr:row>12</xdr:row>
      <xdr:rowOff>21393</xdr:rowOff>
    </xdr:from>
    <xdr:to>
      <xdr:col>5</xdr:col>
      <xdr:colOff>239398</xdr:colOff>
      <xdr:row>38</xdr:row>
      <xdr:rowOff>55010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07487" y="2324711"/>
          <a:ext cx="4992729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 på konsolidert</a:t>
          </a: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nivå: </a:t>
          </a:r>
          <a:r>
            <a:rPr lang="nb-NO">
              <a:solidFill>
                <a:sysClr val="windowText" lastClr="000000"/>
              </a:solidFill>
              <a:effectLst/>
            </a:rPr>
            <a:t>Hentes</a:t>
          </a:r>
          <a:r>
            <a:rPr lang="nb-NO" baseline="0">
              <a:solidFill>
                <a:sysClr val="windowText" lastClr="000000"/>
              </a:solidFill>
              <a:effectLst/>
            </a:rPr>
            <a:t> fra skjema 2, husk å ev å endre sats.                                                                     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29</xdr:row>
      <xdr:rowOff>145677</xdr:rowOff>
    </xdr:from>
    <xdr:to>
      <xdr:col>4</xdr:col>
      <xdr:colOff>123267</xdr:colOff>
      <xdr:row>56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22</xdr:row>
      <xdr:rowOff>86286</xdr:rowOff>
    </xdr:from>
    <xdr:to>
      <xdr:col>4</xdr:col>
      <xdr:colOff>2701924</xdr:colOff>
      <xdr:row>23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93</xdr:row>
      <xdr:rowOff>56590</xdr:rowOff>
    </xdr:from>
    <xdr:to>
      <xdr:col>3</xdr:col>
      <xdr:colOff>4557432</xdr:colOff>
      <xdr:row>119</xdr:row>
      <xdr:rowOff>59952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6785" y="18373165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konsolidert kapitaldekning.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93</xdr:row>
      <xdr:rowOff>143436</xdr:rowOff>
    </xdr:from>
    <xdr:to>
      <xdr:col>5</xdr:col>
      <xdr:colOff>26894</xdr:colOff>
      <xdr:row>95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20</xdr:row>
      <xdr:rowOff>56029</xdr:rowOff>
    </xdr:from>
    <xdr:to>
      <xdr:col>5</xdr:col>
      <xdr:colOff>201705</xdr:colOff>
      <xdr:row>46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18</xdr:row>
      <xdr:rowOff>44824</xdr:rowOff>
    </xdr:from>
    <xdr:to>
      <xdr:col>7</xdr:col>
      <xdr:colOff>2801</xdr:colOff>
      <xdr:row>19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27</xdr:row>
      <xdr:rowOff>134471</xdr:rowOff>
    </xdr:from>
    <xdr:to>
      <xdr:col>7</xdr:col>
      <xdr:colOff>214313</xdr:colOff>
      <xdr:row>53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3</xdr:col>
      <xdr:colOff>0</xdr:colOff>
      <xdr:row>6</xdr:row>
      <xdr:rowOff>0</xdr:rowOff>
    </xdr:from>
    <xdr:to>
      <xdr:col>14</xdr:col>
      <xdr:colOff>54324</xdr:colOff>
      <xdr:row>20</xdr:row>
      <xdr:rowOff>85381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136ED190-5CD1-43F1-956A-1692E586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1206500"/>
          <a:ext cx="9904762" cy="2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305"/>
  <sheetViews>
    <sheetView zoomScale="85" zoomScaleNormal="85" workbookViewId="0">
      <selection activeCell="C76" sqref="C76"/>
    </sheetView>
  </sheetViews>
  <sheetFormatPr baseColWidth="10" defaultColWidth="11.42578125" defaultRowHeight="12.75" x14ac:dyDescent="0.2"/>
  <cols>
    <col min="1" max="16384" width="11.42578125" style="194"/>
  </cols>
  <sheetData>
    <row r="1" spans="2:6" ht="14.25" customHeight="1" x14ac:dyDescent="0.2"/>
    <row r="2" spans="2:6" ht="14.25" customHeight="1" x14ac:dyDescent="0.2"/>
    <row r="3" spans="2:6" ht="14.25" customHeight="1" x14ac:dyDescent="0.25">
      <c r="B3" s="193"/>
    </row>
    <row r="4" spans="2:6" ht="14.25" customHeight="1" x14ac:dyDescent="0.2"/>
    <row r="5" spans="2:6" ht="14.25" customHeight="1" x14ac:dyDescent="0.2">
      <c r="B5" s="196"/>
      <c r="C5" s="196"/>
      <c r="D5" s="196"/>
      <c r="E5" s="196"/>
      <c r="F5" s="196"/>
    </row>
    <row r="6" spans="2:6" ht="14.25" customHeight="1" x14ac:dyDescent="0.2"/>
    <row r="7" spans="2:6" ht="14.25" customHeight="1" x14ac:dyDescent="0.2">
      <c r="B7" s="192"/>
    </row>
    <row r="8" spans="2:6" ht="14.25" customHeight="1" x14ac:dyDescent="0.2"/>
    <row r="9" spans="2:6" ht="14.25" customHeight="1" x14ac:dyDescent="0.2"/>
    <row r="10" spans="2:6" ht="14.25" customHeight="1" x14ac:dyDescent="0.2"/>
    <row r="11" spans="2:6" ht="14.25" customHeight="1" x14ac:dyDescent="0.2"/>
    <row r="12" spans="2:6" ht="14.25" customHeight="1" x14ac:dyDescent="0.2"/>
    <row r="13" spans="2:6" ht="14.25" customHeight="1" x14ac:dyDescent="0.2"/>
    <row r="14" spans="2:6" ht="14.25" customHeight="1" x14ac:dyDescent="0.2"/>
    <row r="15" spans="2:6" ht="14.25" customHeight="1" x14ac:dyDescent="0.2"/>
    <row r="16" spans="2:6" ht="14.25" customHeight="1" x14ac:dyDescent="0.2"/>
    <row r="17" spans="3:3" ht="14.25" customHeight="1" x14ac:dyDescent="0.2"/>
    <row r="18" spans="3:3" ht="14.25" customHeight="1" x14ac:dyDescent="0.2"/>
    <row r="19" spans="3:3" ht="14.25" customHeight="1" x14ac:dyDescent="0.2"/>
    <row r="20" spans="3:3" ht="14.25" customHeight="1" x14ac:dyDescent="0.2"/>
    <row r="21" spans="3:3" ht="14.25" customHeight="1" x14ac:dyDescent="0.2"/>
    <row r="22" spans="3:3" ht="14.25" customHeight="1" x14ac:dyDescent="0.2"/>
    <row r="23" spans="3:3" ht="14.25" customHeight="1" x14ac:dyDescent="0.2"/>
    <row r="24" spans="3:3" ht="14.25" customHeight="1" x14ac:dyDescent="0.2">
      <c r="C24" s="543" t="s">
        <v>741</v>
      </c>
    </row>
    <row r="25" spans="3:3" ht="14.25" customHeight="1" x14ac:dyDescent="0.2"/>
    <row r="26" spans="3:3" ht="14.25" customHeight="1" x14ac:dyDescent="0.2"/>
    <row r="27" spans="3:3" ht="14.25" customHeight="1" x14ac:dyDescent="0.2"/>
    <row r="28" spans="3:3" ht="14.25" customHeight="1" x14ac:dyDescent="0.2"/>
    <row r="29" spans="3:3" ht="14.25" customHeight="1" x14ac:dyDescent="0.2"/>
    <row r="30" spans="3:3" ht="14.25" customHeight="1" x14ac:dyDescent="0.2"/>
    <row r="31" spans="3:3" ht="14.25" customHeight="1" x14ac:dyDescent="0.2"/>
    <row r="32" spans="3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92D050"/>
  </sheetPr>
  <dimension ref="A1:G49"/>
  <sheetViews>
    <sheetView zoomScale="120" zoomScaleNormal="120" workbookViewId="0">
      <selection activeCell="H24" sqref="H24"/>
    </sheetView>
  </sheetViews>
  <sheetFormatPr baseColWidth="10" defaultColWidth="11.42578125" defaultRowHeight="14.25" x14ac:dyDescent="0.2"/>
  <cols>
    <col min="1" max="2" width="4.28515625" style="14" customWidth="1"/>
    <col min="3" max="4" width="2.140625" style="14" customWidth="1"/>
    <col min="5" max="5" width="37" style="14" customWidth="1"/>
    <col min="6" max="7" width="14.28515625" style="14" customWidth="1"/>
    <col min="8" max="14" width="11.42578125" style="14"/>
    <col min="15" max="16" width="11.42578125" style="14" customWidth="1"/>
    <col min="17" max="16384" width="11.42578125" style="14"/>
  </cols>
  <sheetData>
    <row r="1" spans="1:7" ht="18.75" customHeight="1" x14ac:dyDescent="0.2"/>
    <row r="2" spans="1:7" ht="18.75" customHeight="1" x14ac:dyDescent="0.2">
      <c r="A2" s="15" t="s">
        <v>29</v>
      </c>
      <c r="B2" s="16"/>
      <c r="C2" s="16"/>
      <c r="D2" s="17"/>
      <c r="E2" s="17"/>
      <c r="F2" s="17"/>
    </row>
    <row r="3" spans="1:7" ht="14.25" customHeight="1" x14ac:dyDescent="0.2">
      <c r="A3" s="15"/>
      <c r="B3" s="16"/>
      <c r="C3" s="16"/>
      <c r="D3" s="17"/>
      <c r="E3" s="17"/>
      <c r="F3" s="17"/>
    </row>
    <row r="4" spans="1:7" ht="14.25" customHeight="1" x14ac:dyDescent="0.2">
      <c r="A4" s="15"/>
      <c r="B4" s="18"/>
      <c r="C4" s="19"/>
      <c r="D4" s="17"/>
      <c r="E4" s="17"/>
      <c r="F4" s="17"/>
    </row>
    <row r="5" spans="1:7" ht="14.25" customHeight="1" x14ac:dyDescent="0.2">
      <c r="A5" s="15"/>
      <c r="B5" s="18"/>
      <c r="C5" s="19"/>
      <c r="D5" s="17"/>
      <c r="E5" s="17"/>
      <c r="F5" s="17"/>
    </row>
    <row r="6" spans="1:7" ht="14.25" customHeight="1" x14ac:dyDescent="0.2">
      <c r="B6" s="20"/>
      <c r="C6" s="21"/>
      <c r="F6" s="481"/>
      <c r="G6" s="481"/>
    </row>
    <row r="7" spans="1:7" ht="23.25" customHeight="1" x14ac:dyDescent="0.2">
      <c r="B7" s="20"/>
      <c r="C7" s="17"/>
      <c r="D7" s="17"/>
      <c r="F7" s="481"/>
      <c r="G7" s="481"/>
    </row>
    <row r="8" spans="1:7" ht="14.25" customHeight="1" x14ac:dyDescent="0.2">
      <c r="B8" s="483"/>
      <c r="C8" s="484"/>
      <c r="D8" s="484"/>
      <c r="E8" s="484"/>
      <c r="F8" s="485"/>
      <c r="G8" s="485"/>
    </row>
    <row r="9" spans="1:7" ht="14.25" customHeight="1" x14ac:dyDescent="0.2">
      <c r="B9" s="483"/>
      <c r="C9" s="486"/>
      <c r="D9" s="486"/>
      <c r="E9" s="486"/>
      <c r="F9" s="487"/>
      <c r="G9" s="487"/>
    </row>
    <row r="10" spans="1:7" ht="14.25" customHeight="1" x14ac:dyDescent="0.2">
      <c r="B10" s="483"/>
      <c r="C10" s="484"/>
      <c r="D10" s="484"/>
      <c r="E10" s="484"/>
      <c r="F10" s="485"/>
      <c r="G10" s="485"/>
    </row>
    <row r="11" spans="1:7" ht="14.25" customHeight="1" x14ac:dyDescent="0.2">
      <c r="B11" s="483"/>
      <c r="C11" s="484"/>
      <c r="D11" s="484"/>
      <c r="E11" s="484"/>
      <c r="F11" s="485"/>
      <c r="G11" s="485"/>
    </row>
    <row r="12" spans="1:7" ht="14.25" customHeight="1" x14ac:dyDescent="0.2">
      <c r="B12" s="483"/>
      <c r="C12" s="484"/>
      <c r="D12" s="484"/>
      <c r="E12" s="484"/>
      <c r="F12" s="485"/>
      <c r="G12" s="485"/>
    </row>
    <row r="13" spans="1:7" ht="14.25" customHeight="1" x14ac:dyDescent="0.2">
      <c r="B13" s="483"/>
      <c r="C13" s="484"/>
      <c r="D13" s="484"/>
      <c r="E13" s="484"/>
      <c r="F13" s="485"/>
      <c r="G13" s="485"/>
    </row>
    <row r="14" spans="1:7" ht="14.25" customHeight="1" x14ac:dyDescent="0.2">
      <c r="B14" s="483"/>
      <c r="C14" s="484"/>
      <c r="D14" s="484"/>
      <c r="E14" s="484"/>
      <c r="F14" s="485"/>
      <c r="G14" s="485"/>
    </row>
    <row r="15" spans="1:7" ht="14.25" customHeight="1" x14ac:dyDescent="0.2">
      <c r="B15" s="483"/>
      <c r="C15" s="484"/>
      <c r="D15" s="484"/>
      <c r="E15" s="484"/>
      <c r="F15" s="485"/>
      <c r="G15" s="485"/>
    </row>
    <row r="16" spans="1:7" ht="14.25" customHeight="1" x14ac:dyDescent="0.2">
      <c r="B16" s="483"/>
      <c r="C16" s="484"/>
      <c r="D16" s="484"/>
      <c r="E16" s="484"/>
      <c r="F16" s="485"/>
      <c r="G16" s="485"/>
    </row>
    <row r="17" spans="2:7" ht="14.25" customHeight="1" x14ac:dyDescent="0.2">
      <c r="B17" s="483"/>
      <c r="C17" s="488"/>
      <c r="D17" s="484"/>
      <c r="E17" s="484"/>
      <c r="F17" s="489"/>
      <c r="G17" s="489"/>
    </row>
    <row r="18" spans="2:7" ht="14.25" customHeight="1" x14ac:dyDescent="0.2">
      <c r="B18" s="483"/>
      <c r="C18" s="488"/>
      <c r="D18" s="484"/>
      <c r="E18" s="484"/>
      <c r="F18" s="489"/>
      <c r="G18" s="489"/>
    </row>
    <row r="19" spans="2:7" ht="14.25" customHeight="1" x14ac:dyDescent="0.2">
      <c r="B19" s="483"/>
      <c r="C19" s="488"/>
      <c r="D19" s="484"/>
      <c r="E19" s="484"/>
      <c r="F19" s="489"/>
      <c r="G19" s="489"/>
    </row>
    <row r="20" spans="2:7" ht="14.25" customHeight="1" x14ac:dyDescent="0.2">
      <c r="B20" s="483"/>
      <c r="C20" s="488"/>
      <c r="D20" s="484"/>
      <c r="E20" s="484"/>
      <c r="F20" s="489"/>
      <c r="G20" s="489"/>
    </row>
    <row r="21" spans="2:7" ht="14.25" customHeight="1" x14ac:dyDescent="0.2">
      <c r="B21" s="483"/>
      <c r="C21" s="488"/>
      <c r="D21" s="484"/>
      <c r="E21" s="484"/>
      <c r="F21" s="489"/>
      <c r="G21" s="489"/>
    </row>
    <row r="22" spans="2:7" ht="14.25" customHeight="1" x14ac:dyDescent="0.2">
      <c r="B22" s="483"/>
      <c r="C22" s="488"/>
      <c r="D22" s="484"/>
      <c r="E22" s="484"/>
      <c r="F22" s="489"/>
      <c r="G22" s="489"/>
    </row>
    <row r="23" spans="2:7" ht="14.25" customHeight="1" x14ac:dyDescent="0.2">
      <c r="B23" s="483"/>
      <c r="C23" s="484"/>
      <c r="D23" s="484"/>
      <c r="E23" s="484"/>
      <c r="F23" s="485"/>
      <c r="G23" s="485"/>
    </row>
    <row r="24" spans="2:7" ht="14.25" customHeight="1" x14ac:dyDescent="0.2">
      <c r="B24" s="483"/>
      <c r="C24" s="486"/>
      <c r="D24" s="486"/>
      <c r="E24" s="486"/>
      <c r="F24" s="487"/>
      <c r="G24" s="487"/>
    </row>
    <row r="25" spans="2:7" ht="14.25" customHeight="1" x14ac:dyDescent="0.2">
      <c r="B25" s="483"/>
      <c r="C25" s="486"/>
      <c r="D25" s="486"/>
      <c r="E25" s="486"/>
      <c r="F25" s="487"/>
      <c r="G25" s="487"/>
    </row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36"/>
  <sheetViews>
    <sheetView topLeftCell="A2" zoomScale="110" zoomScaleNormal="110" workbookViewId="0">
      <selection activeCell="G18" sqref="G18"/>
    </sheetView>
  </sheetViews>
  <sheetFormatPr baseColWidth="10" defaultColWidth="11.42578125" defaultRowHeight="14.25" x14ac:dyDescent="0.2"/>
  <cols>
    <col min="1" max="2" width="4.28515625" style="233" customWidth="1"/>
    <col min="3" max="3" width="45.28515625" style="233" customWidth="1"/>
    <col min="4" max="14" width="14.28515625" style="233" customWidth="1"/>
    <col min="15" max="16384" width="11.42578125" style="233"/>
  </cols>
  <sheetData>
    <row r="1" spans="1:14" ht="18.75" customHeight="1" x14ac:dyDescent="0.2"/>
    <row r="2" spans="1:14" ht="18.75" customHeight="1" x14ac:dyDescent="0.2">
      <c r="A2" s="250" t="s">
        <v>31</v>
      </c>
      <c r="B2" s="276"/>
      <c r="C2" s="276"/>
      <c r="D2" s="275"/>
      <c r="E2" s="275"/>
    </row>
    <row r="3" spans="1:14" ht="14.25" customHeight="1" x14ac:dyDescent="0.2">
      <c r="A3" s="250"/>
      <c r="B3" s="276"/>
      <c r="C3" s="276"/>
      <c r="D3" s="275"/>
      <c r="E3" s="275"/>
    </row>
    <row r="4" spans="1:14" ht="14.25" customHeight="1" x14ac:dyDescent="0.2">
      <c r="A4" s="250"/>
      <c r="B4" s="249"/>
      <c r="C4" s="490"/>
      <c r="D4" s="275"/>
      <c r="E4" s="275"/>
    </row>
    <row r="5" spans="1:14" ht="14.25" customHeight="1" x14ac:dyDescent="0.2">
      <c r="A5" s="250"/>
      <c r="B5" s="439"/>
      <c r="C5" s="439"/>
      <c r="D5" s="439"/>
      <c r="E5" s="439"/>
      <c r="F5" s="274"/>
      <c r="G5" s="274"/>
      <c r="H5" s="274"/>
      <c r="I5" s="274"/>
      <c r="J5" s="274"/>
      <c r="K5" s="274"/>
      <c r="L5" s="274"/>
      <c r="M5" s="274"/>
      <c r="N5" s="274"/>
    </row>
    <row r="6" spans="1:14" ht="14.25" customHeight="1" x14ac:dyDescent="0.25">
      <c r="B6" s="496"/>
      <c r="C6" s="497" t="s">
        <v>466</v>
      </c>
      <c r="D6" s="498" t="s">
        <v>115</v>
      </c>
      <c r="E6" s="498" t="s">
        <v>116</v>
      </c>
    </row>
    <row r="7" spans="1:14" ht="14.25" customHeight="1" x14ac:dyDescent="0.2">
      <c r="B7" s="496"/>
      <c r="C7" s="496"/>
      <c r="D7" s="570" t="s">
        <v>467</v>
      </c>
      <c r="E7" s="570"/>
    </row>
    <row r="8" spans="1:14" x14ac:dyDescent="0.2">
      <c r="B8" s="496"/>
      <c r="C8" s="496"/>
      <c r="D8" s="498" t="s">
        <v>468</v>
      </c>
      <c r="E8" s="498" t="s">
        <v>469</v>
      </c>
    </row>
    <row r="9" spans="1:14" ht="14.25" customHeight="1" x14ac:dyDescent="0.2">
      <c r="B9" s="496">
        <v>1</v>
      </c>
      <c r="C9" s="496" t="s">
        <v>470</v>
      </c>
      <c r="D9" s="499"/>
      <c r="E9" s="499"/>
    </row>
    <row r="10" spans="1:14" ht="14.25" customHeight="1" x14ac:dyDescent="0.2">
      <c r="B10" s="496">
        <v>2</v>
      </c>
      <c r="C10" s="496" t="s">
        <v>455</v>
      </c>
      <c r="D10" s="499"/>
      <c r="E10" s="499"/>
    </row>
    <row r="11" spans="1:14" ht="14.25" customHeight="1" x14ac:dyDescent="0.2">
      <c r="B11" s="496">
        <v>3</v>
      </c>
      <c r="C11" s="496" t="s">
        <v>471</v>
      </c>
      <c r="D11" s="499"/>
      <c r="E11" s="499"/>
    </row>
    <row r="12" spans="1:14" ht="14.25" customHeight="1" x14ac:dyDescent="0.2">
      <c r="B12" s="496">
        <v>4</v>
      </c>
      <c r="C12" s="496" t="s">
        <v>472</v>
      </c>
      <c r="D12" s="499"/>
      <c r="E12" s="499"/>
    </row>
    <row r="13" spans="1:14" ht="14.25" customHeight="1" x14ac:dyDescent="0.2">
      <c r="B13" s="496">
        <v>5</v>
      </c>
      <c r="C13" s="496" t="s">
        <v>473</v>
      </c>
      <c r="D13" s="499"/>
      <c r="E13" s="499"/>
    </row>
    <row r="14" spans="1:14" ht="14.25" customHeight="1" x14ac:dyDescent="0.25">
      <c r="B14" s="496">
        <v>6</v>
      </c>
      <c r="C14" s="500" t="s">
        <v>474</v>
      </c>
      <c r="D14" s="499"/>
      <c r="E14" s="499"/>
    </row>
    <row r="15" spans="1:14" ht="14.25" customHeight="1" x14ac:dyDescent="0.2">
      <c r="B15" s="496">
        <v>7</v>
      </c>
      <c r="C15" s="496" t="s">
        <v>475</v>
      </c>
      <c r="D15" s="499">
        <v>6090325.7303499999</v>
      </c>
      <c r="E15" s="499">
        <v>0</v>
      </c>
    </row>
    <row r="16" spans="1:14" ht="14.25" customHeight="1" x14ac:dyDescent="0.2">
      <c r="B16" s="496">
        <v>8</v>
      </c>
      <c r="C16" s="496" t="s">
        <v>476</v>
      </c>
      <c r="D16" s="499">
        <v>9494656.0484600011</v>
      </c>
      <c r="E16" s="499">
        <v>13491.355539996177</v>
      </c>
    </row>
    <row r="17" spans="2:5" ht="14.25" customHeight="1" x14ac:dyDescent="0.2">
      <c r="B17" s="496">
        <v>9</v>
      </c>
      <c r="C17" s="496" t="s">
        <v>477</v>
      </c>
      <c r="D17" s="499">
        <v>383469.14844000002</v>
      </c>
      <c r="E17" s="499">
        <v>22.157569999981206</v>
      </c>
    </row>
    <row r="18" spans="2:5" ht="14.25" customHeight="1" x14ac:dyDescent="0.2">
      <c r="B18" s="496">
        <v>10</v>
      </c>
      <c r="C18" s="496" t="s">
        <v>743</v>
      </c>
      <c r="D18" s="499">
        <v>65089.707049999997</v>
      </c>
      <c r="E18" s="499">
        <v>0</v>
      </c>
    </row>
    <row r="19" spans="2:5" ht="14.25" customHeight="1" x14ac:dyDescent="0.2">
      <c r="B19" s="496">
        <v>11</v>
      </c>
      <c r="C19" s="496" t="s">
        <v>478</v>
      </c>
      <c r="D19" s="499">
        <v>27831.433340000003</v>
      </c>
      <c r="E19" s="499">
        <v>0</v>
      </c>
    </row>
    <row r="20" spans="2:5" ht="14.25" customHeight="1" x14ac:dyDescent="0.2">
      <c r="B20" s="496">
        <v>12</v>
      </c>
      <c r="C20" s="496" t="s">
        <v>479</v>
      </c>
      <c r="D20" s="499">
        <v>14209.31709</v>
      </c>
      <c r="E20" s="499">
        <v>0</v>
      </c>
    </row>
    <row r="21" spans="2:5" ht="14.25" customHeight="1" x14ac:dyDescent="0.2">
      <c r="B21" s="496">
        <v>13</v>
      </c>
      <c r="C21" s="496" t="s">
        <v>480</v>
      </c>
      <c r="D21" s="499">
        <v>63880629.851699993</v>
      </c>
      <c r="E21" s="499">
        <v>136235.16857999563</v>
      </c>
    </row>
    <row r="22" spans="2:5" ht="14.25" customHeight="1" x14ac:dyDescent="0.2">
      <c r="B22" s="496">
        <v>22</v>
      </c>
      <c r="C22" s="496"/>
      <c r="D22" s="499"/>
      <c r="E22" s="499"/>
    </row>
    <row r="23" spans="2:5" ht="14.25" customHeight="1" x14ac:dyDescent="0.25">
      <c r="B23" s="496">
        <v>23</v>
      </c>
      <c r="C23" s="500" t="s">
        <v>481</v>
      </c>
      <c r="D23" s="499">
        <f>SUM(D15:D22)</f>
        <v>79956211.236429989</v>
      </c>
      <c r="E23" s="499">
        <f>SUM(E15:E22)</f>
        <v>149748.68168999179</v>
      </c>
    </row>
    <row r="24" spans="2:5" ht="14.25" customHeight="1" x14ac:dyDescent="0.25">
      <c r="B24" s="496">
        <v>24</v>
      </c>
      <c r="C24" s="500" t="s">
        <v>482</v>
      </c>
      <c r="D24" s="499">
        <f>D23</f>
        <v>79956211.236429989</v>
      </c>
      <c r="E24" s="499">
        <f>E23</f>
        <v>149748.68168999179</v>
      </c>
    </row>
    <row r="25" spans="2:5" ht="14.25" customHeight="1" x14ac:dyDescent="0.2">
      <c r="B25" s="439"/>
      <c r="C25" s="439"/>
      <c r="D25" s="439"/>
      <c r="E25" s="439"/>
    </row>
    <row r="26" spans="2:5" ht="14.25" customHeight="1" x14ac:dyDescent="0.2">
      <c r="B26" s="274"/>
      <c r="C26" s="274"/>
      <c r="D26" s="274"/>
      <c r="E26" s="274"/>
    </row>
    <row r="27" spans="2:5" ht="14.25" customHeight="1" x14ac:dyDescent="0.2">
      <c r="B27" s="274"/>
      <c r="C27" s="274"/>
      <c r="D27" s="274"/>
      <c r="E27" s="274"/>
    </row>
    <row r="28" spans="2:5" ht="14.25" customHeight="1" x14ac:dyDescent="0.2">
      <c r="B28" s="274"/>
      <c r="C28" s="274"/>
      <c r="D28" s="274"/>
      <c r="E28" s="274"/>
    </row>
    <row r="29" spans="2:5" ht="14.25" customHeight="1" x14ac:dyDescent="0.2"/>
    <row r="30" spans="2:5" ht="14.25" customHeight="1" x14ac:dyDescent="0.2"/>
    <row r="31" spans="2:5" ht="14.25" customHeight="1" x14ac:dyDescent="0.2"/>
    <row r="32" spans="2:5" ht="14.25" customHeight="1" x14ac:dyDescent="0.2"/>
    <row r="33" spans="6:14" x14ac:dyDescent="0.2">
      <c r="F33" s="274"/>
      <c r="G33" s="274"/>
      <c r="H33" s="274"/>
      <c r="I33" s="274"/>
      <c r="J33" s="274"/>
      <c r="K33" s="274"/>
      <c r="L33" s="274"/>
      <c r="M33" s="274"/>
      <c r="N33" s="274"/>
    </row>
    <row r="34" spans="6:14" x14ac:dyDescent="0.2">
      <c r="F34" s="274"/>
      <c r="G34" s="274"/>
      <c r="H34" s="274"/>
      <c r="I34" s="274"/>
      <c r="J34" s="274"/>
      <c r="K34" s="274"/>
      <c r="L34" s="274"/>
      <c r="M34" s="274"/>
      <c r="N34" s="274"/>
    </row>
    <row r="35" spans="6:14" x14ac:dyDescent="0.2">
      <c r="F35" s="274"/>
      <c r="G35" s="274"/>
      <c r="H35" s="274"/>
      <c r="I35" s="274"/>
      <c r="J35" s="274"/>
      <c r="K35" s="274"/>
      <c r="L35" s="274"/>
      <c r="M35" s="274"/>
      <c r="N35" s="274"/>
    </row>
    <row r="36" spans="6:14" x14ac:dyDescent="0.2">
      <c r="F36" s="274"/>
      <c r="G36" s="274"/>
      <c r="H36" s="274"/>
      <c r="I36" s="274"/>
      <c r="J36" s="274"/>
      <c r="K36" s="274"/>
      <c r="L36" s="274"/>
      <c r="M36" s="274"/>
      <c r="N36" s="274"/>
    </row>
  </sheetData>
  <mergeCells count="1">
    <mergeCell ref="D7:E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92D050"/>
  </sheetPr>
  <dimension ref="A1:Z25"/>
  <sheetViews>
    <sheetView topLeftCell="A7" zoomScaleNormal="100" workbookViewId="0">
      <selection activeCell="I31" sqref="I31"/>
    </sheetView>
  </sheetViews>
  <sheetFormatPr baseColWidth="10" defaultColWidth="11.42578125" defaultRowHeight="14.25" x14ac:dyDescent="0.2"/>
  <cols>
    <col min="1" max="2" width="4.28515625" style="14" customWidth="1"/>
    <col min="3" max="3" width="45.42578125" style="14" bestFit="1" customWidth="1"/>
    <col min="4" max="4" width="11.28515625" style="14" bestFit="1" customWidth="1"/>
    <col min="5" max="5" width="12.85546875" style="14" bestFit="1" customWidth="1"/>
    <col min="6" max="6" width="11" style="14" bestFit="1" customWidth="1"/>
    <col min="7" max="7" width="12.7109375" style="14" bestFit="1" customWidth="1"/>
    <col min="8" max="8" width="11.28515625" style="14" bestFit="1" customWidth="1"/>
    <col min="9" max="9" width="9.7109375" style="14" bestFit="1" customWidth="1"/>
    <col min="10" max="10" width="12.7109375" style="14" bestFit="1" customWidth="1"/>
    <col min="11" max="11" width="14.140625" style="14" bestFit="1" customWidth="1"/>
    <col min="12" max="12" width="8.5703125" style="14" bestFit="1" customWidth="1"/>
    <col min="13" max="13" width="11.28515625" style="14" bestFit="1" customWidth="1"/>
    <col min="14" max="14" width="12" style="14" bestFit="1" customWidth="1"/>
    <col min="15" max="15" width="10.42578125" style="14" bestFit="1" customWidth="1"/>
    <col min="16" max="16" width="14.140625" style="14" bestFit="1" customWidth="1"/>
    <col min="17" max="18" width="12.7109375" style="14" bestFit="1" customWidth="1"/>
    <col min="19" max="19" width="8.28515625" style="14" bestFit="1" customWidth="1"/>
    <col min="20" max="21" width="12.7109375" style="14" bestFit="1" customWidth="1"/>
    <col min="22" max="22" width="12" style="14" bestFit="1" customWidth="1"/>
    <col min="23" max="24" width="11.5703125" style="14" bestFit="1" customWidth="1"/>
    <col min="25" max="25" width="14.85546875" style="14" bestFit="1" customWidth="1"/>
    <col min="26" max="26" width="15.5703125" style="14" bestFit="1" customWidth="1"/>
    <col min="27" max="16384" width="11.42578125" style="14"/>
  </cols>
  <sheetData>
    <row r="1" spans="1:26" ht="18.75" customHeight="1" x14ac:dyDescent="0.2"/>
    <row r="2" spans="1:26" ht="18.75" customHeight="1" x14ac:dyDescent="0.2">
      <c r="A2" s="15" t="s">
        <v>33</v>
      </c>
      <c r="B2" s="16"/>
      <c r="C2" s="16"/>
      <c r="D2" s="17"/>
      <c r="E2" s="17"/>
      <c r="F2" s="17"/>
      <c r="G2" s="17"/>
      <c r="H2" s="17"/>
      <c r="L2" s="16"/>
    </row>
    <row r="3" spans="1:26" ht="15" customHeight="1" x14ac:dyDescent="0.2">
      <c r="A3" s="15"/>
      <c r="B3" s="16"/>
      <c r="C3" s="16"/>
      <c r="D3" s="17"/>
      <c r="E3" s="17"/>
      <c r="F3" s="17"/>
      <c r="G3" s="17"/>
      <c r="H3" s="17"/>
      <c r="L3" s="16"/>
    </row>
    <row r="4" spans="1:26" ht="14.25" customHeight="1" x14ac:dyDescent="0.2">
      <c r="A4" s="15"/>
      <c r="B4" s="18" t="s">
        <v>114</v>
      </c>
      <c r="C4" s="19"/>
      <c r="D4" s="17"/>
      <c r="E4" s="17"/>
      <c r="F4" s="17"/>
      <c r="G4" s="17"/>
      <c r="H4" s="17"/>
      <c r="L4" s="19"/>
    </row>
    <row r="5" spans="1:26" ht="14.25" customHeight="1" x14ac:dyDescent="0.2">
      <c r="A5" s="15"/>
      <c r="B5" s="17"/>
      <c r="C5" s="17"/>
      <c r="D5" s="17"/>
      <c r="E5" s="17"/>
      <c r="F5" s="17"/>
      <c r="G5" s="17"/>
      <c r="H5" s="17"/>
    </row>
    <row r="6" spans="1:26" s="50" customFormat="1" ht="14.2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50" customFormat="1" ht="14.2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6" s="50" customFormat="1" ht="14.25" customHeight="1" thickBot="1" x14ac:dyDescent="0.25">
      <c r="B8" s="15"/>
      <c r="C8" s="17"/>
      <c r="D8" s="17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50" customFormat="1" ht="14.25" customHeight="1" x14ac:dyDescent="0.2">
      <c r="B9" s="14"/>
      <c r="C9" s="17"/>
      <c r="D9" s="17"/>
      <c r="E9" s="44" t="s">
        <v>115</v>
      </c>
      <c r="F9" s="49" t="s">
        <v>116</v>
      </c>
      <c r="G9" s="49" t="s">
        <v>117</v>
      </c>
      <c r="H9" s="49" t="s">
        <v>118</v>
      </c>
      <c r="I9" s="49" t="s">
        <v>119</v>
      </c>
      <c r="J9" s="49" t="s">
        <v>120</v>
      </c>
      <c r="K9" s="49" t="s">
        <v>121</v>
      </c>
      <c r="L9" s="49" t="s">
        <v>483</v>
      </c>
      <c r="M9" s="49" t="s">
        <v>484</v>
      </c>
      <c r="N9" s="49" t="s">
        <v>485</v>
      </c>
      <c r="O9" s="49" t="s">
        <v>486</v>
      </c>
      <c r="P9" s="49" t="s">
        <v>487</v>
      </c>
      <c r="Q9" s="49" t="s">
        <v>488</v>
      </c>
      <c r="R9" s="49"/>
      <c r="S9" s="49" t="s">
        <v>489</v>
      </c>
      <c r="T9" s="49" t="s">
        <v>490</v>
      </c>
      <c r="U9" s="49" t="s">
        <v>491</v>
      </c>
      <c r="V9" s="49" t="s">
        <v>492</v>
      </c>
      <c r="W9" s="49"/>
      <c r="X9" s="49"/>
      <c r="Y9" s="49" t="s">
        <v>493</v>
      </c>
      <c r="Z9" s="63" t="s">
        <v>494</v>
      </c>
    </row>
    <row r="10" spans="1:26" s="50" customFormat="1" ht="14.25" customHeight="1" thickBot="1" x14ac:dyDescent="0.25">
      <c r="C10" s="142"/>
      <c r="D10" s="142"/>
      <c r="E10" s="151" t="s">
        <v>495</v>
      </c>
      <c r="F10" s="13" t="s">
        <v>496</v>
      </c>
      <c r="G10" s="13" t="s">
        <v>497</v>
      </c>
      <c r="H10" s="13" t="s">
        <v>498</v>
      </c>
      <c r="I10" s="13" t="s">
        <v>499</v>
      </c>
      <c r="J10" s="13" t="s">
        <v>500</v>
      </c>
      <c r="K10" s="13" t="s">
        <v>501</v>
      </c>
      <c r="L10" s="13" t="s">
        <v>502</v>
      </c>
      <c r="M10" s="13" t="s">
        <v>503</v>
      </c>
      <c r="N10" s="13" t="s">
        <v>504</v>
      </c>
      <c r="O10" s="13" t="s">
        <v>505</v>
      </c>
      <c r="P10" s="13" t="s">
        <v>506</v>
      </c>
      <c r="Q10" s="13" t="s">
        <v>507</v>
      </c>
      <c r="R10" s="13" t="s">
        <v>508</v>
      </c>
      <c r="S10" s="13" t="s">
        <v>509</v>
      </c>
      <c r="T10" s="13" t="s">
        <v>510</v>
      </c>
      <c r="U10" s="13" t="s">
        <v>511</v>
      </c>
      <c r="V10" s="13" t="s">
        <v>512</v>
      </c>
      <c r="W10" s="13" t="s">
        <v>513</v>
      </c>
      <c r="X10" s="13" t="s">
        <v>514</v>
      </c>
      <c r="Y10" s="13" t="s">
        <v>515</v>
      </c>
      <c r="Z10" s="62" t="s">
        <v>516</v>
      </c>
    </row>
    <row r="11" spans="1:26" s="50" customFormat="1" ht="14.25" customHeight="1" x14ac:dyDescent="0.2">
      <c r="C11" s="44">
        <v>1</v>
      </c>
      <c r="D11" s="11"/>
      <c r="E11" s="7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s="50" customFormat="1" ht="14.25" customHeight="1" x14ac:dyDescent="0.2">
      <c r="C12" s="45">
        <v>2</v>
      </c>
      <c r="D12" s="12"/>
      <c r="E12" s="81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50" customFormat="1" ht="14.25" customHeight="1" x14ac:dyDescent="0.2">
      <c r="C13" s="45">
        <v>3</v>
      </c>
      <c r="D13" s="12"/>
      <c r="E13" s="81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50" customFormat="1" ht="14.25" customHeight="1" x14ac:dyDescent="0.2">
      <c r="C14" s="45">
        <v>4</v>
      </c>
      <c r="D14" s="12"/>
      <c r="E14" s="81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x14ac:dyDescent="0.2">
      <c r="B15" s="50"/>
      <c r="C15" s="45">
        <v>5</v>
      </c>
      <c r="D15" s="12"/>
      <c r="E15" s="81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5" thickBot="1" x14ac:dyDescent="0.25">
      <c r="B16" s="50"/>
      <c r="C16" s="46">
        <v>6</v>
      </c>
      <c r="D16" s="300" t="s">
        <v>474</v>
      </c>
      <c r="E16" s="152"/>
      <c r="F16" s="137"/>
      <c r="G16" s="137"/>
      <c r="H16" s="137"/>
      <c r="I16" s="13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2:26" x14ac:dyDescent="0.2">
      <c r="B17" s="50"/>
      <c r="C17" s="299">
        <v>7</v>
      </c>
      <c r="D17" s="301" t="s">
        <v>475</v>
      </c>
      <c r="E17" s="298">
        <v>75171.587369999994</v>
      </c>
      <c r="F17" s="298">
        <v>125632.72967</v>
      </c>
      <c r="G17" s="298">
        <v>240407.96711999999</v>
      </c>
      <c r="H17" s="298">
        <v>97639.402440000005</v>
      </c>
      <c r="I17" s="298">
        <v>2445.2220000000002</v>
      </c>
      <c r="J17" s="298">
        <v>1753705.8067099999</v>
      </c>
      <c r="K17" s="298">
        <v>481701.40676999994</v>
      </c>
      <c r="L17" s="298">
        <v>54571.117570000002</v>
      </c>
      <c r="M17" s="298">
        <v>5766.1250599999994</v>
      </c>
      <c r="N17" s="298">
        <v>176331.82862000001</v>
      </c>
      <c r="O17" s="298">
        <v>73023.496270000003</v>
      </c>
      <c r="P17" s="298">
        <v>2228100.9216499999</v>
      </c>
      <c r="Q17" s="298">
        <v>26532.18305</v>
      </c>
      <c r="R17" s="298">
        <v>581196.36</v>
      </c>
      <c r="S17" s="298">
        <v>0</v>
      </c>
      <c r="T17" s="298">
        <v>0</v>
      </c>
      <c r="U17" s="298">
        <v>4.2930400000000004</v>
      </c>
      <c r="V17" s="298">
        <v>200.20950999999999</v>
      </c>
      <c r="W17" s="298">
        <v>0</v>
      </c>
      <c r="X17" s="298">
        <v>0</v>
      </c>
      <c r="Y17" s="304">
        <v>0</v>
      </c>
      <c r="Z17" s="304">
        <v>167895.0735</v>
      </c>
    </row>
    <row r="18" spans="2:26" x14ac:dyDescent="0.2">
      <c r="B18" s="50"/>
      <c r="C18" s="299">
        <v>8</v>
      </c>
      <c r="D18" s="302" t="s">
        <v>476</v>
      </c>
      <c r="E18" s="298">
        <v>414324.21281000006</v>
      </c>
      <c r="F18" s="298">
        <v>22545.610240000002</v>
      </c>
      <c r="G18" s="298">
        <v>244640.98128000001</v>
      </c>
      <c r="H18" s="298">
        <v>24264.571190000002</v>
      </c>
      <c r="I18" s="298">
        <v>5901.3545899999999</v>
      </c>
      <c r="J18" s="298">
        <v>824560.22848000005</v>
      </c>
      <c r="K18" s="298">
        <v>495030.41122000001</v>
      </c>
      <c r="L18" s="298">
        <v>136935.90385999999</v>
      </c>
      <c r="M18" s="298">
        <v>71722.43118</v>
      </c>
      <c r="N18" s="298">
        <v>45679.977630000001</v>
      </c>
      <c r="O18" s="298">
        <v>77462.737210000007</v>
      </c>
      <c r="P18" s="298">
        <v>2213511.6448599999</v>
      </c>
      <c r="Q18" s="298">
        <v>194405.14335</v>
      </c>
      <c r="R18" s="298">
        <v>155038.69187000001</v>
      </c>
      <c r="S18" s="298">
        <v>0</v>
      </c>
      <c r="T18" s="298">
        <v>27094.340070000002</v>
      </c>
      <c r="U18" s="298">
        <v>76469.357609999992</v>
      </c>
      <c r="V18" s="298">
        <v>86770.523539999995</v>
      </c>
      <c r="W18" s="298">
        <v>77363.917020000008</v>
      </c>
      <c r="X18" s="298">
        <v>11542.79895</v>
      </c>
      <c r="Y18" s="304">
        <v>0</v>
      </c>
      <c r="Z18" s="304">
        <v>4302882.82766</v>
      </c>
    </row>
    <row r="19" spans="2:26" x14ac:dyDescent="0.2">
      <c r="B19" s="50"/>
      <c r="C19" s="299">
        <v>9</v>
      </c>
      <c r="D19" s="302" t="s">
        <v>743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  <c r="O19" s="298">
        <v>65089.707049999997</v>
      </c>
      <c r="P19" s="298">
        <v>0</v>
      </c>
      <c r="Q19" s="298">
        <v>0</v>
      </c>
      <c r="R19" s="298">
        <v>0</v>
      </c>
      <c r="S19" s="298">
        <v>0</v>
      </c>
      <c r="T19" s="298">
        <v>0</v>
      </c>
      <c r="U19" s="298">
        <v>0</v>
      </c>
      <c r="V19" s="298">
        <v>0</v>
      </c>
      <c r="W19" s="298">
        <v>0</v>
      </c>
      <c r="X19" s="298">
        <v>0</v>
      </c>
      <c r="Y19" s="304">
        <v>0</v>
      </c>
      <c r="Z19" s="304">
        <v>0</v>
      </c>
    </row>
    <row r="20" spans="2:26" x14ac:dyDescent="0.2">
      <c r="B20" s="50"/>
      <c r="C20" s="299">
        <v>10</v>
      </c>
      <c r="D20" s="302" t="s">
        <v>477</v>
      </c>
      <c r="E20" s="298">
        <v>14923.158919999998</v>
      </c>
      <c r="F20" s="298">
        <v>3511.3422300000002</v>
      </c>
      <c r="G20" s="298">
        <v>8653.3848900000012</v>
      </c>
      <c r="H20" s="298">
        <v>0</v>
      </c>
      <c r="I20" s="298">
        <v>0</v>
      </c>
      <c r="J20" s="298">
        <v>15288.989390000001</v>
      </c>
      <c r="K20" s="298">
        <v>7879.7854100000004</v>
      </c>
      <c r="L20" s="298">
        <v>2642.7127499999997</v>
      </c>
      <c r="M20" s="298">
        <v>5706.9550099999997</v>
      </c>
      <c r="N20" s="298">
        <v>350.05660999999998</v>
      </c>
      <c r="O20" s="298">
        <v>5022.1826899999996</v>
      </c>
      <c r="P20" s="298">
        <v>125434.74384000001</v>
      </c>
      <c r="Q20" s="298">
        <v>2791.3851500000001</v>
      </c>
      <c r="R20" s="298">
        <v>9554.3417900000004</v>
      </c>
      <c r="S20" s="298">
        <v>0</v>
      </c>
      <c r="T20" s="298">
        <v>2025.9728600000001</v>
      </c>
      <c r="U20" s="298">
        <v>7001.0956200000001</v>
      </c>
      <c r="V20" s="298">
        <v>5333.3207700000003</v>
      </c>
      <c r="W20" s="298">
        <v>420.40442999999999</v>
      </c>
      <c r="X20" s="298">
        <v>0</v>
      </c>
      <c r="Y20" s="304">
        <v>0</v>
      </c>
      <c r="Z20" s="304">
        <v>166951.47365</v>
      </c>
    </row>
    <row r="21" spans="2:26" x14ac:dyDescent="0.2">
      <c r="B21" s="50"/>
      <c r="C21" s="299">
        <v>11</v>
      </c>
      <c r="D21" s="302" t="s">
        <v>478</v>
      </c>
      <c r="E21" s="298">
        <v>2202.4818</v>
      </c>
      <c r="F21" s="298">
        <v>0</v>
      </c>
      <c r="G21" s="298">
        <v>3182.4287999999997</v>
      </c>
      <c r="H21" s="298">
        <v>0</v>
      </c>
      <c r="I21" s="298">
        <v>0</v>
      </c>
      <c r="J21" s="298">
        <v>1749.15787</v>
      </c>
      <c r="K21" s="298">
        <v>13821.042600000001</v>
      </c>
      <c r="L21" s="298">
        <v>0</v>
      </c>
      <c r="M21" s="298">
        <v>872.30790000000002</v>
      </c>
      <c r="N21" s="298">
        <v>666.65250000000003</v>
      </c>
      <c r="O21" s="298">
        <v>0</v>
      </c>
      <c r="P21" s="298">
        <v>0</v>
      </c>
      <c r="Q21" s="298">
        <v>2364.5520000000001</v>
      </c>
      <c r="R21" s="298">
        <v>446.96789999999999</v>
      </c>
      <c r="S21" s="298">
        <v>2.4369999999999999E-2</v>
      </c>
      <c r="T21" s="298">
        <v>0</v>
      </c>
      <c r="U21" s="298">
        <v>0</v>
      </c>
      <c r="V21" s="298">
        <v>2525.8175999999999</v>
      </c>
      <c r="W21" s="298">
        <v>0</v>
      </c>
      <c r="X21" s="298">
        <v>0</v>
      </c>
      <c r="Y21" s="304">
        <v>0</v>
      </c>
      <c r="Z21" s="304">
        <v>0</v>
      </c>
    </row>
    <row r="22" spans="2:26" ht="15" thickBot="1" x14ac:dyDescent="0.25">
      <c r="B22" s="50"/>
      <c r="C22" s="299">
        <v>12</v>
      </c>
      <c r="D22" s="303" t="s">
        <v>479</v>
      </c>
      <c r="E22" s="298">
        <v>0</v>
      </c>
      <c r="F22" s="298">
        <v>0</v>
      </c>
      <c r="G22" s="298">
        <v>0</v>
      </c>
      <c r="H22" s="298">
        <v>0</v>
      </c>
      <c r="I22" s="298">
        <v>0</v>
      </c>
      <c r="J22" s="298">
        <v>8889.8895300000004</v>
      </c>
      <c r="K22" s="298">
        <v>0</v>
      </c>
      <c r="L22" s="298">
        <v>0</v>
      </c>
      <c r="M22" s="298">
        <v>0</v>
      </c>
      <c r="N22" s="298">
        <v>188.06744</v>
      </c>
      <c r="O22" s="298">
        <v>0</v>
      </c>
      <c r="P22" s="298">
        <v>0</v>
      </c>
      <c r="Q22" s="298">
        <v>0</v>
      </c>
      <c r="R22" s="298">
        <v>0</v>
      </c>
      <c r="S22" s="298">
        <v>5000.4229699999996</v>
      </c>
      <c r="T22" s="298">
        <v>0</v>
      </c>
      <c r="U22" s="298">
        <v>0</v>
      </c>
      <c r="V22" s="298">
        <v>0</v>
      </c>
      <c r="W22" s="298">
        <v>130.93715</v>
      </c>
      <c r="X22" s="298">
        <v>0</v>
      </c>
      <c r="Y22" s="304">
        <v>0</v>
      </c>
      <c r="Z22" s="304">
        <v>0</v>
      </c>
    </row>
    <row r="23" spans="2:26" s="550" customFormat="1" ht="9" x14ac:dyDescent="0.15">
      <c r="B23" s="544"/>
      <c r="C23" s="545">
        <v>22</v>
      </c>
      <c r="D23" s="546" t="s">
        <v>480</v>
      </c>
      <c r="E23" s="547">
        <v>638645.77807</v>
      </c>
      <c r="F23" s="548">
        <v>0</v>
      </c>
      <c r="G23" s="548">
        <v>131005.30957000001</v>
      </c>
      <c r="H23" s="548">
        <v>36554.591999999997</v>
      </c>
      <c r="I23" s="548">
        <v>14283.359</v>
      </c>
      <c r="J23" s="548">
        <v>912553.35301000008</v>
      </c>
      <c r="K23" s="548">
        <v>170989.95431</v>
      </c>
      <c r="L23" s="548">
        <v>97320.619149999999</v>
      </c>
      <c r="M23" s="548">
        <v>67849.941999999995</v>
      </c>
      <c r="N23" s="548">
        <v>24225.156999999999</v>
      </c>
      <c r="O23" s="548">
        <v>13951.648000000001</v>
      </c>
      <c r="P23" s="548">
        <v>9991367.6978099998</v>
      </c>
      <c r="Q23" s="548">
        <v>192348.4339</v>
      </c>
      <c r="R23" s="548">
        <v>265241.21786999999</v>
      </c>
      <c r="S23" s="548">
        <v>0</v>
      </c>
      <c r="T23" s="548">
        <v>25886.97177</v>
      </c>
      <c r="U23" s="548">
        <v>215288.19383</v>
      </c>
      <c r="V23" s="548">
        <v>73102.28155</v>
      </c>
      <c r="W23" s="548">
        <v>55869.168290000001</v>
      </c>
      <c r="X23" s="548">
        <v>0</v>
      </c>
      <c r="Y23" s="549">
        <v>0</v>
      </c>
      <c r="Z23" s="548">
        <v>51090381.343150005</v>
      </c>
    </row>
    <row r="24" spans="2:26" x14ac:dyDescent="0.2">
      <c r="B24" s="50"/>
      <c r="C24" s="46">
        <v>23</v>
      </c>
      <c r="D24" s="289" t="s">
        <v>481</v>
      </c>
      <c r="E24" s="152">
        <f>SUM(E17:E23)</f>
        <v>1145267.21897</v>
      </c>
      <c r="F24" s="152">
        <f t="shared" ref="F24:X24" si="0">SUM(F17:F23)</f>
        <v>151689.68214000002</v>
      </c>
      <c r="G24" s="152">
        <f t="shared" si="0"/>
        <v>627890.07166000002</v>
      </c>
      <c r="H24" s="152">
        <f t="shared" si="0"/>
        <v>158458.56563</v>
      </c>
      <c r="I24" s="152">
        <f t="shared" si="0"/>
        <v>22629.935590000001</v>
      </c>
      <c r="J24" s="152">
        <f t="shared" si="0"/>
        <v>3516747.4249900002</v>
      </c>
      <c r="K24" s="152">
        <f t="shared" si="0"/>
        <v>1169422.6003099999</v>
      </c>
      <c r="L24" s="152">
        <f t="shared" si="0"/>
        <v>291470.35333000001</v>
      </c>
      <c r="M24" s="152">
        <f t="shared" si="0"/>
        <v>151917.76115000001</v>
      </c>
      <c r="N24" s="152">
        <f t="shared" si="0"/>
        <v>247441.73980000004</v>
      </c>
      <c r="O24" s="152">
        <f t="shared" si="0"/>
        <v>234549.77122</v>
      </c>
      <c r="P24" s="152">
        <f t="shared" si="0"/>
        <v>14558415.008159999</v>
      </c>
      <c r="Q24" s="152">
        <f t="shared" si="0"/>
        <v>418441.69744999998</v>
      </c>
      <c r="R24" s="152">
        <f t="shared" si="0"/>
        <v>1011477.5794299999</v>
      </c>
      <c r="S24" s="152">
        <f t="shared" si="0"/>
        <v>5000.4473399999997</v>
      </c>
      <c r="T24" s="152">
        <f t="shared" si="0"/>
        <v>55007.284700000004</v>
      </c>
      <c r="U24" s="152">
        <f t="shared" si="0"/>
        <v>298762.94010000001</v>
      </c>
      <c r="V24" s="152">
        <f t="shared" si="0"/>
        <v>167932.15297</v>
      </c>
      <c r="W24" s="152">
        <f t="shared" si="0"/>
        <v>133784.42689</v>
      </c>
      <c r="X24" s="152">
        <f t="shared" si="0"/>
        <v>11542.79895</v>
      </c>
      <c r="Y24" s="152">
        <v>46391328.989069998</v>
      </c>
      <c r="Z24" s="491">
        <v>67540591.863759995</v>
      </c>
    </row>
    <row r="25" spans="2:26" x14ac:dyDescent="0.2">
      <c r="B25" s="50"/>
      <c r="C25" s="46">
        <v>24</v>
      </c>
      <c r="D25" s="289" t="s">
        <v>482</v>
      </c>
      <c r="E25" s="152">
        <f>E24</f>
        <v>1145267.21897</v>
      </c>
      <c r="F25" s="152">
        <f t="shared" ref="F25:X25" si="1">F24</f>
        <v>151689.68214000002</v>
      </c>
      <c r="G25" s="152">
        <f t="shared" si="1"/>
        <v>627890.07166000002</v>
      </c>
      <c r="H25" s="152">
        <f t="shared" si="1"/>
        <v>158458.56563</v>
      </c>
      <c r="I25" s="152">
        <f t="shared" si="1"/>
        <v>22629.935590000001</v>
      </c>
      <c r="J25" s="152">
        <f t="shared" si="1"/>
        <v>3516747.4249900002</v>
      </c>
      <c r="K25" s="152">
        <f t="shared" si="1"/>
        <v>1169422.6003099999</v>
      </c>
      <c r="L25" s="152">
        <f t="shared" si="1"/>
        <v>291470.35333000001</v>
      </c>
      <c r="M25" s="152">
        <f t="shared" si="1"/>
        <v>151917.76115000001</v>
      </c>
      <c r="N25" s="152">
        <f t="shared" si="1"/>
        <v>247441.73980000004</v>
      </c>
      <c r="O25" s="152">
        <f t="shared" si="1"/>
        <v>234549.77122</v>
      </c>
      <c r="P25" s="152">
        <f t="shared" si="1"/>
        <v>14558415.008159999</v>
      </c>
      <c r="Q25" s="152">
        <f t="shared" si="1"/>
        <v>418441.69744999998</v>
      </c>
      <c r="R25" s="152">
        <f t="shared" si="1"/>
        <v>1011477.5794299999</v>
      </c>
      <c r="S25" s="152">
        <f t="shared" si="1"/>
        <v>5000.4473399999997</v>
      </c>
      <c r="T25" s="152">
        <f t="shared" si="1"/>
        <v>55007.284700000004</v>
      </c>
      <c r="U25" s="152">
        <f t="shared" si="1"/>
        <v>298762.94010000001</v>
      </c>
      <c r="V25" s="152">
        <f t="shared" si="1"/>
        <v>167932.15297</v>
      </c>
      <c r="W25" s="152">
        <f t="shared" si="1"/>
        <v>133784.42689</v>
      </c>
      <c r="X25" s="152">
        <f t="shared" si="1"/>
        <v>11542.79895</v>
      </c>
      <c r="Y25" s="152">
        <v>46391328.989069998</v>
      </c>
      <c r="Z25" s="152">
        <v>67540591.863759995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92D050"/>
  </sheetPr>
  <dimension ref="A1:I32"/>
  <sheetViews>
    <sheetView topLeftCell="A4" zoomScaleNormal="100" workbookViewId="0">
      <selection activeCell="F39" sqref="F39"/>
    </sheetView>
  </sheetViews>
  <sheetFormatPr baseColWidth="10" defaultColWidth="11.42578125" defaultRowHeight="14.25" x14ac:dyDescent="0.2"/>
  <cols>
    <col min="1" max="2" width="4.28515625" style="14" customWidth="1"/>
    <col min="3" max="3" width="45.2851562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35</v>
      </c>
      <c r="B2" s="16"/>
      <c r="C2" s="16"/>
      <c r="D2" s="17"/>
      <c r="E2" s="17"/>
      <c r="I2" s="16"/>
    </row>
    <row r="3" spans="1:9" ht="14.25" customHeight="1" x14ac:dyDescent="0.2">
      <c r="A3" s="15"/>
      <c r="B3" s="16"/>
      <c r="C3" s="16"/>
      <c r="D3" s="17"/>
      <c r="E3" s="17"/>
      <c r="I3" s="16"/>
    </row>
    <row r="4" spans="1:9" ht="14.25" customHeight="1" x14ac:dyDescent="0.2">
      <c r="A4" s="15"/>
      <c r="B4" s="18" t="s">
        <v>114</v>
      </c>
      <c r="C4" s="19"/>
      <c r="D4" s="17"/>
      <c r="E4" s="17"/>
      <c r="I4" s="19"/>
    </row>
    <row r="5" spans="1:9" ht="14.25" customHeight="1" thickBot="1" x14ac:dyDescent="0.25">
      <c r="A5" s="15"/>
      <c r="B5" s="16"/>
      <c r="C5" s="16"/>
      <c r="D5" s="17"/>
      <c r="E5" s="17"/>
    </row>
    <row r="6" spans="1:9" ht="14.25" customHeight="1" x14ac:dyDescent="0.2">
      <c r="B6" s="50"/>
      <c r="C6" s="50"/>
      <c r="D6" s="480" t="s">
        <v>115</v>
      </c>
      <c r="E6" s="22" t="s">
        <v>116</v>
      </c>
      <c r="F6" s="22" t="s">
        <v>117</v>
      </c>
      <c r="G6" s="22" t="s">
        <v>118</v>
      </c>
      <c r="H6" s="22" t="s">
        <v>119</v>
      </c>
      <c r="I6" s="43" t="s">
        <v>120</v>
      </c>
    </row>
    <row r="7" spans="1:9" ht="14.25" customHeight="1" x14ac:dyDescent="0.2">
      <c r="B7" s="51"/>
      <c r="C7" s="51"/>
      <c r="D7" s="571" t="s">
        <v>517</v>
      </c>
      <c r="E7" s="572"/>
      <c r="F7" s="572"/>
      <c r="G7" s="572"/>
      <c r="H7" s="572"/>
      <c r="I7" s="573"/>
    </row>
    <row r="8" spans="1:9" ht="14.25" customHeight="1" thickBot="1" x14ac:dyDescent="0.25">
      <c r="B8" s="52"/>
      <c r="C8" s="53"/>
      <c r="D8" s="54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55" t="s">
        <v>482</v>
      </c>
    </row>
    <row r="9" spans="1:9" ht="14.25" customHeight="1" x14ac:dyDescent="0.2">
      <c r="B9" s="44">
        <v>1</v>
      </c>
      <c r="C9" s="11" t="s">
        <v>523</v>
      </c>
      <c r="D9" s="79"/>
      <c r="E9" s="129"/>
      <c r="F9" s="129"/>
      <c r="G9" s="129"/>
      <c r="H9" s="129"/>
      <c r="I9" s="80"/>
    </row>
    <row r="10" spans="1:9" ht="14.25" customHeight="1" x14ac:dyDescent="0.2">
      <c r="B10" s="45">
        <v>2</v>
      </c>
      <c r="C10" s="12" t="s">
        <v>455</v>
      </c>
      <c r="D10" s="81"/>
      <c r="E10" s="130"/>
      <c r="F10" s="130"/>
      <c r="G10" s="130"/>
      <c r="H10" s="130"/>
      <c r="I10" s="77"/>
    </row>
    <row r="11" spans="1:9" ht="14.25" customHeight="1" x14ac:dyDescent="0.2">
      <c r="B11" s="45">
        <v>3</v>
      </c>
      <c r="C11" s="12" t="s">
        <v>471</v>
      </c>
      <c r="D11" s="81"/>
      <c r="E11" s="130"/>
      <c r="F11" s="130"/>
      <c r="G11" s="130"/>
      <c r="H11" s="130"/>
      <c r="I11" s="77"/>
    </row>
    <row r="12" spans="1:9" ht="14.25" customHeight="1" x14ac:dyDescent="0.2">
      <c r="B12" s="45">
        <v>4</v>
      </c>
      <c r="C12" s="12" t="s">
        <v>472</v>
      </c>
      <c r="D12" s="81"/>
      <c r="E12" s="130"/>
      <c r="F12" s="130"/>
      <c r="G12" s="130"/>
      <c r="H12" s="130"/>
      <c r="I12" s="77"/>
    </row>
    <row r="13" spans="1:9" ht="14.25" customHeight="1" x14ac:dyDescent="0.2">
      <c r="B13" s="45">
        <v>5</v>
      </c>
      <c r="C13" s="12" t="s">
        <v>473</v>
      </c>
      <c r="D13" s="81"/>
      <c r="E13" s="138"/>
      <c r="F13" s="138"/>
      <c r="G13" s="138"/>
      <c r="H13" s="138"/>
      <c r="I13" s="139"/>
    </row>
    <row r="14" spans="1:9" ht="14.25" customHeight="1" thickBot="1" x14ac:dyDescent="0.25">
      <c r="B14" s="47">
        <v>6</v>
      </c>
      <c r="C14" s="48" t="s">
        <v>474</v>
      </c>
      <c r="D14" s="140"/>
      <c r="E14" s="135"/>
      <c r="F14" s="135"/>
      <c r="G14" s="135"/>
      <c r="H14" s="135"/>
      <c r="I14" s="136"/>
    </row>
    <row r="15" spans="1:9" ht="14.25" customHeight="1" x14ac:dyDescent="0.2">
      <c r="B15" s="45">
        <v>7</v>
      </c>
      <c r="C15" s="305"/>
      <c r="D15" s="81"/>
      <c r="E15" s="138"/>
      <c r="F15" s="138"/>
      <c r="G15" s="138"/>
      <c r="H15" s="138"/>
      <c r="I15" s="139"/>
    </row>
    <row r="16" spans="1:9" ht="14.25" customHeight="1" x14ac:dyDescent="0.2">
      <c r="B16" s="479">
        <v>8</v>
      </c>
      <c r="C16" s="12" t="s">
        <v>480</v>
      </c>
      <c r="D16" s="81">
        <v>60709138.594240002</v>
      </c>
      <c r="E16" s="138"/>
      <c r="F16" s="138"/>
      <c r="G16" s="138"/>
      <c r="H16" s="138"/>
      <c r="I16" s="139"/>
    </row>
    <row r="17" spans="2:9" ht="14.25" customHeight="1" x14ac:dyDescent="0.2">
      <c r="B17" s="479">
        <v>9</v>
      </c>
      <c r="C17" s="12" t="s">
        <v>475</v>
      </c>
      <c r="D17" s="81">
        <v>4642327.7763400003</v>
      </c>
      <c r="E17" s="138"/>
      <c r="F17" s="138"/>
      <c r="G17" s="138"/>
      <c r="H17" s="138"/>
      <c r="I17" s="139"/>
    </row>
    <row r="18" spans="2:9" ht="14.25" customHeight="1" x14ac:dyDescent="0.2">
      <c r="B18" s="479">
        <v>10</v>
      </c>
      <c r="C18" s="12" t="s">
        <v>477</v>
      </c>
      <c r="D18" s="81">
        <v>357787.89895</v>
      </c>
      <c r="E18" s="138"/>
      <c r="F18" s="138"/>
      <c r="G18" s="138"/>
      <c r="H18" s="138"/>
      <c r="I18" s="139"/>
    </row>
    <row r="19" spans="2:9" ht="14.25" customHeight="1" x14ac:dyDescent="0.2">
      <c r="B19" s="479">
        <v>11</v>
      </c>
      <c r="C19" s="12" t="s">
        <v>479</v>
      </c>
      <c r="D19" s="81">
        <v>9209.3170900000005</v>
      </c>
      <c r="E19" s="138"/>
      <c r="F19" s="138"/>
      <c r="G19" s="138"/>
      <c r="H19" s="138"/>
      <c r="I19" s="139"/>
    </row>
    <row r="20" spans="2:9" ht="14.25" customHeight="1" x14ac:dyDescent="0.2">
      <c r="B20" s="479">
        <v>12</v>
      </c>
      <c r="C20" s="12" t="s">
        <v>743</v>
      </c>
      <c r="D20" s="81">
        <v>65079.082600000002</v>
      </c>
      <c r="E20" s="138"/>
      <c r="F20" s="138"/>
      <c r="G20" s="138"/>
      <c r="H20" s="138"/>
      <c r="I20" s="139"/>
    </row>
    <row r="21" spans="2:9" ht="14.25" customHeight="1" x14ac:dyDescent="0.2">
      <c r="B21" s="479">
        <v>13</v>
      </c>
      <c r="C21" s="12" t="s">
        <v>476</v>
      </c>
      <c r="D21" s="81">
        <v>8106180.2687400002</v>
      </c>
      <c r="E21" s="138"/>
      <c r="F21" s="138"/>
      <c r="G21" s="138"/>
      <c r="H21" s="138"/>
      <c r="I21" s="139"/>
    </row>
    <row r="22" spans="2:9" ht="14.25" customHeight="1" x14ac:dyDescent="0.2">
      <c r="B22" s="45">
        <v>14</v>
      </c>
      <c r="C22" s="11" t="s">
        <v>478</v>
      </c>
      <c r="D22" s="81">
        <v>27831.433340000003</v>
      </c>
      <c r="E22" s="138"/>
      <c r="F22" s="138"/>
      <c r="G22" s="138"/>
      <c r="H22" s="138"/>
      <c r="I22" s="139"/>
    </row>
    <row r="23" spans="2:9" ht="14.25" customHeight="1" x14ac:dyDescent="0.2">
      <c r="B23" s="45">
        <v>15</v>
      </c>
      <c r="C23" s="12"/>
      <c r="D23" s="81"/>
      <c r="E23" s="138"/>
      <c r="F23" s="138"/>
      <c r="G23" s="138"/>
      <c r="H23" s="138"/>
      <c r="I23" s="139"/>
    </row>
    <row r="24" spans="2:9" ht="14.25" customHeight="1" x14ac:dyDescent="0.2">
      <c r="B24" s="45">
        <v>16</v>
      </c>
      <c r="C24" s="12"/>
      <c r="D24" s="81"/>
      <c r="E24" s="138"/>
      <c r="F24" s="138"/>
      <c r="G24" s="138"/>
      <c r="H24" s="138"/>
      <c r="I24" s="139"/>
    </row>
    <row r="25" spans="2:9" ht="14.25" customHeight="1" x14ac:dyDescent="0.2">
      <c r="B25" s="45">
        <v>17</v>
      </c>
      <c r="C25" s="12"/>
      <c r="D25" s="81"/>
      <c r="E25" s="138"/>
      <c r="F25" s="138"/>
      <c r="G25" s="138"/>
      <c r="H25" s="138"/>
      <c r="I25" s="139"/>
    </row>
    <row r="26" spans="2:9" ht="14.25" customHeight="1" x14ac:dyDescent="0.2">
      <c r="B26" s="45">
        <v>18</v>
      </c>
      <c r="C26" s="12"/>
      <c r="D26" s="81"/>
      <c r="E26" s="138"/>
      <c r="F26" s="138"/>
      <c r="G26" s="138"/>
      <c r="H26" s="138"/>
      <c r="I26" s="139"/>
    </row>
    <row r="27" spans="2:9" ht="14.25" customHeight="1" x14ac:dyDescent="0.2">
      <c r="B27" s="45">
        <v>19</v>
      </c>
      <c r="C27" s="12"/>
      <c r="D27" s="81"/>
      <c r="E27" s="138"/>
      <c r="F27" s="138"/>
      <c r="G27" s="138"/>
      <c r="H27" s="138"/>
      <c r="I27" s="139"/>
    </row>
    <row r="28" spans="2:9" ht="14.25" customHeight="1" x14ac:dyDescent="0.2">
      <c r="B28" s="45">
        <v>20</v>
      </c>
      <c r="C28" s="12"/>
      <c r="D28" s="81"/>
      <c r="E28" s="138"/>
      <c r="F28" s="138"/>
      <c r="G28" s="138"/>
      <c r="H28" s="138"/>
      <c r="I28" s="139"/>
    </row>
    <row r="29" spans="2:9" ht="14.25" customHeight="1" x14ac:dyDescent="0.2">
      <c r="B29" s="45">
        <v>21</v>
      </c>
      <c r="C29" s="12"/>
      <c r="D29" s="81"/>
      <c r="E29" s="138"/>
      <c r="F29" s="138"/>
      <c r="G29" s="138"/>
      <c r="H29" s="138"/>
      <c r="I29" s="139"/>
    </row>
    <row r="30" spans="2:9" ht="14.25" customHeight="1" x14ac:dyDescent="0.2">
      <c r="B30" s="45">
        <v>22</v>
      </c>
      <c r="C30" s="12"/>
      <c r="D30" s="81"/>
      <c r="E30" s="138"/>
      <c r="F30" s="138"/>
      <c r="G30" s="138"/>
      <c r="H30" s="138"/>
      <c r="I30" s="139"/>
    </row>
    <row r="31" spans="2:9" ht="14.25" customHeight="1" x14ac:dyDescent="0.2">
      <c r="B31" s="45">
        <v>23</v>
      </c>
      <c r="C31" s="290" t="s">
        <v>524</v>
      </c>
      <c r="D31" s="81">
        <f>SUM(D16:D30)</f>
        <v>73917554.371299997</v>
      </c>
      <c r="E31" s="138"/>
      <c r="F31" s="138"/>
      <c r="G31" s="138"/>
      <c r="H31" s="138"/>
      <c r="I31" s="139"/>
    </row>
    <row r="32" spans="2:9" ht="14.25" customHeight="1" x14ac:dyDescent="0.2">
      <c r="B32" s="45">
        <v>24</v>
      </c>
      <c r="C32" s="290" t="s">
        <v>482</v>
      </c>
      <c r="D32" s="81">
        <f>D31</f>
        <v>73917554.371299997</v>
      </c>
      <c r="E32" s="138"/>
      <c r="F32" s="138"/>
      <c r="G32" s="138"/>
      <c r="H32" s="138"/>
      <c r="I32" s="139"/>
    </row>
  </sheetData>
  <mergeCells count="1">
    <mergeCell ref="D7:I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H17"/>
  <sheetViews>
    <sheetView workbookViewId="0">
      <selection activeCell="G22" sqref="G22"/>
    </sheetView>
  </sheetViews>
  <sheetFormatPr baseColWidth="10" defaultColWidth="11.42578125" defaultRowHeight="12.75" x14ac:dyDescent="0.2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06" t="s">
        <v>37</v>
      </c>
    </row>
    <row r="4" spans="2:8" x14ac:dyDescent="0.2">
      <c r="B4" s="551" t="s">
        <v>525</v>
      </c>
      <c r="C4" s="551" t="s">
        <v>526</v>
      </c>
      <c r="D4" s="551" t="s">
        <v>527</v>
      </c>
      <c r="E4" s="551" t="s">
        <v>528</v>
      </c>
      <c r="F4" s="551" t="s">
        <v>529</v>
      </c>
      <c r="G4" s="551" t="s">
        <v>530</v>
      </c>
      <c r="H4" s="551" t="s">
        <v>531</v>
      </c>
    </row>
    <row r="5" spans="2:8" x14ac:dyDescent="0.2">
      <c r="B5" s="439" t="s">
        <v>480</v>
      </c>
      <c r="C5" s="439">
        <v>0</v>
      </c>
      <c r="D5" s="492"/>
      <c r="E5" s="493">
        <v>54078081.036959998</v>
      </c>
      <c r="F5" s="493">
        <v>0</v>
      </c>
      <c r="G5" s="493">
        <v>0</v>
      </c>
      <c r="H5" s="552">
        <v>0</v>
      </c>
    </row>
    <row r="6" spans="2:8" x14ac:dyDescent="0.2">
      <c r="B6" s="439" t="s">
        <v>480</v>
      </c>
      <c r="C6" s="439" t="s">
        <v>532</v>
      </c>
      <c r="D6" s="492"/>
      <c r="E6" s="493">
        <v>9938783.9833199997</v>
      </c>
      <c r="F6" s="493">
        <v>0</v>
      </c>
      <c r="G6" s="493">
        <v>0</v>
      </c>
      <c r="H6" s="552">
        <v>0</v>
      </c>
    </row>
    <row r="7" spans="2:8" x14ac:dyDescent="0.2">
      <c r="B7" s="439" t="s">
        <v>475</v>
      </c>
      <c r="C7" s="439">
        <v>0</v>
      </c>
      <c r="D7" s="492"/>
      <c r="E7" s="493">
        <v>5336140.6845100001</v>
      </c>
      <c r="F7" s="493">
        <v>0</v>
      </c>
      <c r="G7" s="493">
        <v>0</v>
      </c>
      <c r="H7" s="552">
        <v>0</v>
      </c>
    </row>
    <row r="8" spans="2:8" x14ac:dyDescent="0.2">
      <c r="B8" s="439" t="s">
        <v>475</v>
      </c>
      <c r="C8" s="439" t="s">
        <v>532</v>
      </c>
      <c r="D8" s="492"/>
      <c r="E8" s="493">
        <v>754185.04584000004</v>
      </c>
      <c r="F8" s="493">
        <v>0</v>
      </c>
      <c r="G8" s="493">
        <v>0</v>
      </c>
      <c r="H8" s="552">
        <v>0</v>
      </c>
    </row>
    <row r="9" spans="2:8" x14ac:dyDescent="0.2">
      <c r="B9" s="439" t="s">
        <v>477</v>
      </c>
      <c r="C9" s="439" t="s">
        <v>532</v>
      </c>
      <c r="D9" s="492"/>
      <c r="E9" s="493">
        <v>0</v>
      </c>
      <c r="F9" s="493">
        <v>276290.19015000004</v>
      </c>
      <c r="G9" s="493">
        <v>100077.60387000001</v>
      </c>
      <c r="H9" s="552">
        <v>0</v>
      </c>
    </row>
    <row r="10" spans="2:8" x14ac:dyDescent="0.2">
      <c r="B10" s="439" t="s">
        <v>477</v>
      </c>
      <c r="C10" s="439">
        <v>0</v>
      </c>
      <c r="D10" s="492"/>
      <c r="E10" s="493">
        <v>0</v>
      </c>
      <c r="F10" s="493">
        <v>240820.5821</v>
      </c>
      <c r="G10" s="493">
        <v>33541.862370000003</v>
      </c>
      <c r="H10" s="552">
        <v>0</v>
      </c>
    </row>
    <row r="11" spans="2:8" x14ac:dyDescent="0.2">
      <c r="B11" s="439" t="s">
        <v>743</v>
      </c>
      <c r="C11" s="439">
        <v>0</v>
      </c>
      <c r="D11" s="494"/>
      <c r="E11" s="493">
        <v>65089.707049999997</v>
      </c>
      <c r="F11" s="493">
        <v>0</v>
      </c>
      <c r="G11" s="493">
        <v>0</v>
      </c>
      <c r="H11" s="494">
        <v>0</v>
      </c>
    </row>
    <row r="12" spans="2:8" x14ac:dyDescent="0.2">
      <c r="B12" s="439" t="s">
        <v>479</v>
      </c>
      <c r="C12" s="439">
        <v>0</v>
      </c>
      <c r="D12" s="494"/>
      <c r="E12" s="493">
        <v>13889.890149999999</v>
      </c>
      <c r="F12" s="493">
        <v>0</v>
      </c>
      <c r="G12" s="493">
        <v>0</v>
      </c>
      <c r="H12" s="494">
        <v>0</v>
      </c>
    </row>
    <row r="13" spans="2:8" x14ac:dyDescent="0.2">
      <c r="B13" s="439" t="s">
        <v>479</v>
      </c>
      <c r="C13" s="439" t="s">
        <v>532</v>
      </c>
      <c r="D13" s="494"/>
      <c r="E13" s="493">
        <v>1530441.5610999998</v>
      </c>
      <c r="F13" s="493">
        <v>0</v>
      </c>
      <c r="G13" s="493">
        <v>0</v>
      </c>
      <c r="H13" s="494">
        <v>0</v>
      </c>
    </row>
    <row r="14" spans="2:8" x14ac:dyDescent="0.2">
      <c r="B14" s="439" t="s">
        <v>476</v>
      </c>
      <c r="C14" s="439" t="s">
        <v>532</v>
      </c>
      <c r="D14" s="494"/>
      <c r="E14" s="493">
        <v>4563448.2516000001</v>
      </c>
      <c r="F14" s="493">
        <v>0</v>
      </c>
      <c r="G14" s="493">
        <v>0</v>
      </c>
      <c r="H14" s="494">
        <v>0</v>
      </c>
    </row>
    <row r="15" spans="2:8" x14ac:dyDescent="0.2">
      <c r="B15" s="439" t="s">
        <v>476</v>
      </c>
      <c r="C15" s="439">
        <v>0</v>
      </c>
      <c r="D15" s="494"/>
      <c r="E15" s="494">
        <v>3414577.3032300002</v>
      </c>
      <c r="F15" s="494">
        <v>0</v>
      </c>
      <c r="G15" s="494">
        <v>0</v>
      </c>
      <c r="H15" s="494">
        <v>0</v>
      </c>
    </row>
    <row r="16" spans="2:8" x14ac:dyDescent="0.2">
      <c r="B16" s="439" t="s">
        <v>478</v>
      </c>
      <c r="C16" s="439" t="s">
        <v>532</v>
      </c>
      <c r="D16" s="494"/>
      <c r="E16" s="494">
        <v>11986.69701</v>
      </c>
      <c r="F16" s="494">
        <v>0</v>
      </c>
      <c r="G16" s="494">
        <v>0</v>
      </c>
      <c r="H16" s="494">
        <v>0</v>
      </c>
    </row>
    <row r="17" spans="2:8" x14ac:dyDescent="0.2">
      <c r="B17" s="439" t="s">
        <v>478</v>
      </c>
      <c r="C17" s="439">
        <v>0</v>
      </c>
      <c r="D17" s="439"/>
      <c r="E17" s="439">
        <v>15844.711960000001</v>
      </c>
      <c r="F17" s="439">
        <v>0</v>
      </c>
      <c r="G17" s="439">
        <v>0</v>
      </c>
      <c r="H17" s="43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24"/>
  <sheetViews>
    <sheetView workbookViewId="0">
      <selection activeCell="F30" sqref="F30"/>
    </sheetView>
  </sheetViews>
  <sheetFormatPr baseColWidth="10" defaultColWidth="11.42578125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06" t="s">
        <v>39</v>
      </c>
    </row>
    <row r="2" spans="1:7" ht="13.5" thickBot="1" x14ac:dyDescent="0.25"/>
    <row r="3" spans="1:7" x14ac:dyDescent="0.2">
      <c r="B3" s="307" t="s">
        <v>533</v>
      </c>
      <c r="C3" s="308" t="s">
        <v>534</v>
      </c>
      <c r="D3" s="308" t="s">
        <v>528</v>
      </c>
      <c r="E3" s="308" t="s">
        <v>529</v>
      </c>
      <c r="F3" s="308" t="s">
        <v>530</v>
      </c>
      <c r="G3" s="309" t="s">
        <v>531</v>
      </c>
    </row>
    <row r="4" spans="1:7" x14ac:dyDescent="0.2">
      <c r="B4" s="440" t="s">
        <v>535</v>
      </c>
      <c r="C4" s="440" t="s">
        <v>536</v>
      </c>
      <c r="D4" s="495">
        <v>1130344.06005</v>
      </c>
      <c r="E4" s="495">
        <v>20272.054919999999</v>
      </c>
      <c r="F4" s="495">
        <v>5348.8960000000006</v>
      </c>
      <c r="G4" s="495">
        <v>2057.384</v>
      </c>
    </row>
    <row r="5" spans="1:7" x14ac:dyDescent="0.2">
      <c r="B5" s="440" t="s">
        <v>537</v>
      </c>
      <c r="C5" s="440" t="s">
        <v>538</v>
      </c>
      <c r="D5" s="495">
        <v>148178.33991000001</v>
      </c>
      <c r="E5" s="495">
        <v>5016.6952299999994</v>
      </c>
      <c r="F5" s="495">
        <v>1505.3530000000001</v>
      </c>
      <c r="G5" s="495">
        <v>1505.3530000000001</v>
      </c>
    </row>
    <row r="6" spans="1:7" x14ac:dyDescent="0.2">
      <c r="B6" s="440" t="s">
        <v>539</v>
      </c>
      <c r="C6" s="440" t="s">
        <v>540</v>
      </c>
      <c r="D6" s="495">
        <v>619236.68676999991</v>
      </c>
      <c r="E6" s="495">
        <v>22452.78889</v>
      </c>
      <c r="F6" s="495">
        <v>13799.404</v>
      </c>
      <c r="G6" s="495">
        <v>-2237.652</v>
      </c>
    </row>
    <row r="7" spans="1:7" x14ac:dyDescent="0.2">
      <c r="B7" s="440" t="s">
        <v>541</v>
      </c>
      <c r="C7" s="440" t="s">
        <v>542</v>
      </c>
      <c r="D7" s="495">
        <v>158458.56563</v>
      </c>
      <c r="E7" s="495">
        <v>0</v>
      </c>
      <c r="F7" s="495">
        <v>0</v>
      </c>
      <c r="G7" s="495">
        <v>0</v>
      </c>
    </row>
    <row r="8" spans="1:7" x14ac:dyDescent="0.2">
      <c r="B8" s="440" t="s">
        <v>543</v>
      </c>
      <c r="C8" s="440" t="s">
        <v>544</v>
      </c>
      <c r="D8" s="495">
        <v>22629.935590000001</v>
      </c>
      <c r="E8" s="495">
        <v>0</v>
      </c>
      <c r="F8" s="495">
        <v>0</v>
      </c>
      <c r="G8" s="495">
        <v>0</v>
      </c>
    </row>
    <row r="9" spans="1:7" x14ac:dyDescent="0.2">
      <c r="B9" s="440" t="s">
        <v>545</v>
      </c>
      <c r="C9" s="440" t="s">
        <v>546</v>
      </c>
      <c r="D9" s="495">
        <v>3501458.4356</v>
      </c>
      <c r="E9" s="495">
        <v>18878.990389999999</v>
      </c>
      <c r="F9" s="495">
        <v>3590.0010000000002</v>
      </c>
      <c r="G9" s="495">
        <v>-5252.7629999999999</v>
      </c>
    </row>
    <row r="10" spans="1:7" x14ac:dyDescent="0.2">
      <c r="B10" s="440" t="s">
        <v>547</v>
      </c>
      <c r="C10" s="440" t="s">
        <v>548</v>
      </c>
      <c r="D10" s="495">
        <v>1161542.8149000001</v>
      </c>
      <c r="E10" s="495">
        <v>14089.624580000002</v>
      </c>
      <c r="F10" s="495">
        <v>6209.8391700000002</v>
      </c>
      <c r="G10" s="495">
        <v>-1825.7956399999994</v>
      </c>
    </row>
    <row r="11" spans="1:7" x14ac:dyDescent="0.2">
      <c r="B11" s="440" t="s">
        <v>549</v>
      </c>
      <c r="C11" s="440" t="s">
        <v>550</v>
      </c>
      <c r="D11" s="495">
        <v>288827.64058000001</v>
      </c>
      <c r="E11" s="495">
        <v>7942.7127500000006</v>
      </c>
      <c r="F11" s="495">
        <v>5300</v>
      </c>
      <c r="G11" s="495">
        <v>3300</v>
      </c>
    </row>
    <row r="12" spans="1:7" x14ac:dyDescent="0.2">
      <c r="B12" s="440" t="s">
        <v>551</v>
      </c>
      <c r="C12" s="440" t="s">
        <v>552</v>
      </c>
      <c r="D12" s="495">
        <v>146210.80614</v>
      </c>
      <c r="E12" s="495">
        <v>7646.1139299999995</v>
      </c>
      <c r="F12" s="495">
        <v>1939.1589199999999</v>
      </c>
      <c r="G12" s="495">
        <v>586.55891999999994</v>
      </c>
    </row>
    <row r="13" spans="1:7" x14ac:dyDescent="0.2">
      <c r="B13" s="440" t="s">
        <v>553</v>
      </c>
      <c r="C13" s="440" t="s">
        <v>554</v>
      </c>
      <c r="D13" s="495">
        <v>247091.68318999998</v>
      </c>
      <c r="E13" s="495">
        <v>500.05660999999998</v>
      </c>
      <c r="F13" s="495">
        <v>150</v>
      </c>
      <c r="G13" s="495">
        <v>0</v>
      </c>
    </row>
    <row r="14" spans="1:7" x14ac:dyDescent="0.2">
      <c r="B14" s="440" t="s">
        <v>555</v>
      </c>
      <c r="C14" s="440" t="s">
        <v>556</v>
      </c>
      <c r="D14" s="495">
        <v>229527.58853000001</v>
      </c>
      <c r="E14" s="495">
        <v>30692.182690000001</v>
      </c>
      <c r="F14" s="495">
        <v>25670</v>
      </c>
      <c r="G14" s="495">
        <v>25670</v>
      </c>
    </row>
    <row r="15" spans="1:7" x14ac:dyDescent="0.2">
      <c r="B15" s="440" t="s">
        <v>557</v>
      </c>
      <c r="C15" s="440" t="s">
        <v>558</v>
      </c>
      <c r="D15" s="495">
        <v>14432980.264319999</v>
      </c>
      <c r="E15" s="495">
        <v>148089.79284000001</v>
      </c>
      <c r="F15" s="495">
        <v>22655.048999999999</v>
      </c>
      <c r="G15" s="495">
        <v>14201.374</v>
      </c>
    </row>
    <row r="16" spans="1:7" x14ac:dyDescent="0.2">
      <c r="B16" s="440" t="s">
        <v>559</v>
      </c>
      <c r="C16" s="440" t="s">
        <v>560</v>
      </c>
      <c r="D16" s="495">
        <v>415650.31229999999</v>
      </c>
      <c r="E16" s="495">
        <v>16553.896149999997</v>
      </c>
      <c r="F16" s="495">
        <v>13762.511</v>
      </c>
      <c r="G16" s="495">
        <v>-1596.5590000000002</v>
      </c>
    </row>
    <row r="17" spans="2:7" x14ac:dyDescent="0.2">
      <c r="B17" s="440" t="s">
        <v>561</v>
      </c>
      <c r="C17" s="440" t="s">
        <v>562</v>
      </c>
      <c r="D17" s="495">
        <v>1001923.2376400001</v>
      </c>
      <c r="E17" s="495">
        <v>10156.14149</v>
      </c>
      <c r="F17" s="495">
        <v>601.79970000000003</v>
      </c>
      <c r="G17" s="495">
        <v>-2087.0383000000002</v>
      </c>
    </row>
    <row r="18" spans="2:7" x14ac:dyDescent="0.2">
      <c r="B18" s="440" t="s">
        <v>563</v>
      </c>
      <c r="C18" s="440" t="s">
        <v>564</v>
      </c>
      <c r="D18" s="495">
        <v>5000.4473399999997</v>
      </c>
      <c r="E18" s="495">
        <v>0</v>
      </c>
      <c r="F18" s="495">
        <v>0</v>
      </c>
      <c r="G18" s="495">
        <v>0</v>
      </c>
    </row>
    <row r="19" spans="2:7" x14ac:dyDescent="0.2">
      <c r="B19" s="440" t="s">
        <v>565</v>
      </c>
      <c r="C19" s="440" t="s">
        <v>510</v>
      </c>
      <c r="D19" s="495">
        <v>52981.311839999995</v>
      </c>
      <c r="E19" s="495">
        <v>2025.9728600000001</v>
      </c>
      <c r="F19" s="495">
        <v>0</v>
      </c>
      <c r="G19" s="495">
        <v>0</v>
      </c>
    </row>
    <row r="20" spans="2:7" x14ac:dyDescent="0.2">
      <c r="B20" s="440" t="s">
        <v>566</v>
      </c>
      <c r="C20" s="440" t="s">
        <v>567</v>
      </c>
      <c r="D20" s="495">
        <v>291761.84447999997</v>
      </c>
      <c r="E20" s="495">
        <v>7501.0956200000001</v>
      </c>
      <c r="F20" s="495">
        <v>500</v>
      </c>
      <c r="G20" s="495">
        <v>500</v>
      </c>
    </row>
    <row r="21" spans="2:7" x14ac:dyDescent="0.2">
      <c r="B21" s="440" t="s">
        <v>568</v>
      </c>
      <c r="C21" s="440" t="s">
        <v>569</v>
      </c>
      <c r="D21" s="495">
        <v>162598.8322</v>
      </c>
      <c r="E21" s="495">
        <v>8633.3207700000003</v>
      </c>
      <c r="F21" s="495">
        <v>3300</v>
      </c>
      <c r="G21" s="495">
        <v>-1500</v>
      </c>
    </row>
    <row r="22" spans="2:7" x14ac:dyDescent="0.2">
      <c r="B22" s="440" t="s">
        <v>570</v>
      </c>
      <c r="C22" s="440" t="s">
        <v>571</v>
      </c>
      <c r="D22" s="495">
        <v>133364.02245999998</v>
      </c>
      <c r="E22" s="495">
        <v>420.40442999999999</v>
      </c>
      <c r="F22" s="495">
        <v>0</v>
      </c>
      <c r="G22" s="495">
        <v>0</v>
      </c>
    </row>
    <row r="23" spans="2:7" x14ac:dyDescent="0.2">
      <c r="B23" s="440" t="s">
        <v>572</v>
      </c>
      <c r="C23" s="440" t="s">
        <v>573</v>
      </c>
      <c r="D23" s="495">
        <v>11542.79895</v>
      </c>
      <c r="E23" s="495">
        <v>0</v>
      </c>
      <c r="F23" s="495">
        <v>0</v>
      </c>
      <c r="G23" s="495">
        <v>0</v>
      </c>
    </row>
    <row r="24" spans="2:7" x14ac:dyDescent="0.2">
      <c r="B24" s="440" t="s">
        <v>574</v>
      </c>
      <c r="C24" s="440" t="s">
        <v>575</v>
      </c>
      <c r="D24" s="495">
        <v>55561159.244309999</v>
      </c>
      <c r="E24" s="495">
        <v>196238.92809999999</v>
      </c>
      <c r="F24" s="495">
        <v>29287.454450000001</v>
      </c>
      <c r="G24" s="495">
        <v>3519.9220100000002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F58"/>
  <sheetViews>
    <sheetView topLeftCell="A19" workbookViewId="0">
      <selection activeCell="H31" sqref="H31"/>
    </sheetView>
  </sheetViews>
  <sheetFormatPr baseColWidth="10" defaultColWidth="11.42578125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06" t="s">
        <v>41</v>
      </c>
    </row>
    <row r="3" spans="2:6" ht="13.5" thickBot="1" x14ac:dyDescent="0.25"/>
    <row r="4" spans="2:6" ht="13.5" thickBot="1" x14ac:dyDescent="0.25">
      <c r="B4" s="310" t="s">
        <v>576</v>
      </c>
      <c r="C4" s="311" t="s">
        <v>528</v>
      </c>
      <c r="D4" s="311" t="s">
        <v>577</v>
      </c>
      <c r="E4" s="311" t="s">
        <v>530</v>
      </c>
      <c r="F4" s="312" t="s">
        <v>531</v>
      </c>
    </row>
    <row r="5" spans="2:6" x14ac:dyDescent="0.2">
      <c r="B5" s="441" t="s">
        <v>578</v>
      </c>
      <c r="C5" s="501">
        <v>9890.6086100000011</v>
      </c>
      <c r="D5" s="442">
        <v>0</v>
      </c>
      <c r="E5" s="442">
        <v>0</v>
      </c>
      <c r="F5" s="442">
        <v>0</v>
      </c>
    </row>
    <row r="6" spans="2:6" x14ac:dyDescent="0.2">
      <c r="B6" s="441" t="s">
        <v>579</v>
      </c>
      <c r="C6" s="501">
        <v>532</v>
      </c>
      <c r="D6" s="442">
        <v>0</v>
      </c>
      <c r="E6" s="442">
        <v>0</v>
      </c>
      <c r="F6" s="442">
        <v>0</v>
      </c>
    </row>
    <row r="7" spans="2:6" x14ac:dyDescent="0.2">
      <c r="B7" s="441" t="s">
        <v>744</v>
      </c>
      <c r="C7" s="501">
        <v>0</v>
      </c>
      <c r="D7" s="442">
        <v>1.4949699999999999</v>
      </c>
      <c r="E7" s="442">
        <v>0</v>
      </c>
      <c r="F7" s="442">
        <v>0</v>
      </c>
    </row>
    <row r="8" spans="2:6" x14ac:dyDescent="0.2">
      <c r="B8" s="441" t="s">
        <v>580</v>
      </c>
      <c r="C8" s="501">
        <v>0.53700999999999999</v>
      </c>
      <c r="D8" s="442">
        <v>0</v>
      </c>
      <c r="E8" s="442">
        <v>0</v>
      </c>
      <c r="F8" s="442">
        <v>0</v>
      </c>
    </row>
    <row r="9" spans="2:6" x14ac:dyDescent="0.2">
      <c r="B9" s="441" t="s">
        <v>581</v>
      </c>
      <c r="C9" s="501">
        <v>9861.4384100000007</v>
      </c>
      <c r="D9" s="442">
        <v>0</v>
      </c>
      <c r="E9" s="442">
        <v>0</v>
      </c>
      <c r="F9" s="442">
        <v>0</v>
      </c>
    </row>
    <row r="10" spans="2:6" x14ac:dyDescent="0.2">
      <c r="B10" s="441" t="s">
        <v>745</v>
      </c>
      <c r="C10" s="501">
        <v>0.86136999999999997</v>
      </c>
      <c r="D10" s="442">
        <v>0</v>
      </c>
      <c r="E10" s="442">
        <v>0</v>
      </c>
      <c r="F10" s="442">
        <v>0</v>
      </c>
    </row>
    <row r="11" spans="2:6" x14ac:dyDescent="0.2">
      <c r="B11" s="441" t="s">
        <v>746</v>
      </c>
      <c r="C11" s="501">
        <v>3.16E-3</v>
      </c>
      <c r="D11" s="442">
        <v>0</v>
      </c>
      <c r="E11" s="442">
        <v>0</v>
      </c>
      <c r="F11" s="442">
        <v>0</v>
      </c>
    </row>
    <row r="12" spans="2:6" x14ac:dyDescent="0.2">
      <c r="B12" s="441" t="s">
        <v>582</v>
      </c>
      <c r="C12" s="501">
        <v>3.6873499999999999</v>
      </c>
      <c r="D12" s="442">
        <v>0</v>
      </c>
      <c r="E12" s="442">
        <v>0</v>
      </c>
      <c r="F12" s="442">
        <v>0</v>
      </c>
    </row>
    <row r="13" spans="2:6" x14ac:dyDescent="0.2">
      <c r="B13" s="441" t="s">
        <v>583</v>
      </c>
      <c r="C13" s="501">
        <v>11952.984260000001</v>
      </c>
      <c r="D13" s="442">
        <v>0</v>
      </c>
      <c r="E13" s="442">
        <v>0</v>
      </c>
      <c r="F13" s="442">
        <v>0</v>
      </c>
    </row>
    <row r="14" spans="2:6" x14ac:dyDescent="0.2">
      <c r="B14" s="441" t="s">
        <v>584</v>
      </c>
      <c r="C14" s="501">
        <v>0.84457000000000004</v>
      </c>
      <c r="D14" s="442">
        <v>0</v>
      </c>
      <c r="E14" s="442">
        <v>0</v>
      </c>
      <c r="F14" s="442">
        <v>0</v>
      </c>
    </row>
    <row r="15" spans="2:6" x14ac:dyDescent="0.2">
      <c r="B15" s="441" t="s">
        <v>585</v>
      </c>
      <c r="C15" s="501">
        <v>0.42114000000000001</v>
      </c>
      <c r="D15" s="442">
        <v>0</v>
      </c>
      <c r="E15" s="442">
        <v>0</v>
      </c>
      <c r="F15" s="442">
        <v>0</v>
      </c>
    </row>
    <row r="16" spans="2:6" x14ac:dyDescent="0.2">
      <c r="B16" s="441" t="s">
        <v>586</v>
      </c>
      <c r="C16" s="501">
        <v>6074.8698000000004</v>
      </c>
      <c r="D16" s="442">
        <v>0</v>
      </c>
      <c r="E16" s="442">
        <v>0</v>
      </c>
      <c r="F16" s="442">
        <v>0</v>
      </c>
    </row>
    <row r="17" spans="2:6" x14ac:dyDescent="0.2">
      <c r="B17" s="441" t="s">
        <v>587</v>
      </c>
      <c r="C17" s="501">
        <v>2930.04864</v>
      </c>
      <c r="D17" s="442">
        <v>0</v>
      </c>
      <c r="E17" s="442">
        <v>0</v>
      </c>
      <c r="F17" s="442">
        <v>0</v>
      </c>
    </row>
    <row r="18" spans="2:6" x14ac:dyDescent="0.2">
      <c r="B18" s="441" t="s">
        <v>588</v>
      </c>
      <c r="C18" s="501">
        <v>5780.7087499999998</v>
      </c>
      <c r="D18" s="442">
        <v>8.3750099999999996</v>
      </c>
      <c r="E18" s="442">
        <v>0</v>
      </c>
      <c r="F18" s="442">
        <v>0</v>
      </c>
    </row>
    <row r="19" spans="2:6" x14ac:dyDescent="0.2">
      <c r="B19" s="441" t="s">
        <v>589</v>
      </c>
      <c r="C19" s="501">
        <v>15379.02231</v>
      </c>
      <c r="D19" s="442">
        <v>3.0790099999999998</v>
      </c>
      <c r="E19" s="442">
        <v>0</v>
      </c>
      <c r="F19" s="442">
        <v>0</v>
      </c>
    </row>
    <row r="20" spans="2:6" x14ac:dyDescent="0.2">
      <c r="B20" s="441" t="s">
        <v>590</v>
      </c>
      <c r="C20" s="501">
        <v>0.31347000000000003</v>
      </c>
      <c r="D20" s="442">
        <v>0</v>
      </c>
      <c r="E20" s="442">
        <v>0</v>
      </c>
      <c r="F20" s="442">
        <v>0</v>
      </c>
    </row>
    <row r="21" spans="2:6" x14ac:dyDescent="0.2">
      <c r="B21" s="441" t="s">
        <v>591</v>
      </c>
      <c r="C21" s="501">
        <v>2199.8261400000001</v>
      </c>
      <c r="D21" s="442">
        <v>0</v>
      </c>
      <c r="E21" s="442">
        <v>0</v>
      </c>
      <c r="F21" s="442">
        <v>0</v>
      </c>
    </row>
    <row r="22" spans="2:6" x14ac:dyDescent="0.2">
      <c r="B22" s="441" t="s">
        <v>592</v>
      </c>
      <c r="C22" s="501">
        <v>2.5819999999999999E-2</v>
      </c>
      <c r="D22" s="442">
        <v>0</v>
      </c>
      <c r="E22" s="442">
        <v>0</v>
      </c>
      <c r="F22" s="442">
        <v>0</v>
      </c>
    </row>
    <row r="23" spans="2:6" x14ac:dyDescent="0.2">
      <c r="B23" s="441" t="s">
        <v>747</v>
      </c>
      <c r="C23" s="501">
        <v>0.26866000000000001</v>
      </c>
      <c r="D23" s="442">
        <v>0</v>
      </c>
      <c r="E23" s="442">
        <v>0</v>
      </c>
      <c r="F23" s="442">
        <v>0</v>
      </c>
    </row>
    <row r="24" spans="2:6" x14ac:dyDescent="0.2">
      <c r="B24" s="441" t="s">
        <v>593</v>
      </c>
      <c r="C24" s="501">
        <v>0.86070000000000002</v>
      </c>
      <c r="D24" s="442">
        <v>0</v>
      </c>
      <c r="E24" s="442">
        <v>0</v>
      </c>
      <c r="F24" s="442">
        <v>0</v>
      </c>
    </row>
    <row r="25" spans="2:6" x14ac:dyDescent="0.2">
      <c r="B25" s="441" t="s">
        <v>594</v>
      </c>
      <c r="C25" s="501">
        <v>12852.328389999999</v>
      </c>
      <c r="D25" s="442">
        <v>4.2605000000000004</v>
      </c>
      <c r="E25" s="442">
        <v>0</v>
      </c>
      <c r="F25" s="442">
        <v>0</v>
      </c>
    </row>
    <row r="26" spans="2:6" x14ac:dyDescent="0.2">
      <c r="B26" s="441" t="s">
        <v>595</v>
      </c>
      <c r="C26" s="501">
        <v>1735.0979199999999</v>
      </c>
      <c r="D26" s="442">
        <v>0</v>
      </c>
      <c r="E26" s="442">
        <v>0</v>
      </c>
      <c r="F26" s="442">
        <v>0</v>
      </c>
    </row>
    <row r="27" spans="2:6" x14ac:dyDescent="0.2">
      <c r="B27" s="441" t="s">
        <v>596</v>
      </c>
      <c r="C27" s="501">
        <v>1512.8780899999999</v>
      </c>
      <c r="D27" s="442">
        <v>0</v>
      </c>
      <c r="E27" s="442">
        <v>0</v>
      </c>
      <c r="F27" s="442">
        <v>0</v>
      </c>
    </row>
    <row r="28" spans="2:6" x14ac:dyDescent="0.2">
      <c r="B28" s="441" t="s">
        <v>597</v>
      </c>
      <c r="C28" s="501">
        <v>3.3746200000000002</v>
      </c>
      <c r="D28" s="442">
        <v>0</v>
      </c>
      <c r="E28" s="442">
        <v>0</v>
      </c>
      <c r="F28" s="442">
        <v>0</v>
      </c>
    </row>
    <row r="29" spans="2:6" x14ac:dyDescent="0.2">
      <c r="B29" s="441" t="s">
        <v>598</v>
      </c>
      <c r="C29" s="501">
        <v>10.000920000000001</v>
      </c>
      <c r="D29" s="442">
        <v>1.93868</v>
      </c>
      <c r="E29" s="442">
        <v>0</v>
      </c>
      <c r="F29" s="442">
        <v>0</v>
      </c>
    </row>
    <row r="30" spans="2:6" x14ac:dyDescent="0.2">
      <c r="B30" s="441" t="s">
        <v>599</v>
      </c>
      <c r="C30" s="501">
        <v>0.39029999999999998</v>
      </c>
      <c r="D30" s="442">
        <v>0</v>
      </c>
      <c r="E30" s="442">
        <v>0</v>
      </c>
      <c r="F30" s="442">
        <v>0</v>
      </c>
    </row>
    <row r="31" spans="2:6" x14ac:dyDescent="0.2">
      <c r="B31" s="441" t="s">
        <v>600</v>
      </c>
      <c r="C31" s="501">
        <v>1221.88004</v>
      </c>
      <c r="D31" s="442">
        <v>0</v>
      </c>
      <c r="E31" s="442">
        <v>0</v>
      </c>
      <c r="F31" s="442">
        <v>0</v>
      </c>
    </row>
    <row r="32" spans="2:6" x14ac:dyDescent="0.2">
      <c r="B32" s="441" t="s">
        <v>601</v>
      </c>
      <c r="C32" s="501">
        <v>17.096260000000001</v>
      </c>
      <c r="D32" s="442">
        <v>0</v>
      </c>
      <c r="E32" s="442">
        <v>0</v>
      </c>
      <c r="F32" s="442">
        <v>0</v>
      </c>
    </row>
    <row r="33" spans="2:6" x14ac:dyDescent="0.2">
      <c r="B33" s="441" t="s">
        <v>602</v>
      </c>
      <c r="C33" s="501">
        <v>6600.0000600000003</v>
      </c>
      <c r="D33" s="442">
        <v>0</v>
      </c>
      <c r="E33" s="442">
        <v>0</v>
      </c>
      <c r="F33" s="442">
        <v>0</v>
      </c>
    </row>
    <row r="34" spans="2:6" x14ac:dyDescent="0.2">
      <c r="B34" s="441" t="s">
        <v>603</v>
      </c>
      <c r="C34" s="501">
        <v>1854.41688</v>
      </c>
      <c r="D34" s="442">
        <v>0</v>
      </c>
      <c r="E34" s="442">
        <v>0</v>
      </c>
      <c r="F34" s="442">
        <v>0</v>
      </c>
    </row>
    <row r="35" spans="2:6" x14ac:dyDescent="0.2">
      <c r="B35" s="441" t="s">
        <v>604</v>
      </c>
      <c r="C35" s="501">
        <v>9.1035199999999996</v>
      </c>
      <c r="D35" s="442">
        <v>0</v>
      </c>
      <c r="E35" s="442">
        <v>0</v>
      </c>
      <c r="F35" s="442">
        <v>0</v>
      </c>
    </row>
    <row r="36" spans="2:6" x14ac:dyDescent="0.2">
      <c r="B36" s="441" t="s">
        <v>605</v>
      </c>
      <c r="C36" s="501">
        <v>0.84610000000000007</v>
      </c>
      <c r="D36" s="442">
        <v>0</v>
      </c>
      <c r="E36" s="442">
        <v>0</v>
      </c>
      <c r="F36" s="442">
        <v>0</v>
      </c>
    </row>
    <row r="37" spans="2:6" x14ac:dyDescent="0.2">
      <c r="B37" s="441" t="s">
        <v>606</v>
      </c>
      <c r="C37" s="501">
        <v>196.05159</v>
      </c>
      <c r="D37" s="442">
        <v>0</v>
      </c>
      <c r="E37" s="442">
        <v>0</v>
      </c>
      <c r="F37" s="442">
        <v>0</v>
      </c>
    </row>
    <row r="38" spans="2:6" x14ac:dyDescent="0.2">
      <c r="B38" s="441" t="s">
        <v>607</v>
      </c>
      <c r="C38" s="501">
        <v>0.32549</v>
      </c>
      <c r="D38" s="442">
        <v>0</v>
      </c>
      <c r="E38" s="442">
        <v>0</v>
      </c>
      <c r="F38" s="442">
        <v>0</v>
      </c>
    </row>
    <row r="39" spans="2:6" x14ac:dyDescent="0.2">
      <c r="B39" s="441" t="s">
        <v>608</v>
      </c>
      <c r="C39" s="501">
        <v>1318.7496700000002</v>
      </c>
      <c r="D39" s="442">
        <v>0</v>
      </c>
      <c r="E39" s="442">
        <v>0</v>
      </c>
      <c r="F39" s="442">
        <v>0</v>
      </c>
    </row>
    <row r="40" spans="2:6" x14ac:dyDescent="0.2">
      <c r="B40" s="441" t="s">
        <v>609</v>
      </c>
      <c r="C40" s="501">
        <v>0.35370000000000001</v>
      </c>
      <c r="D40" s="442">
        <v>0</v>
      </c>
      <c r="E40" s="442">
        <v>0</v>
      </c>
      <c r="F40" s="442">
        <v>0</v>
      </c>
    </row>
    <row r="41" spans="2:6" x14ac:dyDescent="0.2">
      <c r="B41" s="441" t="s">
        <v>748</v>
      </c>
      <c r="C41" s="501">
        <v>754.16486999999995</v>
      </c>
      <c r="D41" s="442">
        <v>0</v>
      </c>
      <c r="E41" s="442">
        <v>0</v>
      </c>
      <c r="F41" s="442">
        <v>0</v>
      </c>
    </row>
    <row r="42" spans="2:6" x14ac:dyDescent="0.2">
      <c r="B42" s="441" t="s">
        <v>610</v>
      </c>
      <c r="C42" s="501">
        <v>79572742.087990001</v>
      </c>
      <c r="D42" s="442">
        <v>517088.61468</v>
      </c>
      <c r="E42" s="442">
        <v>133619.46624000001</v>
      </c>
      <c r="F42" s="442">
        <v>36961.232989999997</v>
      </c>
    </row>
    <row r="43" spans="2:6" x14ac:dyDescent="0.2">
      <c r="B43" s="441" t="s">
        <v>611</v>
      </c>
      <c r="C43" s="501">
        <v>30.222340000000003</v>
      </c>
      <c r="D43" s="442">
        <v>0</v>
      </c>
      <c r="E43" s="442">
        <v>0</v>
      </c>
      <c r="F43" s="442">
        <v>0</v>
      </c>
    </row>
    <row r="44" spans="2:6" x14ac:dyDescent="0.2">
      <c r="B44" s="441" t="s">
        <v>612</v>
      </c>
      <c r="C44" s="501">
        <v>1.31E-3</v>
      </c>
      <c r="D44" s="442">
        <v>0</v>
      </c>
      <c r="E44" s="442">
        <v>0</v>
      </c>
      <c r="F44" s="442">
        <v>0</v>
      </c>
    </row>
    <row r="45" spans="2:6" x14ac:dyDescent="0.2">
      <c r="B45" s="441" t="s">
        <v>613</v>
      </c>
      <c r="C45" s="501">
        <v>679.12455000000011</v>
      </c>
      <c r="D45" s="442">
        <v>1.7389999999999999E-2</v>
      </c>
      <c r="E45" s="442">
        <v>0</v>
      </c>
      <c r="F45" s="442">
        <v>0</v>
      </c>
    </row>
    <row r="46" spans="2:6" x14ac:dyDescent="0.2">
      <c r="B46" s="441" t="s">
        <v>614</v>
      </c>
      <c r="C46" s="501">
        <v>2695.0757100000001</v>
      </c>
      <c r="D46" s="442">
        <v>0</v>
      </c>
      <c r="E46" s="442">
        <v>0</v>
      </c>
      <c r="F46" s="442">
        <v>0</v>
      </c>
    </row>
    <row r="47" spans="2:6" x14ac:dyDescent="0.2">
      <c r="B47" s="441" t="s">
        <v>615</v>
      </c>
      <c r="C47" s="501">
        <v>0.55245</v>
      </c>
      <c r="D47" s="442">
        <v>0</v>
      </c>
      <c r="E47" s="442">
        <v>0</v>
      </c>
      <c r="F47" s="442">
        <v>0</v>
      </c>
    </row>
    <row r="48" spans="2:6" x14ac:dyDescent="0.2">
      <c r="B48" s="441" t="s">
        <v>616</v>
      </c>
      <c r="C48" s="501">
        <v>7.4900000000000001E-3</v>
      </c>
      <c r="D48" s="442">
        <v>0</v>
      </c>
      <c r="E48" s="442">
        <v>0</v>
      </c>
      <c r="F48" s="442">
        <v>0</v>
      </c>
    </row>
    <row r="49" spans="2:6" x14ac:dyDescent="0.2">
      <c r="B49" s="441" t="s">
        <v>617</v>
      </c>
      <c r="C49" s="501">
        <v>1.0529999999999999E-2</v>
      </c>
      <c r="D49" s="442">
        <v>0</v>
      </c>
      <c r="E49" s="442">
        <v>0</v>
      </c>
      <c r="F49" s="442">
        <v>0</v>
      </c>
    </row>
    <row r="50" spans="2:6" x14ac:dyDescent="0.2">
      <c r="B50" s="441" t="s">
        <v>618</v>
      </c>
      <c r="C50" s="441">
        <v>25558.791559999998</v>
      </c>
      <c r="D50" s="442">
        <v>2.9920100000000001</v>
      </c>
      <c r="E50" s="442">
        <v>0</v>
      </c>
      <c r="F50" s="442">
        <v>-120.449</v>
      </c>
    </row>
    <row r="51" spans="2:6" x14ac:dyDescent="0.2">
      <c r="B51" s="441" t="s">
        <v>619</v>
      </c>
      <c r="C51" s="441">
        <v>11150.377570000001</v>
      </c>
      <c r="D51" s="442">
        <v>0</v>
      </c>
      <c r="E51" s="442">
        <v>0</v>
      </c>
      <c r="F51" s="442">
        <v>0</v>
      </c>
    </row>
    <row r="52" spans="2:6" x14ac:dyDescent="0.2">
      <c r="B52" s="441" t="s">
        <v>749</v>
      </c>
      <c r="C52" s="441">
        <v>3.13E-3</v>
      </c>
      <c r="D52" s="442">
        <v>0</v>
      </c>
      <c r="E52" s="442">
        <v>0</v>
      </c>
      <c r="F52" s="442">
        <v>0</v>
      </c>
    </row>
    <row r="53" spans="2:6" x14ac:dyDescent="0.2">
      <c r="B53" s="441" t="s">
        <v>620</v>
      </c>
      <c r="C53" s="441">
        <v>754.31928000000005</v>
      </c>
      <c r="D53" s="442">
        <v>0</v>
      </c>
      <c r="E53" s="442">
        <v>0</v>
      </c>
      <c r="F53" s="442">
        <v>0</v>
      </c>
    </row>
    <row r="54" spans="2:6" x14ac:dyDescent="0.2">
      <c r="B54" s="441" t="s">
        <v>621</v>
      </c>
      <c r="C54" s="441">
        <v>0.10076</v>
      </c>
      <c r="D54" s="442">
        <v>0</v>
      </c>
      <c r="E54" s="442">
        <v>0</v>
      </c>
      <c r="F54" s="442">
        <v>0</v>
      </c>
    </row>
    <row r="55" spans="2:6" x14ac:dyDescent="0.2">
      <c r="B55" s="441" t="s">
        <v>622</v>
      </c>
      <c r="C55" s="441">
        <v>0.16603000000000001</v>
      </c>
      <c r="D55" s="442">
        <v>0</v>
      </c>
      <c r="E55" s="442">
        <v>0</v>
      </c>
      <c r="F55" s="442">
        <v>0</v>
      </c>
    </row>
    <row r="56" spans="2:6" x14ac:dyDescent="0.2">
      <c r="B56" s="441" t="s">
        <v>623</v>
      </c>
      <c r="C56" s="441">
        <v>16160.98775</v>
      </c>
      <c r="D56" s="442">
        <v>0</v>
      </c>
      <c r="E56" s="442">
        <v>0</v>
      </c>
      <c r="F56" s="442">
        <v>0</v>
      </c>
    </row>
    <row r="57" spans="2:6" x14ac:dyDescent="0.2">
      <c r="B57" t="s">
        <v>624</v>
      </c>
      <c r="C57">
        <v>0.26062000000000002</v>
      </c>
      <c r="D57">
        <v>0</v>
      </c>
      <c r="E57">
        <v>0</v>
      </c>
      <c r="F57">
        <v>0</v>
      </c>
    </row>
    <row r="58" spans="2:6" x14ac:dyDescent="0.2">
      <c r="B58" t="s">
        <v>625</v>
      </c>
      <c r="C58">
        <v>0.39506999999999998</v>
      </c>
      <c r="D58">
        <v>0</v>
      </c>
      <c r="E58">
        <v>0</v>
      </c>
      <c r="F5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J5"/>
  <sheetViews>
    <sheetView workbookViewId="0">
      <selection activeCell="H10" sqref="H10"/>
    </sheetView>
  </sheetViews>
  <sheetFormatPr baseColWidth="10" defaultColWidth="11.42578125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06" t="s">
        <v>43</v>
      </c>
    </row>
    <row r="4" spans="1:10" x14ac:dyDescent="0.2">
      <c r="C4" s="553" t="s">
        <v>626</v>
      </c>
      <c r="D4" s="553" t="s">
        <v>627</v>
      </c>
      <c r="E4" s="553" t="s">
        <v>628</v>
      </c>
      <c r="F4" s="553" t="s">
        <v>629</v>
      </c>
      <c r="G4" s="553" t="s">
        <v>630</v>
      </c>
      <c r="H4" s="553" t="s">
        <v>631</v>
      </c>
      <c r="I4" s="553" t="s">
        <v>632</v>
      </c>
      <c r="J4" s="553" t="s">
        <v>633</v>
      </c>
    </row>
    <row r="5" spans="1:10" x14ac:dyDescent="0.2">
      <c r="C5" s="441" t="s">
        <v>634</v>
      </c>
      <c r="E5" s="442">
        <v>87536.163980000012</v>
      </c>
      <c r="F5" s="442">
        <v>31060.432430000004</v>
      </c>
      <c r="G5" s="442">
        <v>49778.578549999998</v>
      </c>
      <c r="H5" s="442">
        <v>77196.054349999991</v>
      </c>
      <c r="I5" s="442">
        <v>52335.649579999998</v>
      </c>
      <c r="J5" s="442">
        <v>72155074.853160009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92D050"/>
  </sheetPr>
  <dimension ref="A1:H11"/>
  <sheetViews>
    <sheetView zoomScale="110" zoomScaleNormal="110" workbookViewId="0">
      <selection activeCell="I19" sqref="I19"/>
    </sheetView>
  </sheetViews>
  <sheetFormatPr baseColWidth="10" defaultColWidth="11.42578125" defaultRowHeight="14.25" x14ac:dyDescent="0.2"/>
  <cols>
    <col min="1" max="2" width="4.28515625" style="14" customWidth="1"/>
    <col min="3" max="3" width="13" style="14" bestFit="1" customWidth="1"/>
    <col min="4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51</v>
      </c>
      <c r="B2" s="16"/>
      <c r="C2" s="16"/>
      <c r="D2" s="17"/>
      <c r="E2" s="17"/>
      <c r="F2" s="17"/>
      <c r="G2" s="17"/>
      <c r="H2" s="17"/>
    </row>
    <row r="3" spans="1:8" ht="14.25" customHeight="1" x14ac:dyDescent="0.2">
      <c r="A3" s="15"/>
      <c r="B3" s="16"/>
      <c r="C3" s="16"/>
      <c r="D3" s="17"/>
      <c r="E3" s="17"/>
      <c r="F3" s="17"/>
      <c r="G3" s="17"/>
      <c r="H3" s="17"/>
    </row>
    <row r="4" spans="1:8" ht="14.25" customHeight="1" x14ac:dyDescent="0.2">
      <c r="A4" s="15"/>
      <c r="B4" s="18" t="s">
        <v>114</v>
      </c>
      <c r="C4" s="19"/>
      <c r="D4" s="17"/>
      <c r="E4" s="17"/>
      <c r="F4" s="17"/>
      <c r="G4" s="17"/>
      <c r="H4" s="17"/>
    </row>
    <row r="5" spans="1:8" ht="14.25" customHeight="1" thickBot="1" x14ac:dyDescent="0.25">
      <c r="A5" s="15"/>
      <c r="B5" s="16"/>
      <c r="C5" s="16"/>
      <c r="D5" s="17"/>
      <c r="E5" s="17"/>
      <c r="F5" s="17"/>
      <c r="G5" s="17"/>
      <c r="H5" s="17"/>
    </row>
    <row r="6" spans="1:8" ht="14.25" customHeight="1" x14ac:dyDescent="0.2">
      <c r="B6" s="20"/>
      <c r="C6" s="21"/>
      <c r="D6" s="480" t="s">
        <v>115</v>
      </c>
      <c r="E6" s="22" t="s">
        <v>116</v>
      </c>
      <c r="F6" s="22" t="s">
        <v>117</v>
      </c>
      <c r="G6" s="22" t="s">
        <v>118</v>
      </c>
      <c r="H6" s="43" t="s">
        <v>119</v>
      </c>
    </row>
    <row r="7" spans="1:8" ht="18.75" thickBot="1" x14ac:dyDescent="0.25">
      <c r="B7" s="20"/>
      <c r="C7" s="27"/>
      <c r="D7" s="326" t="s">
        <v>635</v>
      </c>
      <c r="E7" s="444" t="s">
        <v>636</v>
      </c>
      <c r="F7" s="444" t="s">
        <v>637</v>
      </c>
      <c r="G7" s="444" t="s">
        <v>638</v>
      </c>
      <c r="H7" s="327" t="s">
        <v>639</v>
      </c>
    </row>
    <row r="8" spans="1:8" ht="14.25" customHeight="1" x14ac:dyDescent="0.2">
      <c r="B8" s="56">
        <v>1</v>
      </c>
      <c r="C8" s="313" t="s">
        <v>634</v>
      </c>
      <c r="D8" s="443">
        <v>12372010.299190002</v>
      </c>
      <c r="E8" s="443">
        <v>67475756.024480015</v>
      </c>
      <c r="F8" s="443">
        <v>257693.85507000002</v>
      </c>
      <c r="G8" s="443">
        <v>80105460.178739995</v>
      </c>
      <c r="H8" s="443">
        <v>163312526.912</v>
      </c>
    </row>
    <row r="9" spans="1:8" ht="14.25" customHeight="1" x14ac:dyDescent="0.2">
      <c r="B9" s="34">
        <v>2</v>
      </c>
      <c r="C9" s="314" t="s">
        <v>640</v>
      </c>
      <c r="D9" s="443">
        <v>92497.051479999995</v>
      </c>
      <c r="E9" s="443">
        <v>284112.4865</v>
      </c>
      <c r="F9" s="443">
        <v>6881.7680300000002</v>
      </c>
      <c r="G9" s="443">
        <v>383491.30601</v>
      </c>
      <c r="H9" s="443">
        <v>762961.0689999999</v>
      </c>
    </row>
    <row r="10" spans="1:8" ht="14.25" customHeight="1" x14ac:dyDescent="0.2">
      <c r="B10" s="58">
        <v>3</v>
      </c>
      <c r="C10" s="64"/>
      <c r="D10" s="315"/>
      <c r="E10" s="315"/>
      <c r="F10" s="30"/>
      <c r="G10" s="30"/>
      <c r="H10" s="38"/>
    </row>
    <row r="11" spans="1:8" ht="14.25" customHeight="1" thickBot="1" x14ac:dyDescent="0.25">
      <c r="B11" s="54">
        <v>4</v>
      </c>
      <c r="C11" s="280"/>
      <c r="D11" s="281"/>
      <c r="E11" s="281"/>
      <c r="F11" s="282"/>
      <c r="G11" s="282"/>
      <c r="H11" s="283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92D050"/>
  </sheetPr>
  <dimension ref="A1:I25"/>
  <sheetViews>
    <sheetView zoomScaleNormal="100" workbookViewId="0">
      <selection activeCell="G34" sqref="G34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53</v>
      </c>
      <c r="B2" s="16"/>
      <c r="C2" s="16"/>
      <c r="D2" s="17"/>
      <c r="E2" s="17"/>
      <c r="F2" s="17"/>
      <c r="G2" s="17"/>
      <c r="H2" s="17"/>
      <c r="I2" s="17"/>
    </row>
    <row r="3" spans="1:9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</row>
    <row r="4" spans="1:9" ht="14.25" customHeight="1" x14ac:dyDescent="0.2">
      <c r="A4" s="15"/>
      <c r="B4" s="18" t="s">
        <v>114</v>
      </c>
      <c r="C4" s="19"/>
      <c r="D4" s="17"/>
      <c r="E4" s="17"/>
      <c r="F4" s="17"/>
      <c r="G4" s="17"/>
      <c r="H4" s="17"/>
      <c r="I4" s="17"/>
    </row>
    <row r="5" spans="1:9" ht="14.25" customHeight="1" thickBot="1" x14ac:dyDescent="0.25">
      <c r="A5" s="15"/>
      <c r="B5" s="16"/>
      <c r="C5" s="16"/>
      <c r="D5" s="23"/>
      <c r="E5" s="23"/>
      <c r="F5" s="23"/>
      <c r="G5" s="23"/>
      <c r="H5" s="23"/>
      <c r="I5" s="23"/>
    </row>
    <row r="6" spans="1:9" ht="14.25" customHeight="1" x14ac:dyDescent="0.2">
      <c r="B6" s="20"/>
      <c r="C6" s="21"/>
      <c r="D6" s="206" t="s">
        <v>115</v>
      </c>
      <c r="E6" s="445" t="s">
        <v>116</v>
      </c>
      <c r="F6" s="445" t="s">
        <v>117</v>
      </c>
      <c r="G6" s="207" t="s">
        <v>118</v>
      </c>
      <c r="H6" s="208" t="s">
        <v>119</v>
      </c>
      <c r="I6" s="63" t="s">
        <v>120</v>
      </c>
    </row>
    <row r="7" spans="1:9" ht="15" thickBot="1" x14ac:dyDescent="0.25">
      <c r="B7" s="20"/>
      <c r="C7" s="88"/>
      <c r="D7" s="578"/>
      <c r="E7" s="579"/>
      <c r="F7" s="580"/>
      <c r="G7" s="581"/>
      <c r="H7" s="574" t="s">
        <v>641</v>
      </c>
      <c r="I7" s="576" t="s">
        <v>642</v>
      </c>
    </row>
    <row r="8" spans="1:9" ht="18.75" thickBot="1" x14ac:dyDescent="0.25">
      <c r="B8" s="97"/>
      <c r="C8" s="27" t="s">
        <v>643</v>
      </c>
      <c r="D8" s="316" t="s">
        <v>644</v>
      </c>
      <c r="E8" s="482" t="s">
        <v>645</v>
      </c>
      <c r="F8" s="482" t="s">
        <v>646</v>
      </c>
      <c r="G8" s="482" t="s">
        <v>647</v>
      </c>
      <c r="H8" s="575"/>
      <c r="I8" s="577"/>
    </row>
    <row r="9" spans="1:9" ht="14.25" customHeight="1" x14ac:dyDescent="0.2">
      <c r="B9" s="56">
        <v>1</v>
      </c>
      <c r="C9" s="439" t="s">
        <v>476</v>
      </c>
      <c r="D9" s="28">
        <v>8106180.2687400002</v>
      </c>
      <c r="E9" s="29">
        <v>1401967.39592</v>
      </c>
      <c r="F9" s="29">
        <v>8106180.2687400002</v>
      </c>
      <c r="G9" s="29">
        <v>539883.78950499999</v>
      </c>
      <c r="H9" s="29">
        <v>5851704.0865700003</v>
      </c>
      <c r="I9" s="554">
        <v>2.0329099973997362</v>
      </c>
    </row>
    <row r="10" spans="1:9" ht="14.25" customHeight="1" x14ac:dyDescent="0.2">
      <c r="B10" s="57">
        <v>2</v>
      </c>
      <c r="C10" s="439" t="s">
        <v>480</v>
      </c>
      <c r="D10" s="39">
        <v>60709138.594240002</v>
      </c>
      <c r="E10" s="40">
        <v>3307726.4262700002</v>
      </c>
      <c r="F10" s="40">
        <v>60709138.594240002</v>
      </c>
      <c r="G10" s="40">
        <v>1512010.190862</v>
      </c>
      <c r="H10" s="40">
        <v>25137220.614820004</v>
      </c>
      <c r="I10" s="555">
        <v>1.1859381052955595</v>
      </c>
    </row>
    <row r="11" spans="1:9" ht="14.25" customHeight="1" x14ac:dyDescent="0.2">
      <c r="B11" s="57">
        <v>3</v>
      </c>
      <c r="C11" s="439" t="s">
        <v>743</v>
      </c>
      <c r="D11" s="28">
        <v>65079.08322</v>
      </c>
      <c r="E11" s="29">
        <v>5010.6244500000003</v>
      </c>
      <c r="F11" s="29">
        <v>65079.08322</v>
      </c>
      <c r="G11" s="29">
        <v>1002.1248900000001</v>
      </c>
      <c r="H11" s="29">
        <v>13216.241620000001</v>
      </c>
      <c r="I11" s="554">
        <v>0.39999999603073333</v>
      </c>
    </row>
    <row r="12" spans="1:9" ht="14.25" customHeight="1" x14ac:dyDescent="0.2">
      <c r="B12" s="57">
        <v>4</v>
      </c>
      <c r="C12" s="439" t="s">
        <v>479</v>
      </c>
      <c r="D12" s="39">
        <v>20773.991849999999</v>
      </c>
      <c r="E12" s="40">
        <v>0</v>
      </c>
      <c r="F12" s="40">
        <v>20773.991849999999</v>
      </c>
      <c r="G12" s="40">
        <v>0</v>
      </c>
      <c r="H12" s="40">
        <v>1841.86329</v>
      </c>
      <c r="I12" s="555">
        <v>0.19999999956565723</v>
      </c>
    </row>
    <row r="13" spans="1:9" ht="14.25" customHeight="1" x14ac:dyDescent="0.2">
      <c r="B13" s="57">
        <v>5</v>
      </c>
      <c r="C13" s="439" t="s">
        <v>478</v>
      </c>
      <c r="D13" s="28">
        <v>1443225.71505</v>
      </c>
      <c r="E13" s="29">
        <v>723784.98161999998</v>
      </c>
      <c r="F13" s="29">
        <v>1443225.71505</v>
      </c>
      <c r="G13" s="29">
        <v>226194.85376900001</v>
      </c>
      <c r="H13" s="29">
        <v>1424471.49079</v>
      </c>
      <c r="I13" s="554">
        <v>0.86166906033373036</v>
      </c>
    </row>
    <row r="14" spans="1:9" ht="14.25" customHeight="1" x14ac:dyDescent="0.2">
      <c r="B14" s="57">
        <v>6</v>
      </c>
      <c r="C14" s="439" t="s">
        <v>475</v>
      </c>
      <c r="D14" s="39">
        <v>3425904.0118900002</v>
      </c>
      <c r="E14" s="40">
        <v>731306.09282000002</v>
      </c>
      <c r="F14" s="40">
        <v>3425904.0118900002</v>
      </c>
      <c r="G14" s="40">
        <v>287608.37275400001</v>
      </c>
      <c r="H14" s="40">
        <v>3216057.0951900003</v>
      </c>
      <c r="I14" s="555">
        <v>2.81583420485397</v>
      </c>
    </row>
    <row r="15" spans="1:9" ht="14.25" customHeight="1" x14ac:dyDescent="0.2">
      <c r="B15" s="57">
        <v>7</v>
      </c>
      <c r="C15" s="60" t="s">
        <v>477</v>
      </c>
      <c r="D15" s="28">
        <v>147252.70630999998</v>
      </c>
      <c r="E15" s="29">
        <v>18610.286629999999</v>
      </c>
      <c r="F15" s="29">
        <v>147252.70630999998</v>
      </c>
      <c r="G15" s="29">
        <v>9777.7435970000006</v>
      </c>
      <c r="H15" s="29">
        <v>183529.40549</v>
      </c>
      <c r="I15" s="554">
        <v>2.3916697931805024</v>
      </c>
    </row>
    <row r="16" spans="1:9" ht="14.25" customHeight="1" x14ac:dyDescent="0.2">
      <c r="B16" s="57">
        <v>8</v>
      </c>
      <c r="C16" s="61"/>
      <c r="D16" s="39"/>
      <c r="E16" s="40"/>
      <c r="F16" s="40"/>
      <c r="G16" s="40"/>
      <c r="H16" s="40"/>
      <c r="I16" s="277"/>
    </row>
    <row r="17" spans="2:9" ht="14.25" customHeight="1" x14ac:dyDescent="0.2">
      <c r="B17" s="57">
        <v>9</v>
      </c>
      <c r="C17" s="61"/>
      <c r="D17" s="39"/>
      <c r="E17" s="40"/>
      <c r="F17" s="40"/>
      <c r="G17" s="40"/>
      <c r="H17" s="40"/>
      <c r="I17" s="277"/>
    </row>
    <row r="18" spans="2:9" ht="14.25" customHeight="1" x14ac:dyDescent="0.2">
      <c r="B18" s="57">
        <v>10</v>
      </c>
      <c r="C18" s="61"/>
      <c r="D18" s="39"/>
      <c r="E18" s="40"/>
      <c r="F18" s="40"/>
      <c r="G18" s="40"/>
      <c r="H18" s="40"/>
      <c r="I18" s="277"/>
    </row>
    <row r="19" spans="2:9" ht="14.25" customHeight="1" x14ac:dyDescent="0.2">
      <c r="B19" s="57">
        <v>11</v>
      </c>
      <c r="C19" s="61"/>
      <c r="D19" s="39"/>
      <c r="E19" s="40"/>
      <c r="F19" s="40"/>
      <c r="G19" s="40"/>
      <c r="H19" s="40"/>
      <c r="I19" s="277"/>
    </row>
    <row r="20" spans="2:9" ht="14.25" customHeight="1" x14ac:dyDescent="0.2">
      <c r="B20" s="35">
        <v>12</v>
      </c>
      <c r="C20" s="60"/>
      <c r="D20" s="28"/>
      <c r="E20" s="29"/>
      <c r="F20" s="29"/>
      <c r="G20" s="29"/>
      <c r="H20" s="29"/>
      <c r="I20" s="278"/>
    </row>
    <row r="21" spans="2:9" ht="14.25" customHeight="1" x14ac:dyDescent="0.2">
      <c r="B21" s="57">
        <v>13</v>
      </c>
      <c r="C21" s="61"/>
      <c r="D21" s="39"/>
      <c r="E21" s="40"/>
      <c r="F21" s="40"/>
      <c r="G21" s="40"/>
      <c r="H21" s="40"/>
      <c r="I21" s="277"/>
    </row>
    <row r="22" spans="2:9" ht="14.25" customHeight="1" x14ac:dyDescent="0.2">
      <c r="B22" s="57">
        <v>14</v>
      </c>
      <c r="C22" s="61"/>
      <c r="D22" s="39"/>
      <c r="E22" s="40"/>
      <c r="F22" s="40"/>
      <c r="G22" s="40"/>
      <c r="H22" s="40"/>
      <c r="I22" s="277"/>
    </row>
    <row r="23" spans="2:9" ht="14.25" customHeight="1" x14ac:dyDescent="0.2">
      <c r="B23" s="35">
        <v>15</v>
      </c>
      <c r="C23" s="60"/>
      <c r="D23" s="28"/>
      <c r="E23" s="29"/>
      <c r="F23" s="29"/>
      <c r="G23" s="29"/>
      <c r="H23" s="29"/>
      <c r="I23" s="278"/>
    </row>
    <row r="24" spans="2:9" ht="14.25" customHeight="1" x14ac:dyDescent="0.2">
      <c r="B24" s="35">
        <v>16</v>
      </c>
      <c r="C24" s="60"/>
      <c r="D24" s="28"/>
      <c r="E24" s="29"/>
      <c r="F24" s="29"/>
      <c r="G24" s="29"/>
      <c r="H24" s="29"/>
      <c r="I24" s="278"/>
    </row>
    <row r="25" spans="2:9" ht="14.25" customHeight="1" thickBot="1" x14ac:dyDescent="0.25">
      <c r="B25" s="42">
        <v>17</v>
      </c>
      <c r="C25" s="33"/>
      <c r="D25" s="89"/>
      <c r="E25" s="67"/>
      <c r="F25" s="67"/>
      <c r="G25" s="67"/>
      <c r="H25" s="67"/>
      <c r="I25" s="279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92D050"/>
    <pageSetUpPr fitToPage="1"/>
  </sheetPr>
  <dimension ref="A1:G61"/>
  <sheetViews>
    <sheetView showGridLines="0" tabSelected="1" zoomScale="110" zoomScaleNormal="110" zoomScaleSheetLayoutView="90" workbookViewId="0">
      <selection activeCell="I17" sqref="I17"/>
    </sheetView>
  </sheetViews>
  <sheetFormatPr baseColWidth="10" defaultColWidth="11.42578125" defaultRowHeight="12.75" x14ac:dyDescent="0.2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16384" width="11.42578125" style="4"/>
  </cols>
  <sheetData>
    <row r="1" spans="1:7" s="1" customFormat="1" ht="18.75" customHeight="1" x14ac:dyDescent="0.2">
      <c r="A1" s="172"/>
      <c r="B1" s="173"/>
      <c r="C1" s="174"/>
      <c r="D1" s="173"/>
      <c r="E1" s="174"/>
      <c r="F1" s="174"/>
      <c r="G1" s="174"/>
    </row>
    <row r="2" spans="1:7" ht="18.75" customHeight="1" x14ac:dyDescent="0.2">
      <c r="B2" s="2" t="s">
        <v>0</v>
      </c>
      <c r="C2" s="175"/>
      <c r="D2" s="3"/>
      <c r="E2" s="175"/>
      <c r="F2" s="175"/>
      <c r="G2" s="175"/>
    </row>
    <row r="3" spans="1:7" ht="14.25" customHeight="1" x14ac:dyDescent="0.2">
      <c r="A3" s="176"/>
      <c r="B3" s="209" t="s">
        <v>1</v>
      </c>
      <c r="C3" s="210" t="s">
        <v>2</v>
      </c>
      <c r="D3" s="210" t="s">
        <v>3</v>
      </c>
      <c r="E3" s="210" t="s">
        <v>4</v>
      </c>
      <c r="F3" s="210" t="s">
        <v>5</v>
      </c>
      <c r="G3" s="210" t="s">
        <v>6</v>
      </c>
    </row>
    <row r="4" spans="1:7" s="8" customFormat="1" ht="14.25" customHeight="1" x14ac:dyDescent="0.15">
      <c r="A4" s="7"/>
      <c r="B4" s="179">
        <v>1</v>
      </c>
      <c r="C4" s="141" t="s">
        <v>7</v>
      </c>
      <c r="D4" s="141" t="s">
        <v>8</v>
      </c>
      <c r="E4" s="141" t="s">
        <v>9</v>
      </c>
      <c r="F4" s="141" t="s">
        <v>750</v>
      </c>
      <c r="G4" s="322" t="s">
        <v>10</v>
      </c>
    </row>
    <row r="5" spans="1:7" s="8" customFormat="1" ht="14.25" customHeight="1" x14ac:dyDescent="0.15">
      <c r="A5" s="7"/>
      <c r="B5" s="198">
        <v>2</v>
      </c>
      <c r="C5" s="195" t="s">
        <v>11</v>
      </c>
      <c r="D5" s="195" t="s">
        <v>12</v>
      </c>
      <c r="E5" s="195" t="s">
        <v>9</v>
      </c>
      <c r="F5" s="141" t="s">
        <v>750</v>
      </c>
      <c r="G5" s="323" t="s">
        <v>13</v>
      </c>
    </row>
    <row r="6" spans="1:7" s="8" customFormat="1" ht="14.25" customHeight="1" x14ac:dyDescent="0.15">
      <c r="A6" s="7"/>
      <c r="B6" s="179">
        <v>3</v>
      </c>
      <c r="C6" s="141" t="s">
        <v>14</v>
      </c>
      <c r="D6" s="141" t="s">
        <v>15</v>
      </c>
      <c r="E6" s="141" t="s">
        <v>9</v>
      </c>
      <c r="F6" s="141" t="s">
        <v>750</v>
      </c>
      <c r="G6" s="322" t="s">
        <v>10</v>
      </c>
    </row>
    <row r="7" spans="1:7" s="8" customFormat="1" ht="14.25" customHeight="1" x14ac:dyDescent="0.15">
      <c r="A7" s="7"/>
      <c r="B7" s="198">
        <v>4</v>
      </c>
      <c r="C7" s="195" t="s">
        <v>16</v>
      </c>
      <c r="D7" s="195" t="s">
        <v>17</v>
      </c>
      <c r="E7" s="195" t="s">
        <v>9</v>
      </c>
      <c r="F7" s="141" t="s">
        <v>750</v>
      </c>
      <c r="G7" s="323" t="s">
        <v>10</v>
      </c>
    </row>
    <row r="8" spans="1:7" s="8" customFormat="1" ht="14.25" customHeight="1" x14ac:dyDescent="0.15">
      <c r="A8" s="7"/>
      <c r="B8" s="214">
        <v>5</v>
      </c>
      <c r="C8" s="213" t="s">
        <v>18</v>
      </c>
      <c r="D8" s="213" t="s">
        <v>17</v>
      </c>
      <c r="E8" s="213" t="s">
        <v>9</v>
      </c>
      <c r="F8" s="141" t="s">
        <v>750</v>
      </c>
      <c r="G8" s="324" t="s">
        <v>10</v>
      </c>
    </row>
    <row r="9" spans="1:7" s="8" customFormat="1" ht="14.25" customHeight="1" x14ac:dyDescent="0.15">
      <c r="A9" s="7"/>
      <c r="B9" s="198">
        <v>6</v>
      </c>
      <c r="C9" s="195" t="s">
        <v>19</v>
      </c>
      <c r="D9" s="195" t="s">
        <v>20</v>
      </c>
      <c r="E9" s="195" t="s">
        <v>9</v>
      </c>
      <c r="F9" s="141" t="s">
        <v>750</v>
      </c>
      <c r="G9" s="323" t="s">
        <v>10</v>
      </c>
    </row>
    <row r="10" spans="1:7" s="8" customFormat="1" ht="14.25" customHeight="1" x14ac:dyDescent="0.15">
      <c r="A10" s="7"/>
      <c r="B10" s="179">
        <v>7</v>
      </c>
      <c r="C10" s="141" t="s">
        <v>21</v>
      </c>
      <c r="D10" s="141" t="s">
        <v>22</v>
      </c>
      <c r="E10" s="141" t="s">
        <v>9</v>
      </c>
      <c r="F10" s="141" t="s">
        <v>750</v>
      </c>
      <c r="G10" s="322" t="s">
        <v>13</v>
      </c>
    </row>
    <row r="11" spans="1:7" ht="14.25" customHeight="1" x14ac:dyDescent="0.2">
      <c r="A11" s="178"/>
      <c r="B11" s="198">
        <v>8</v>
      </c>
      <c r="C11" s="195" t="s">
        <v>24</v>
      </c>
      <c r="D11" s="195" t="s">
        <v>25</v>
      </c>
      <c r="E11" s="195" t="s">
        <v>9</v>
      </c>
      <c r="F11" s="141" t="s">
        <v>750</v>
      </c>
      <c r="G11" s="323" t="s">
        <v>26</v>
      </c>
    </row>
    <row r="12" spans="1:7" ht="14.25" customHeight="1" x14ac:dyDescent="0.2">
      <c r="A12" s="178"/>
      <c r="B12" s="214">
        <v>9</v>
      </c>
      <c r="C12" s="213" t="s">
        <v>27</v>
      </c>
      <c r="D12" s="213" t="s">
        <v>25</v>
      </c>
      <c r="E12" s="213" t="s">
        <v>9</v>
      </c>
      <c r="F12" s="141" t="s">
        <v>750</v>
      </c>
      <c r="G12" s="324" t="s">
        <v>10</v>
      </c>
    </row>
    <row r="13" spans="1:7" ht="14.25" customHeight="1" x14ac:dyDescent="0.2">
      <c r="A13" s="178"/>
      <c r="B13" s="198">
        <v>10</v>
      </c>
      <c r="C13" s="195" t="s">
        <v>28</v>
      </c>
      <c r="D13" s="195" t="s">
        <v>25</v>
      </c>
      <c r="E13" s="195" t="s">
        <v>9</v>
      </c>
      <c r="F13" s="141" t="s">
        <v>750</v>
      </c>
      <c r="G13" s="323" t="s">
        <v>10</v>
      </c>
    </row>
    <row r="14" spans="1:7" s="6" customFormat="1" ht="14.25" customHeight="1" x14ac:dyDescent="0.2">
      <c r="A14" s="177"/>
      <c r="B14" s="179">
        <v>11</v>
      </c>
      <c r="C14" s="141" t="s">
        <v>29</v>
      </c>
      <c r="D14" s="141" t="s">
        <v>30</v>
      </c>
      <c r="E14" s="141" t="s">
        <v>23</v>
      </c>
      <c r="F14" s="141" t="s">
        <v>742</v>
      </c>
      <c r="G14" s="322" t="s">
        <v>10</v>
      </c>
    </row>
    <row r="15" spans="1:7" s="6" customFormat="1" ht="14.25" customHeight="1" x14ac:dyDescent="0.2">
      <c r="A15" s="177"/>
      <c r="B15" s="198">
        <v>12</v>
      </c>
      <c r="C15" s="195" t="s">
        <v>31</v>
      </c>
      <c r="D15" s="195" t="s">
        <v>32</v>
      </c>
      <c r="E15" s="195" t="s">
        <v>23</v>
      </c>
      <c r="F15" s="141" t="s">
        <v>742</v>
      </c>
      <c r="G15" s="323" t="s">
        <v>10</v>
      </c>
    </row>
    <row r="16" spans="1:7" s="6" customFormat="1" ht="14.25" customHeight="1" x14ac:dyDescent="0.2">
      <c r="A16" s="177"/>
      <c r="B16" s="179">
        <v>13</v>
      </c>
      <c r="C16" s="141" t="s">
        <v>33</v>
      </c>
      <c r="D16" s="141" t="s">
        <v>34</v>
      </c>
      <c r="E16" s="141" t="s">
        <v>23</v>
      </c>
      <c r="F16" s="141" t="s">
        <v>742</v>
      </c>
      <c r="G16" s="322" t="s">
        <v>10</v>
      </c>
    </row>
    <row r="17" spans="1:7" s="6" customFormat="1" ht="14.25" customHeight="1" x14ac:dyDescent="0.2">
      <c r="A17" s="177"/>
      <c r="B17" s="198">
        <v>14</v>
      </c>
      <c r="C17" s="195" t="s">
        <v>35</v>
      </c>
      <c r="D17" s="195" t="s">
        <v>36</v>
      </c>
      <c r="E17" s="195" t="s">
        <v>23</v>
      </c>
      <c r="F17" s="141" t="s">
        <v>742</v>
      </c>
      <c r="G17" s="323" t="s">
        <v>10</v>
      </c>
    </row>
    <row r="18" spans="1:7" s="6" customFormat="1" ht="14.25" customHeight="1" x14ac:dyDescent="0.2">
      <c r="A18" s="177"/>
      <c r="B18" s="179">
        <v>15</v>
      </c>
      <c r="C18" s="141" t="s">
        <v>37</v>
      </c>
      <c r="D18" s="141" t="s">
        <v>38</v>
      </c>
      <c r="E18" s="141" t="s">
        <v>23</v>
      </c>
      <c r="F18" s="141" t="s">
        <v>742</v>
      </c>
      <c r="G18" s="322"/>
    </row>
    <row r="19" spans="1:7" s="6" customFormat="1" ht="14.25" customHeight="1" x14ac:dyDescent="0.2">
      <c r="A19" s="177"/>
      <c r="B19" s="198">
        <v>16</v>
      </c>
      <c r="C19" s="195" t="s">
        <v>39</v>
      </c>
      <c r="D19" s="195" t="s">
        <v>40</v>
      </c>
      <c r="E19" s="195" t="s">
        <v>23</v>
      </c>
      <c r="F19" s="141" t="s">
        <v>742</v>
      </c>
      <c r="G19" s="323"/>
    </row>
    <row r="20" spans="1:7" s="6" customFormat="1" ht="14.25" customHeight="1" x14ac:dyDescent="0.2">
      <c r="A20" s="177"/>
      <c r="B20" s="179">
        <v>17</v>
      </c>
      <c r="C20" s="141" t="s">
        <v>41</v>
      </c>
      <c r="D20" s="141" t="s">
        <v>42</v>
      </c>
      <c r="E20" s="141" t="s">
        <v>23</v>
      </c>
      <c r="F20" s="141" t="s">
        <v>742</v>
      </c>
      <c r="G20" s="322"/>
    </row>
    <row r="21" spans="1:7" s="6" customFormat="1" ht="14.25" customHeight="1" x14ac:dyDescent="0.2">
      <c r="A21" s="177"/>
      <c r="B21" s="198">
        <v>18</v>
      </c>
      <c r="C21" s="195" t="s">
        <v>43</v>
      </c>
      <c r="D21" s="195" t="s">
        <v>44</v>
      </c>
      <c r="E21" s="195" t="s">
        <v>23</v>
      </c>
      <c r="F21" s="141" t="s">
        <v>742</v>
      </c>
      <c r="G21" s="323"/>
    </row>
    <row r="22" spans="1:7" s="6" customFormat="1" ht="14.25" customHeight="1" x14ac:dyDescent="0.2">
      <c r="A22" s="177"/>
      <c r="B22" s="179">
        <v>19</v>
      </c>
      <c r="C22" s="141" t="s">
        <v>45</v>
      </c>
      <c r="D22" s="141" t="s">
        <v>46</v>
      </c>
      <c r="E22" s="141" t="s">
        <v>9</v>
      </c>
      <c r="F22" s="141" t="s">
        <v>750</v>
      </c>
      <c r="G22" s="322"/>
    </row>
    <row r="23" spans="1:7" s="6" customFormat="1" ht="14.25" customHeight="1" x14ac:dyDescent="0.2">
      <c r="A23" s="177"/>
      <c r="B23" s="198">
        <v>20</v>
      </c>
      <c r="C23" s="195" t="s">
        <v>47</v>
      </c>
      <c r="D23" s="195" t="s">
        <v>48</v>
      </c>
      <c r="E23" s="195" t="s">
        <v>9</v>
      </c>
      <c r="F23" s="141" t="s">
        <v>750</v>
      </c>
      <c r="G23" s="323" t="s">
        <v>26</v>
      </c>
    </row>
    <row r="24" spans="1:7" s="6" customFormat="1" ht="14.25" customHeight="1" x14ac:dyDescent="0.2">
      <c r="A24" s="177"/>
      <c r="B24" s="179">
        <v>21</v>
      </c>
      <c r="C24" s="141" t="s">
        <v>49</v>
      </c>
      <c r="D24" s="141" t="s">
        <v>50</v>
      </c>
      <c r="E24" s="141" t="s">
        <v>9</v>
      </c>
      <c r="F24" s="141" t="s">
        <v>750</v>
      </c>
      <c r="G24" s="322" t="s">
        <v>26</v>
      </c>
    </row>
    <row r="25" spans="1:7" s="6" customFormat="1" ht="14.25" customHeight="1" x14ac:dyDescent="0.2">
      <c r="A25" s="177"/>
      <c r="B25" s="198">
        <v>22</v>
      </c>
      <c r="C25" s="195" t="s">
        <v>51</v>
      </c>
      <c r="D25" s="195" t="s">
        <v>52</v>
      </c>
      <c r="E25" s="195" t="s">
        <v>9</v>
      </c>
      <c r="F25" s="141" t="s">
        <v>742</v>
      </c>
      <c r="G25" s="323" t="s">
        <v>10</v>
      </c>
    </row>
    <row r="26" spans="1:7" s="6" customFormat="1" ht="14.25" customHeight="1" x14ac:dyDescent="0.2">
      <c r="A26" s="177"/>
      <c r="B26" s="179">
        <v>23</v>
      </c>
      <c r="C26" s="141" t="s">
        <v>53</v>
      </c>
      <c r="D26" s="141" t="s">
        <v>54</v>
      </c>
      <c r="E26" s="141" t="s">
        <v>23</v>
      </c>
      <c r="F26" s="141" t="s">
        <v>742</v>
      </c>
      <c r="G26" s="322" t="s">
        <v>10</v>
      </c>
    </row>
    <row r="27" spans="1:7" s="6" customFormat="1" ht="14.25" customHeight="1" x14ac:dyDescent="0.2">
      <c r="A27" s="177"/>
      <c r="B27" s="198">
        <v>24</v>
      </c>
      <c r="C27" s="195" t="s">
        <v>55</v>
      </c>
      <c r="D27" s="195" t="s">
        <v>56</v>
      </c>
      <c r="E27" s="195" t="s">
        <v>23</v>
      </c>
      <c r="F27" s="141" t="s">
        <v>742</v>
      </c>
      <c r="G27" s="323" t="s">
        <v>10</v>
      </c>
    </row>
    <row r="28" spans="1:7" s="6" customFormat="1" ht="14.25" customHeight="1" x14ac:dyDescent="0.2">
      <c r="A28" s="177"/>
      <c r="B28" s="179">
        <v>25</v>
      </c>
      <c r="C28" s="141" t="s">
        <v>57</v>
      </c>
      <c r="D28" s="141" t="s">
        <v>58</v>
      </c>
      <c r="E28" s="141" t="s">
        <v>9</v>
      </c>
      <c r="F28" s="141" t="s">
        <v>750</v>
      </c>
      <c r="G28" s="322" t="s">
        <v>13</v>
      </c>
    </row>
    <row r="29" spans="1:7" s="6" customFormat="1" ht="14.25" customHeight="1" x14ac:dyDescent="0.2">
      <c r="A29" s="177"/>
      <c r="B29" s="198">
        <v>26</v>
      </c>
      <c r="C29" s="195" t="s">
        <v>59</v>
      </c>
      <c r="D29" s="195" t="s">
        <v>60</v>
      </c>
      <c r="E29" s="195" t="s">
        <v>9</v>
      </c>
      <c r="F29" s="141" t="s">
        <v>750</v>
      </c>
      <c r="G29" s="323" t="s">
        <v>13</v>
      </c>
    </row>
    <row r="30" spans="1:7" s="6" customFormat="1" ht="14.25" customHeight="1" x14ac:dyDescent="0.2">
      <c r="A30" s="177"/>
      <c r="B30" s="179">
        <v>27</v>
      </c>
      <c r="C30" s="141" t="s">
        <v>61</v>
      </c>
      <c r="D30" s="141" t="s">
        <v>62</v>
      </c>
      <c r="E30" s="141" t="s">
        <v>9</v>
      </c>
      <c r="F30" s="141" t="s">
        <v>750</v>
      </c>
      <c r="G30" s="324" t="s">
        <v>13</v>
      </c>
    </row>
    <row r="31" spans="1:7" s="6" customFormat="1" ht="14.25" customHeight="1" x14ac:dyDescent="0.2">
      <c r="A31" s="177"/>
      <c r="B31" s="198">
        <v>28</v>
      </c>
      <c r="C31" s="195" t="s">
        <v>63</v>
      </c>
      <c r="D31" s="195" t="s">
        <v>64</v>
      </c>
      <c r="E31" s="195" t="s">
        <v>9</v>
      </c>
      <c r="F31" s="141" t="s">
        <v>750</v>
      </c>
      <c r="G31" s="323" t="s">
        <v>13</v>
      </c>
    </row>
    <row r="32" spans="1:7" s="6" customFormat="1" ht="14.25" customHeight="1" x14ac:dyDescent="0.2">
      <c r="A32" s="177"/>
      <c r="B32" s="179">
        <v>29</v>
      </c>
      <c r="C32" s="141" t="s">
        <v>65</v>
      </c>
      <c r="D32" s="141" t="s">
        <v>66</v>
      </c>
      <c r="E32" s="141" t="s">
        <v>9</v>
      </c>
      <c r="F32" s="141" t="s">
        <v>750</v>
      </c>
      <c r="G32" s="322" t="s">
        <v>13</v>
      </c>
    </row>
    <row r="33" spans="1:7" s="8" customFormat="1" ht="14.25" customHeight="1" x14ac:dyDescent="0.15">
      <c r="A33" s="177"/>
      <c r="B33" s="198">
        <v>30</v>
      </c>
      <c r="C33" s="195" t="s">
        <v>67</v>
      </c>
      <c r="D33" s="195" t="s">
        <v>68</v>
      </c>
      <c r="E33" s="195" t="s">
        <v>9</v>
      </c>
      <c r="F33" s="141" t="s">
        <v>750</v>
      </c>
      <c r="G33" s="323" t="s">
        <v>13</v>
      </c>
    </row>
    <row r="34" spans="1:7" s="8" customFormat="1" ht="14.25" customHeight="1" x14ac:dyDescent="0.15">
      <c r="A34" s="177"/>
      <c r="B34" s="214">
        <v>31</v>
      </c>
      <c r="C34" s="213" t="s">
        <v>69</v>
      </c>
      <c r="D34" s="213" t="s">
        <v>70</v>
      </c>
      <c r="E34" s="213" t="s">
        <v>9</v>
      </c>
      <c r="F34" s="141" t="s">
        <v>750</v>
      </c>
      <c r="G34" s="324" t="s">
        <v>10</v>
      </c>
    </row>
    <row r="35" spans="1:7" s="8" customFormat="1" ht="14.25" customHeight="1" x14ac:dyDescent="0.15">
      <c r="A35" s="177"/>
      <c r="B35" s="198">
        <v>32</v>
      </c>
      <c r="C35" s="195" t="s">
        <v>71</v>
      </c>
      <c r="D35" s="195" t="s">
        <v>72</v>
      </c>
      <c r="E35" s="195" t="s">
        <v>9</v>
      </c>
      <c r="F35" s="141" t="s">
        <v>750</v>
      </c>
      <c r="G35" s="323" t="s">
        <v>13</v>
      </c>
    </row>
    <row r="36" spans="1:7" s="8" customFormat="1" ht="14.25" customHeight="1" x14ac:dyDescent="0.15">
      <c r="A36" s="177"/>
      <c r="B36" s="179">
        <v>33</v>
      </c>
      <c r="C36" s="141" t="s">
        <v>73</v>
      </c>
      <c r="D36" s="141" t="s">
        <v>74</v>
      </c>
      <c r="E36" s="141" t="s">
        <v>9</v>
      </c>
      <c r="F36" s="141" t="s">
        <v>750</v>
      </c>
      <c r="G36" s="322" t="s">
        <v>13</v>
      </c>
    </row>
    <row r="37" spans="1:7" s="8" customFormat="1" ht="14.25" customHeight="1" x14ac:dyDescent="0.15">
      <c r="A37" s="177"/>
      <c r="B37" s="198">
        <v>34</v>
      </c>
      <c r="C37" s="195" t="s">
        <v>75</v>
      </c>
      <c r="D37" s="195" t="s">
        <v>76</v>
      </c>
      <c r="E37" s="195" t="s">
        <v>9</v>
      </c>
      <c r="F37" s="141" t="s">
        <v>750</v>
      </c>
      <c r="G37" s="323" t="s">
        <v>13</v>
      </c>
    </row>
    <row r="38" spans="1:7" s="8" customFormat="1" ht="14.25" customHeight="1" x14ac:dyDescent="0.15">
      <c r="A38" s="177"/>
      <c r="B38" s="179">
        <v>35</v>
      </c>
      <c r="C38" s="141" t="s">
        <v>77</v>
      </c>
      <c r="D38" s="141" t="s">
        <v>78</v>
      </c>
      <c r="E38" s="141" t="s">
        <v>9</v>
      </c>
      <c r="F38" s="141" t="s">
        <v>750</v>
      </c>
      <c r="G38" s="322" t="s">
        <v>10</v>
      </c>
    </row>
    <row r="39" spans="1:7" s="8" customFormat="1" ht="14.25" customHeight="1" x14ac:dyDescent="0.15">
      <c r="A39" s="177"/>
      <c r="B39" s="198">
        <v>36</v>
      </c>
      <c r="C39" s="195" t="s">
        <v>79</v>
      </c>
      <c r="D39" s="195" t="s">
        <v>80</v>
      </c>
      <c r="E39" s="195" t="s">
        <v>9</v>
      </c>
      <c r="F39" s="141" t="s">
        <v>750</v>
      </c>
      <c r="G39" s="323" t="s">
        <v>13</v>
      </c>
    </row>
    <row r="40" spans="1:7" s="8" customFormat="1" ht="14.25" customHeight="1" x14ac:dyDescent="0.15">
      <c r="A40" s="177"/>
      <c r="B40" s="179">
        <v>37</v>
      </c>
      <c r="C40" s="141" t="s">
        <v>81</v>
      </c>
      <c r="D40" s="141" t="s">
        <v>82</v>
      </c>
      <c r="E40" s="141" t="s">
        <v>9</v>
      </c>
      <c r="F40" s="141" t="s">
        <v>750</v>
      </c>
      <c r="G40" s="322" t="s">
        <v>13</v>
      </c>
    </row>
    <row r="41" spans="1:7" s="8" customFormat="1" ht="14.25" customHeight="1" x14ac:dyDescent="0.15">
      <c r="A41" s="177"/>
      <c r="B41" s="198">
        <v>38</v>
      </c>
      <c r="C41" s="195" t="s">
        <v>83</v>
      </c>
      <c r="D41" s="195" t="s">
        <v>84</v>
      </c>
      <c r="E41" s="195" t="s">
        <v>9</v>
      </c>
      <c r="F41" s="141" t="s">
        <v>750</v>
      </c>
      <c r="G41" s="323" t="s">
        <v>13</v>
      </c>
    </row>
    <row r="42" spans="1:7" s="8" customFormat="1" ht="14.25" customHeight="1" x14ac:dyDescent="0.15">
      <c r="A42" s="177"/>
      <c r="B42" s="179">
        <v>39</v>
      </c>
      <c r="C42" s="141" t="s">
        <v>85</v>
      </c>
      <c r="D42" s="141" t="s">
        <v>86</v>
      </c>
      <c r="E42" s="141" t="s">
        <v>9</v>
      </c>
      <c r="F42" s="141" t="s">
        <v>750</v>
      </c>
      <c r="G42" s="322" t="s">
        <v>13</v>
      </c>
    </row>
    <row r="43" spans="1:7" s="8" customFormat="1" ht="14.25" customHeight="1" x14ac:dyDescent="0.15">
      <c r="A43" s="177"/>
      <c r="B43" s="198">
        <v>40</v>
      </c>
      <c r="C43" s="195" t="s">
        <v>87</v>
      </c>
      <c r="D43" s="195" t="s">
        <v>86</v>
      </c>
      <c r="E43" s="195" t="s">
        <v>9</v>
      </c>
      <c r="F43" s="141" t="s">
        <v>750</v>
      </c>
      <c r="G43" s="323" t="s">
        <v>13</v>
      </c>
    </row>
    <row r="44" spans="1:7" s="8" customFormat="1" ht="14.25" customHeight="1" x14ac:dyDescent="0.15">
      <c r="A44" s="177"/>
      <c r="B44" s="179">
        <v>41</v>
      </c>
      <c r="C44" s="141" t="s">
        <v>88</v>
      </c>
      <c r="D44" s="141" t="s">
        <v>86</v>
      </c>
      <c r="E44" s="141" t="s">
        <v>9</v>
      </c>
      <c r="F44" s="141" t="s">
        <v>750</v>
      </c>
      <c r="G44" s="322" t="s">
        <v>13</v>
      </c>
    </row>
    <row r="45" spans="1:7" s="8" customFormat="1" ht="14.25" customHeight="1" x14ac:dyDescent="0.15">
      <c r="A45" s="177"/>
      <c r="B45" s="198">
        <v>42</v>
      </c>
      <c r="C45" s="195" t="s">
        <v>89</v>
      </c>
      <c r="D45" s="195" t="s">
        <v>86</v>
      </c>
      <c r="E45" s="195" t="s">
        <v>9</v>
      </c>
      <c r="F45" s="141" t="s">
        <v>750</v>
      </c>
      <c r="G45" s="323" t="s">
        <v>13</v>
      </c>
    </row>
    <row r="46" spans="1:7" s="8" customFormat="1" ht="14.25" customHeight="1" x14ac:dyDescent="0.15">
      <c r="A46" s="177"/>
      <c r="B46" s="179">
        <v>43</v>
      </c>
      <c r="C46" s="141" t="s">
        <v>90</v>
      </c>
      <c r="D46" s="141" t="s">
        <v>91</v>
      </c>
      <c r="E46" s="141" t="s">
        <v>9</v>
      </c>
      <c r="F46" s="141" t="s">
        <v>750</v>
      </c>
      <c r="G46" s="322" t="s">
        <v>13</v>
      </c>
    </row>
    <row r="47" spans="1:7" s="8" customFormat="1" ht="14.25" customHeight="1" x14ac:dyDescent="0.15">
      <c r="A47" s="177"/>
      <c r="B47" s="198">
        <v>44</v>
      </c>
      <c r="C47" s="195" t="s">
        <v>92</v>
      </c>
      <c r="D47" s="195" t="s">
        <v>93</v>
      </c>
      <c r="E47" s="195" t="s">
        <v>9</v>
      </c>
      <c r="F47" s="141" t="s">
        <v>750</v>
      </c>
      <c r="G47" s="323" t="s">
        <v>13</v>
      </c>
    </row>
    <row r="48" spans="1:7" s="8" customFormat="1" ht="14.25" customHeight="1" x14ac:dyDescent="0.15">
      <c r="A48" s="177"/>
      <c r="B48" s="179">
        <v>45</v>
      </c>
      <c r="C48" s="141" t="s">
        <v>94</v>
      </c>
      <c r="D48" s="141" t="s">
        <v>95</v>
      </c>
      <c r="E48" s="141" t="s">
        <v>9</v>
      </c>
      <c r="F48" s="141" t="s">
        <v>750</v>
      </c>
      <c r="G48" s="322" t="s">
        <v>13</v>
      </c>
    </row>
    <row r="49" spans="1:7" s="8" customFormat="1" ht="14.25" customHeight="1" x14ac:dyDescent="0.15">
      <c r="A49" s="177"/>
      <c r="B49" s="198">
        <v>46</v>
      </c>
      <c r="C49" s="195" t="s">
        <v>96</v>
      </c>
      <c r="D49" s="195" t="s">
        <v>97</v>
      </c>
      <c r="E49" s="195" t="s">
        <v>9</v>
      </c>
      <c r="F49" s="141" t="s">
        <v>750</v>
      </c>
      <c r="G49" s="323" t="s">
        <v>13</v>
      </c>
    </row>
    <row r="50" spans="1:7" s="8" customFormat="1" ht="14.25" customHeight="1" x14ac:dyDescent="0.15">
      <c r="A50" s="177"/>
      <c r="B50" s="179">
        <v>47</v>
      </c>
      <c r="C50" s="141" t="s">
        <v>98</v>
      </c>
      <c r="D50" s="141" t="s">
        <v>99</v>
      </c>
      <c r="E50" s="141" t="s">
        <v>9</v>
      </c>
      <c r="F50" s="141" t="s">
        <v>750</v>
      </c>
      <c r="G50" s="322" t="s">
        <v>13</v>
      </c>
    </row>
    <row r="51" spans="1:7" s="8" customFormat="1" ht="14.25" customHeight="1" x14ac:dyDescent="0.15">
      <c r="A51" s="7"/>
      <c r="B51" s="198">
        <v>48</v>
      </c>
      <c r="C51" s="195" t="s">
        <v>100</v>
      </c>
      <c r="D51" s="195" t="s">
        <v>101</v>
      </c>
      <c r="E51" s="195" t="s">
        <v>9</v>
      </c>
      <c r="F51" s="141" t="s">
        <v>750</v>
      </c>
      <c r="G51" s="323" t="s">
        <v>10</v>
      </c>
    </row>
    <row r="52" spans="1:7" s="8" customFormat="1" ht="14.25" customHeight="1" x14ac:dyDescent="0.15">
      <c r="A52" s="177"/>
      <c r="B52" s="179">
        <v>49</v>
      </c>
      <c r="C52" s="141" t="s">
        <v>102</v>
      </c>
      <c r="D52" s="141" t="s">
        <v>103</v>
      </c>
      <c r="E52" s="141" t="s">
        <v>9</v>
      </c>
      <c r="F52" s="141" t="s">
        <v>750</v>
      </c>
      <c r="G52" s="322" t="s">
        <v>10</v>
      </c>
    </row>
    <row r="53" spans="1:7" s="8" customFormat="1" ht="14.25" customHeight="1" x14ac:dyDescent="0.15">
      <c r="A53" s="177"/>
      <c r="B53" s="198">
        <v>50</v>
      </c>
      <c r="C53" s="195" t="s">
        <v>104</v>
      </c>
      <c r="D53" s="195" t="s">
        <v>103</v>
      </c>
      <c r="E53" s="195" t="s">
        <v>9</v>
      </c>
      <c r="F53" s="141" t="s">
        <v>750</v>
      </c>
      <c r="G53" s="323" t="s">
        <v>13</v>
      </c>
    </row>
    <row r="54" spans="1:7" s="8" customFormat="1" ht="14.25" customHeight="1" x14ac:dyDescent="0.15">
      <c r="A54" s="177"/>
      <c r="B54" s="179">
        <v>51</v>
      </c>
      <c r="C54" s="141" t="s">
        <v>105</v>
      </c>
      <c r="D54" s="141" t="s">
        <v>103</v>
      </c>
      <c r="E54" s="141" t="s">
        <v>9</v>
      </c>
      <c r="F54" s="141" t="s">
        <v>750</v>
      </c>
      <c r="G54" s="322" t="s">
        <v>13</v>
      </c>
    </row>
    <row r="55" spans="1:7" x14ac:dyDescent="0.2">
      <c r="B55" s="198">
        <v>52</v>
      </c>
      <c r="C55" s="195" t="s">
        <v>106</v>
      </c>
      <c r="D55" s="195" t="s">
        <v>107</v>
      </c>
      <c r="E55" s="195" t="s">
        <v>9</v>
      </c>
      <c r="F55" s="141" t="s">
        <v>750</v>
      </c>
      <c r="G55" s="323" t="s">
        <v>10</v>
      </c>
    </row>
    <row r="56" spans="1:7" x14ac:dyDescent="0.2">
      <c r="B56" s="211">
        <v>53</v>
      </c>
      <c r="C56" s="212" t="s">
        <v>108</v>
      </c>
      <c r="D56" s="212" t="s">
        <v>107</v>
      </c>
      <c r="E56" s="212" t="s">
        <v>9</v>
      </c>
      <c r="F56" s="141" t="s">
        <v>750</v>
      </c>
      <c r="G56" s="325" t="s">
        <v>10</v>
      </c>
    </row>
    <row r="57" spans="1:7" x14ac:dyDescent="0.2">
      <c r="B57" s="197" t="s">
        <v>109</v>
      </c>
    </row>
    <row r="59" spans="1:7" x14ac:dyDescent="0.2">
      <c r="B59" s="215" t="s">
        <v>110</v>
      </c>
      <c r="C59" s="216"/>
    </row>
    <row r="60" spans="1:7" x14ac:dyDescent="0.2">
      <c r="B60" s="215" t="s">
        <v>111</v>
      </c>
      <c r="C60" s="216"/>
    </row>
    <row r="61" spans="1:7" x14ac:dyDescent="0.2">
      <c r="B61" s="215"/>
      <c r="C61" s="216"/>
    </row>
  </sheetData>
  <phoneticPr fontId="52" type="noConversion"/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8:G28" location="'25'!A1" display="'25'!A1" xr:uid="{00000000-0004-0000-0100-00000E000000}"/>
    <hyperlink ref="G37" location="'34'!A1" display="'34'!A1" xr:uid="{00000000-0004-0000-0100-000014000000}"/>
    <hyperlink ref="G38" location="'35'!A1" display="'35'!A1" xr:uid="{00000000-0004-0000-0100-000015000000}"/>
    <hyperlink ref="B15:G15" location="'12'!A1" display="'12'!A1" xr:uid="{00000000-0004-0000-0100-00001B000000}"/>
    <hyperlink ref="F4" location="'1'!A1" display="'1'!A1" xr:uid="{00000000-0004-0000-0100-00001C000000}"/>
    <hyperlink ref="F22" location="'5'!A1" display="'5'!A1" xr:uid="{B470EFA1-8B49-4FFA-B51B-37BBE46DDE8C}"/>
    <hyperlink ref="F23" location="'5'!A1" display="'5'!A1" xr:uid="{216393B6-8B9E-4758-BE0C-BF044FEF3DBA}"/>
    <hyperlink ref="F24" location="'5'!A1" display="'5'!A1" xr:uid="{8B9FE0E1-580A-4E78-BD18-927C9FE4ACE8}"/>
    <hyperlink ref="F25" location="'5'!A1" display="'5'!A1" xr:uid="{AA2B9DF9-D563-4AD7-BD27-2AF25387DFB9}"/>
    <hyperlink ref="F26" location="'5'!A1" display="'5'!A1" xr:uid="{B2F339E0-00DA-4214-8F2F-B16BF904A335}"/>
    <hyperlink ref="F27" location="'5'!A1" display="'5'!A1" xr:uid="{63229227-F3CA-494E-B38D-1370130490B4}"/>
    <hyperlink ref="F29" location="'25'!A1" display="'25'!A1" xr:uid="{F72F5CBE-B588-4344-8BF7-A84B5FE56EC5}"/>
    <hyperlink ref="F30" location="'25'!A1" display="'25'!A1" xr:uid="{4B645ECB-942A-43A3-9A70-68AEF1F8CB18}"/>
    <hyperlink ref="F31" location="'25'!A1" display="'25'!A1" xr:uid="{BE242116-4D01-45FC-9C98-D73C92287264}"/>
    <hyperlink ref="F32" location="'25'!A1" display="'25'!A1" xr:uid="{4CBC8611-71A0-40C4-81EE-7AC7048D9936}"/>
    <hyperlink ref="F33" location="'25'!A1" display="'25'!A1" xr:uid="{F5512606-157B-4C81-B638-3324391A1BA6}"/>
    <hyperlink ref="F34" location="'25'!A1" display="'25'!A1" xr:uid="{07BB3577-5169-44FF-8719-E5B5AB959C6B}"/>
    <hyperlink ref="F35" location="'25'!A1" display="'25'!A1" xr:uid="{1D7B1CDA-5E79-49A5-8BD0-E8C6C2EBC56A}"/>
    <hyperlink ref="F36" location="'25'!A1" display="'25'!A1" xr:uid="{05FFDDCE-5F11-42DA-9C84-5E43C6F07160}"/>
    <hyperlink ref="F37" location="'25'!A1" display="'25'!A1" xr:uid="{BA035F56-5BC3-4763-81E7-99EDB7C1DF65}"/>
    <hyperlink ref="F38" location="'25'!A1" display="'25'!A1" xr:uid="{75AB54AB-AEF3-48C0-8653-3E59540E914E}"/>
    <hyperlink ref="F39" location="'25'!A1" display="'25'!A1" xr:uid="{D00C8FEC-586A-4AB8-AAF4-CB17C85DC3A2}"/>
    <hyperlink ref="F40" location="'25'!A1" display="'25'!A1" xr:uid="{05E4B5D6-A4C6-464C-AEFC-238E6CB9CD2E}"/>
    <hyperlink ref="F41" location="'25'!A1" display="'25'!A1" xr:uid="{FA3A9309-47E4-486A-A5CE-C9B1FD0F69E8}"/>
    <hyperlink ref="F42" location="'25'!A1" display="'25'!A1" xr:uid="{EA7CBF74-0819-44A4-A7D9-426E1721EA9F}"/>
    <hyperlink ref="F43" location="'25'!A1" display="'25'!A1" xr:uid="{BC4C4270-075E-4422-B6C4-794AB9E22C6C}"/>
    <hyperlink ref="F44" location="'25'!A1" display="'25'!A1" xr:uid="{0533DCB1-E038-4FD5-91FA-D28F872D0D19}"/>
    <hyperlink ref="F45" location="'25'!A1" display="'25'!A1" xr:uid="{8F41F384-D946-4E18-8C65-4C7D2352EB04}"/>
    <hyperlink ref="F46" location="'25'!A1" display="'25'!A1" xr:uid="{3C95C518-35BB-4DA4-A8B4-6E792A4A01DA}"/>
    <hyperlink ref="F47" location="'25'!A1" display="'25'!A1" xr:uid="{DC65AE6A-A3E4-4534-B94A-F7520FBA0572}"/>
    <hyperlink ref="F48" location="'25'!A1" display="'25'!A1" xr:uid="{6A7EDDB6-DD11-4C81-BFC8-CEFBA4840E0D}"/>
    <hyperlink ref="F49" location="'25'!A1" display="'25'!A1" xr:uid="{96D5020F-0856-4F9F-98BF-393DFCF72304}"/>
    <hyperlink ref="F50" location="'25'!A1" display="'25'!A1" xr:uid="{0A8E7B2E-5409-432D-BF0D-124E97614063}"/>
    <hyperlink ref="F51" location="'25'!A1" display="'25'!A1" xr:uid="{47799C72-5BBD-4B3B-8521-4C04653A4E74}"/>
    <hyperlink ref="F52" location="'25'!A1" display="'25'!A1" xr:uid="{B989414C-E35C-4049-ABE6-4BB744D5D17B}"/>
    <hyperlink ref="F53" location="'25'!A1" display="'25'!A1" xr:uid="{E2E90FA1-B506-4E7F-AFC5-F693A30B57F0}"/>
    <hyperlink ref="F54" location="'25'!A1" display="'25'!A1" xr:uid="{697F6A11-2D0F-4FFF-A909-AF1F6E479E85}"/>
    <hyperlink ref="F55" location="'25'!A1" display="'25'!A1" xr:uid="{E0D23932-7017-45B9-82C8-530FD40E694E}"/>
    <hyperlink ref="F56" location="'25'!A1" display="'25'!A1" xr:uid="{FF1E99CB-F93C-4A6E-BF34-2CD6A0E4C099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92D050"/>
  </sheetPr>
  <dimension ref="A1:U28"/>
  <sheetViews>
    <sheetView zoomScale="110" zoomScaleNormal="110" workbookViewId="0">
      <selection activeCell="K36" sqref="K36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4" width="14.28515625" style="14" customWidth="1"/>
    <col min="5" max="5" width="14.85546875" style="14" customWidth="1"/>
    <col min="6" max="6" width="14.140625" style="14" bestFit="1" customWidth="1"/>
    <col min="7" max="11" width="12.42578125" style="14" customWidth="1"/>
    <col min="12" max="20" width="14.28515625" style="14" customWidth="1"/>
    <col min="21" max="21" width="13.5703125" style="14" customWidth="1"/>
    <col min="22" max="16384" width="11.42578125" style="14"/>
  </cols>
  <sheetData>
    <row r="1" spans="1:21" ht="18.75" customHeight="1" x14ac:dyDescent="0.2"/>
    <row r="2" spans="1:21" ht="18.75" customHeight="1" x14ac:dyDescent="0.2">
      <c r="A2" s="15" t="s">
        <v>55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4.25" customHeight="1" x14ac:dyDescent="0.2">
      <c r="A4" s="15"/>
      <c r="B4" s="18" t="s">
        <v>114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4.25" customHeight="1" thickBot="1" x14ac:dyDescent="0.25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">
      <c r="B6" s="32" t="s">
        <v>648</v>
      </c>
      <c r="C6" s="582" t="s">
        <v>643</v>
      </c>
      <c r="D6" s="584" t="s">
        <v>649</v>
      </c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6"/>
    </row>
    <row r="7" spans="1:21" ht="14.25" customHeight="1" thickBot="1" x14ac:dyDescent="0.25">
      <c r="B7" s="97"/>
      <c r="C7" s="583"/>
      <c r="D7" s="317">
        <v>0</v>
      </c>
      <c r="E7" s="318">
        <v>0.02</v>
      </c>
      <c r="F7" s="318">
        <v>0.04</v>
      </c>
      <c r="G7" s="319">
        <v>0.1</v>
      </c>
      <c r="H7" s="319">
        <v>0.2</v>
      </c>
      <c r="I7" s="319">
        <v>0.35</v>
      </c>
      <c r="J7" s="319">
        <v>0.5</v>
      </c>
      <c r="K7" s="319">
        <v>0.7</v>
      </c>
      <c r="L7" s="319">
        <v>0.75</v>
      </c>
      <c r="M7" s="319">
        <v>1</v>
      </c>
      <c r="N7" s="319">
        <v>1.5</v>
      </c>
      <c r="O7" s="319">
        <v>2.5</v>
      </c>
      <c r="P7" s="319">
        <v>3.7</v>
      </c>
      <c r="Q7" s="319">
        <v>12.5</v>
      </c>
      <c r="R7" s="319" t="s">
        <v>650</v>
      </c>
      <c r="S7" s="319"/>
      <c r="T7" s="66" t="s">
        <v>482</v>
      </c>
      <c r="U7" s="65" t="s">
        <v>651</v>
      </c>
    </row>
    <row r="8" spans="1:21" ht="14.25" customHeight="1" thickBot="1" x14ac:dyDescent="0.25">
      <c r="B8" s="56">
        <v>1</v>
      </c>
      <c r="C8" s="440" t="s">
        <v>480</v>
      </c>
      <c r="D8" s="443">
        <v>0</v>
      </c>
      <c r="E8" s="443">
        <v>0</v>
      </c>
      <c r="F8" s="443">
        <v>0</v>
      </c>
      <c r="G8" s="443">
        <v>0</v>
      </c>
      <c r="H8" s="443">
        <v>0</v>
      </c>
      <c r="I8" s="443">
        <v>55258878.012265995</v>
      </c>
      <c r="J8" s="443">
        <v>0</v>
      </c>
      <c r="K8" s="443">
        <v>0</v>
      </c>
      <c r="L8" s="443">
        <v>0</v>
      </c>
      <c r="M8" s="443">
        <v>6962270.7728360007</v>
      </c>
      <c r="N8" s="443">
        <v>0</v>
      </c>
      <c r="O8" s="298">
        <v>0</v>
      </c>
      <c r="P8" s="298">
        <v>0</v>
      </c>
      <c r="Q8" s="298">
        <v>0</v>
      </c>
      <c r="R8" s="298">
        <v>0</v>
      </c>
      <c r="S8" s="189"/>
      <c r="T8" s="188">
        <f>SUM(D8:S8)</f>
        <v>62221148.785101995</v>
      </c>
      <c r="U8" s="91"/>
    </row>
    <row r="9" spans="1:21" ht="14.25" customHeight="1" thickBot="1" x14ac:dyDescent="0.25">
      <c r="B9" s="35">
        <v>2</v>
      </c>
      <c r="C9" s="440" t="s">
        <v>475</v>
      </c>
      <c r="D9" s="443">
        <v>0</v>
      </c>
      <c r="E9" s="443">
        <v>0</v>
      </c>
      <c r="F9" s="443">
        <v>0</v>
      </c>
      <c r="G9" s="443">
        <v>0</v>
      </c>
      <c r="H9" s="443">
        <v>0</v>
      </c>
      <c r="I9" s="443">
        <v>0</v>
      </c>
      <c r="J9" s="443">
        <v>0</v>
      </c>
      <c r="K9" s="443">
        <v>0</v>
      </c>
      <c r="L9" s="443">
        <v>0</v>
      </c>
      <c r="M9" s="443">
        <v>5153334.0965769999</v>
      </c>
      <c r="N9" s="443">
        <v>0</v>
      </c>
      <c r="O9" s="298">
        <v>0</v>
      </c>
      <c r="P9" s="298">
        <v>0</v>
      </c>
      <c r="Q9" s="298">
        <v>0</v>
      </c>
      <c r="R9" s="298">
        <v>0</v>
      </c>
      <c r="S9" s="189"/>
      <c r="T9" s="188">
        <f t="shared" ref="T9:T23" si="0">SUM(D9:S9)</f>
        <v>5153334.0965769999</v>
      </c>
      <c r="U9" s="94"/>
    </row>
    <row r="10" spans="1:21" ht="14.25" customHeight="1" thickBot="1" x14ac:dyDescent="0.25">
      <c r="B10" s="35">
        <v>3</v>
      </c>
      <c r="C10" s="440" t="s">
        <v>477</v>
      </c>
      <c r="D10" s="443">
        <v>693.71415999999999</v>
      </c>
      <c r="E10" s="443">
        <v>0</v>
      </c>
      <c r="F10" s="443">
        <v>0</v>
      </c>
      <c r="G10" s="443">
        <v>0</v>
      </c>
      <c r="H10" s="443">
        <v>0</v>
      </c>
      <c r="I10" s="443">
        <v>0</v>
      </c>
      <c r="J10" s="443">
        <v>0</v>
      </c>
      <c r="K10" s="443">
        <v>0</v>
      </c>
      <c r="L10" s="443">
        <v>0</v>
      </c>
      <c r="M10" s="443">
        <v>260578.49077800001</v>
      </c>
      <c r="N10" s="443">
        <v>109090.343895</v>
      </c>
      <c r="O10" s="298">
        <v>0</v>
      </c>
      <c r="P10" s="298">
        <v>0</v>
      </c>
      <c r="Q10" s="298">
        <v>0</v>
      </c>
      <c r="R10" s="298">
        <v>0</v>
      </c>
      <c r="S10" s="189"/>
      <c r="T10" s="188">
        <f t="shared" si="0"/>
        <v>370362.54883300001</v>
      </c>
      <c r="U10" s="94"/>
    </row>
    <row r="11" spans="1:21" ht="14.25" customHeight="1" thickBot="1" x14ac:dyDescent="0.25">
      <c r="B11" s="57">
        <v>4</v>
      </c>
      <c r="C11" s="440" t="s">
        <v>743</v>
      </c>
      <c r="D11" s="443">
        <v>0</v>
      </c>
      <c r="E11" s="443">
        <v>0</v>
      </c>
      <c r="F11" s="443">
        <v>0</v>
      </c>
      <c r="G11" s="443">
        <v>0</v>
      </c>
      <c r="H11" s="443">
        <v>66081.208110000007</v>
      </c>
      <c r="I11" s="443">
        <v>0</v>
      </c>
      <c r="J11" s="443">
        <v>0</v>
      </c>
      <c r="K11" s="443">
        <v>0</v>
      </c>
      <c r="L11" s="443">
        <v>0</v>
      </c>
      <c r="M11" s="443">
        <v>0</v>
      </c>
      <c r="N11" s="443">
        <v>0</v>
      </c>
      <c r="O11" s="298">
        <v>0</v>
      </c>
      <c r="P11" s="298">
        <v>0</v>
      </c>
      <c r="Q11" s="298">
        <v>0</v>
      </c>
      <c r="R11" s="298">
        <v>0</v>
      </c>
      <c r="S11" s="189"/>
      <c r="T11" s="188">
        <f t="shared" si="0"/>
        <v>66081.208110000007</v>
      </c>
      <c r="U11" s="94"/>
    </row>
    <row r="12" spans="1:21" ht="14.25" customHeight="1" thickBot="1" x14ac:dyDescent="0.25">
      <c r="B12" s="35">
        <v>5</v>
      </c>
      <c r="C12" s="440" t="s">
        <v>479</v>
      </c>
      <c r="D12" s="443">
        <v>0</v>
      </c>
      <c r="E12" s="443">
        <v>0</v>
      </c>
      <c r="F12" s="443">
        <v>0</v>
      </c>
      <c r="G12" s="443">
        <v>0</v>
      </c>
      <c r="H12" s="443">
        <v>9209.3164699999998</v>
      </c>
      <c r="I12" s="443">
        <v>0</v>
      </c>
      <c r="J12" s="443">
        <v>0</v>
      </c>
      <c r="K12" s="443">
        <v>0</v>
      </c>
      <c r="L12" s="443">
        <v>2952956.0540140001</v>
      </c>
      <c r="M12" s="443">
        <v>0</v>
      </c>
      <c r="N12" s="443">
        <v>0</v>
      </c>
      <c r="O12" s="298">
        <v>0</v>
      </c>
      <c r="P12" s="298">
        <v>0</v>
      </c>
      <c r="Q12" s="298">
        <v>0</v>
      </c>
      <c r="R12" s="298">
        <v>0</v>
      </c>
      <c r="S12" s="189"/>
      <c r="T12" s="188">
        <f t="shared" si="0"/>
        <v>2962165.3704840001</v>
      </c>
      <c r="U12" s="94"/>
    </row>
    <row r="13" spans="1:21" ht="14.25" customHeight="1" thickBot="1" x14ac:dyDescent="0.25">
      <c r="B13" s="35">
        <v>6</v>
      </c>
      <c r="C13" s="440" t="s">
        <v>476</v>
      </c>
      <c r="D13" s="298">
        <v>11564.675380000001</v>
      </c>
      <c r="E13" s="320">
        <v>0</v>
      </c>
      <c r="F13" s="320">
        <v>0</v>
      </c>
      <c r="G13" s="320">
        <v>0</v>
      </c>
      <c r="H13" s="320">
        <v>0</v>
      </c>
      <c r="I13" s="320">
        <v>0</v>
      </c>
      <c r="J13" s="320">
        <v>0</v>
      </c>
      <c r="K13" s="320">
        <v>0</v>
      </c>
      <c r="L13" s="320">
        <v>5693108.0042310003</v>
      </c>
      <c r="M13" s="320">
        <v>0</v>
      </c>
      <c r="N13" s="320">
        <v>0</v>
      </c>
      <c r="O13" s="320">
        <v>0</v>
      </c>
      <c r="P13" s="320">
        <v>0</v>
      </c>
      <c r="Q13" s="320">
        <v>0</v>
      </c>
      <c r="R13" s="320">
        <v>0</v>
      </c>
      <c r="S13" s="189"/>
      <c r="T13" s="188">
        <f t="shared" si="0"/>
        <v>5704672.6796110002</v>
      </c>
      <c r="U13" s="94"/>
    </row>
    <row r="14" spans="1:21" ht="14.25" customHeight="1" thickBot="1" x14ac:dyDescent="0.25">
      <c r="B14" s="35">
        <v>7</v>
      </c>
      <c r="C14" s="321" t="s">
        <v>478</v>
      </c>
      <c r="D14" s="189">
        <v>16266.757960000001</v>
      </c>
      <c r="E14" s="189">
        <v>0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N14" s="189">
        <v>0</v>
      </c>
      <c r="O14" s="189">
        <v>0</v>
      </c>
      <c r="P14" s="189">
        <v>0</v>
      </c>
      <c r="Q14" s="189">
        <v>0</v>
      </c>
      <c r="R14" s="189">
        <v>0</v>
      </c>
      <c r="S14" s="189"/>
      <c r="T14" s="188">
        <f t="shared" si="0"/>
        <v>16266.757960000001</v>
      </c>
      <c r="U14" s="94"/>
    </row>
    <row r="15" spans="1:21" ht="14.25" customHeight="1" thickBot="1" x14ac:dyDescent="0.25">
      <c r="B15" s="35">
        <v>8</v>
      </c>
      <c r="C15" s="321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8">
        <f t="shared" si="0"/>
        <v>0</v>
      </c>
      <c r="U15" s="94"/>
    </row>
    <row r="16" spans="1:21" ht="14.25" customHeight="1" thickBot="1" x14ac:dyDescent="0.25">
      <c r="B16" s="57">
        <v>9</v>
      </c>
      <c r="C16" s="321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8">
        <f t="shared" si="0"/>
        <v>0</v>
      </c>
      <c r="U16" s="94"/>
    </row>
    <row r="17" spans="2:21" ht="14.25" customHeight="1" thickBot="1" x14ac:dyDescent="0.25">
      <c r="B17" s="35">
        <v>10</v>
      </c>
      <c r="C17" s="321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8">
        <f t="shared" si="0"/>
        <v>0</v>
      </c>
      <c r="U17" s="94"/>
    </row>
    <row r="18" spans="2:21" ht="14.25" customHeight="1" thickBot="1" x14ac:dyDescent="0.25">
      <c r="B18" s="35">
        <v>11</v>
      </c>
      <c r="C18" s="321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8">
        <f t="shared" si="0"/>
        <v>0</v>
      </c>
      <c r="U18" s="94"/>
    </row>
    <row r="19" spans="2:21" ht="14.25" customHeight="1" thickBot="1" x14ac:dyDescent="0.25">
      <c r="B19" s="35">
        <v>12</v>
      </c>
      <c r="C19" s="321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8">
        <f t="shared" si="0"/>
        <v>0</v>
      </c>
      <c r="U19" s="94"/>
    </row>
    <row r="20" spans="2:21" ht="14.25" customHeight="1" thickBot="1" x14ac:dyDescent="0.25">
      <c r="B20" s="35">
        <v>13</v>
      </c>
      <c r="C20" s="321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8">
        <f t="shared" si="0"/>
        <v>0</v>
      </c>
      <c r="U20" s="94"/>
    </row>
    <row r="21" spans="2:21" ht="14.25" customHeight="1" thickBot="1" x14ac:dyDescent="0.25">
      <c r="B21" s="57">
        <v>14</v>
      </c>
      <c r="C21" s="321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8">
        <f t="shared" si="0"/>
        <v>0</v>
      </c>
      <c r="U21" s="94"/>
    </row>
    <row r="22" spans="2:21" ht="14.25" customHeight="1" thickBot="1" x14ac:dyDescent="0.25">
      <c r="B22" s="35">
        <v>15</v>
      </c>
      <c r="C22" s="321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8">
        <f t="shared" si="0"/>
        <v>0</v>
      </c>
      <c r="U22" s="94"/>
    </row>
    <row r="23" spans="2:21" ht="14.25" customHeight="1" thickBot="1" x14ac:dyDescent="0.25">
      <c r="B23" s="35">
        <v>16</v>
      </c>
      <c r="C23" s="321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8">
        <f t="shared" si="0"/>
        <v>0</v>
      </c>
      <c r="U23" s="94"/>
    </row>
    <row r="24" spans="2:21" ht="14.25" customHeight="1" thickBot="1" x14ac:dyDescent="0.25">
      <c r="B24" s="42">
        <v>17</v>
      </c>
      <c r="C24" s="33" t="s">
        <v>482</v>
      </c>
      <c r="D24" s="190">
        <f>SUM(D8:D23)</f>
        <v>28525.147499999999</v>
      </c>
      <c r="E24" s="190">
        <f t="shared" ref="E24:R24" si="1">SUM(E8:E23)</f>
        <v>0</v>
      </c>
      <c r="F24" s="190">
        <f t="shared" si="1"/>
        <v>0</v>
      </c>
      <c r="G24" s="190">
        <f t="shared" si="1"/>
        <v>0</v>
      </c>
      <c r="H24" s="190">
        <f t="shared" si="1"/>
        <v>75290.524580000012</v>
      </c>
      <c r="I24" s="190">
        <f t="shared" si="1"/>
        <v>55258878.012265995</v>
      </c>
      <c r="J24" s="190">
        <f t="shared" si="1"/>
        <v>0</v>
      </c>
      <c r="K24" s="190">
        <f t="shared" si="1"/>
        <v>0</v>
      </c>
      <c r="L24" s="190">
        <f t="shared" si="1"/>
        <v>8646064.0582449995</v>
      </c>
      <c r="M24" s="190">
        <f t="shared" si="1"/>
        <v>12376183.360190999</v>
      </c>
      <c r="N24" s="190">
        <f t="shared" si="1"/>
        <v>109090.343895</v>
      </c>
      <c r="O24" s="190">
        <f t="shared" si="1"/>
        <v>0</v>
      </c>
      <c r="P24" s="190">
        <f t="shared" si="1"/>
        <v>0</v>
      </c>
      <c r="Q24" s="190">
        <f t="shared" si="1"/>
        <v>0</v>
      </c>
      <c r="R24" s="190">
        <f t="shared" si="1"/>
        <v>0</v>
      </c>
      <c r="S24" s="191"/>
      <c r="T24" s="188">
        <f>SUM(T8:T23)</f>
        <v>76494031.446676999</v>
      </c>
      <c r="U24" s="187"/>
    </row>
    <row r="25" spans="2:21" x14ac:dyDescent="0.2">
      <c r="J25" s="220"/>
      <c r="M25" s="220"/>
    </row>
    <row r="28" spans="2:21" x14ac:dyDescent="0.2">
      <c r="J28" s="288"/>
      <c r="L28" s="288"/>
    </row>
  </sheetData>
  <mergeCells count="2">
    <mergeCell ref="C6:C7"/>
    <mergeCell ref="D6:U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FFFF00"/>
  </sheetPr>
  <dimension ref="A1:F13"/>
  <sheetViews>
    <sheetView zoomScale="110" zoomScaleNormal="110" workbookViewId="0">
      <selection activeCell="I32" sqref="I32"/>
    </sheetView>
  </sheetViews>
  <sheetFormatPr baseColWidth="10" defaultColWidth="11.42578125" defaultRowHeight="14.25" x14ac:dyDescent="0.2"/>
  <cols>
    <col min="1" max="2" width="4.28515625" style="14" customWidth="1"/>
    <col min="3" max="3" width="32.85546875" style="14" customWidth="1"/>
    <col min="4" max="5" width="14.28515625" style="14" customWidth="1"/>
    <col min="6" max="6" width="12.4257812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5" t="s">
        <v>69</v>
      </c>
    </row>
    <row r="3" spans="1:6" ht="14.25" customHeight="1" x14ac:dyDescent="0.2">
      <c r="B3" s="17"/>
      <c r="C3" s="17"/>
      <c r="D3" s="17"/>
      <c r="E3" s="17"/>
      <c r="F3" s="17"/>
    </row>
    <row r="4" spans="1:6" ht="14.25" customHeight="1" x14ac:dyDescent="0.2">
      <c r="B4" s="18" t="s">
        <v>652</v>
      </c>
      <c r="C4" s="17"/>
      <c r="D4" s="17"/>
      <c r="E4" s="17"/>
      <c r="F4" s="17"/>
    </row>
    <row r="5" spans="1:6" ht="14.25" customHeight="1" thickBot="1" x14ac:dyDescent="0.25">
      <c r="B5" s="17"/>
      <c r="C5" s="17"/>
      <c r="D5" s="17"/>
      <c r="E5" s="17"/>
      <c r="F5" s="17"/>
    </row>
    <row r="6" spans="1:6" x14ac:dyDescent="0.2">
      <c r="B6" s="20"/>
      <c r="C6" s="20"/>
      <c r="D6" s="25" t="s">
        <v>115</v>
      </c>
      <c r="E6" s="36" t="s">
        <v>116</v>
      </c>
    </row>
    <row r="7" spans="1:6" ht="14.25" customHeight="1" thickBot="1" x14ac:dyDescent="0.25">
      <c r="B7" s="71"/>
      <c r="C7" s="68"/>
      <c r="D7" s="69" t="s">
        <v>653</v>
      </c>
      <c r="E7" s="70" t="s">
        <v>654</v>
      </c>
    </row>
    <row r="8" spans="1:6" x14ac:dyDescent="0.2">
      <c r="B8" s="72">
        <v>1</v>
      </c>
      <c r="C8" s="73" t="s">
        <v>655</v>
      </c>
      <c r="D8" s="74"/>
      <c r="E8" s="75"/>
    </row>
    <row r="9" spans="1:6" x14ac:dyDescent="0.2">
      <c r="B9" s="57">
        <v>2</v>
      </c>
      <c r="C9" s="76" t="s">
        <v>656</v>
      </c>
      <c r="D9" s="205"/>
      <c r="E9" s="77"/>
    </row>
    <row r="10" spans="1:6" x14ac:dyDescent="0.2">
      <c r="B10" s="57">
        <v>3</v>
      </c>
      <c r="C10" s="76" t="s">
        <v>657</v>
      </c>
      <c r="D10" s="205"/>
      <c r="E10" s="77"/>
    </row>
    <row r="11" spans="1:6" x14ac:dyDescent="0.2">
      <c r="B11" s="57">
        <v>4</v>
      </c>
      <c r="C11" s="76" t="s">
        <v>658</v>
      </c>
      <c r="D11" s="81">
        <v>146.08199999999999</v>
      </c>
      <c r="E11" s="77">
        <v>74.518000000000001</v>
      </c>
    </row>
    <row r="12" spans="1:6" x14ac:dyDescent="0.2">
      <c r="B12" s="35" t="s">
        <v>659</v>
      </c>
      <c r="C12" s="78" t="s">
        <v>660</v>
      </c>
      <c r="D12" s="79"/>
      <c r="E12" s="80"/>
    </row>
    <row r="13" spans="1:6" ht="15" thickBot="1" x14ac:dyDescent="0.25">
      <c r="B13" s="42">
        <v>5</v>
      </c>
      <c r="C13" s="181" t="s">
        <v>661</v>
      </c>
      <c r="D13" s="81">
        <v>146.08199999999999</v>
      </c>
      <c r="E13" s="77">
        <f>E11</f>
        <v>74.518000000000001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FFFF00"/>
  </sheetPr>
  <dimension ref="A1:H15"/>
  <sheetViews>
    <sheetView zoomScale="110" zoomScaleNormal="110" workbookViewId="0">
      <selection activeCell="C76" sqref="C76"/>
    </sheetView>
  </sheetViews>
  <sheetFormatPr baseColWidth="10" defaultColWidth="11.42578125" defaultRowHeight="14.25" x14ac:dyDescent="0.2"/>
  <cols>
    <col min="1" max="1" width="4.28515625" style="14" customWidth="1"/>
    <col min="2" max="2" width="15.85546875" style="14" customWidth="1"/>
    <col min="3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77</v>
      </c>
    </row>
    <row r="3" spans="1:8" ht="14.25" customHeight="1" x14ac:dyDescent="0.2"/>
    <row r="4" spans="1:8" ht="14.25" customHeight="1" x14ac:dyDescent="0.2">
      <c r="B4" s="18" t="s">
        <v>652</v>
      </c>
    </row>
    <row r="5" spans="1:8" ht="14.25" customHeight="1" thickBot="1" x14ac:dyDescent="0.25">
      <c r="B5" s="18"/>
    </row>
    <row r="6" spans="1:8" ht="14.25" customHeight="1" x14ac:dyDescent="0.2">
      <c r="C6" s="25" t="s">
        <v>115</v>
      </c>
      <c r="D6" s="26" t="s">
        <v>116</v>
      </c>
      <c r="E6" s="26" t="s">
        <v>117</v>
      </c>
      <c r="F6" s="26" t="s">
        <v>118</v>
      </c>
      <c r="G6" s="26" t="s">
        <v>119</v>
      </c>
      <c r="H6" s="36" t="s">
        <v>120</v>
      </c>
    </row>
    <row r="7" spans="1:8" ht="14.25" customHeight="1" x14ac:dyDescent="0.2">
      <c r="C7" s="587" t="s">
        <v>662</v>
      </c>
      <c r="D7" s="588"/>
      <c r="E7" s="588"/>
      <c r="F7" s="589"/>
      <c r="G7" s="590" t="s">
        <v>663</v>
      </c>
      <c r="H7" s="591"/>
    </row>
    <row r="8" spans="1:8" ht="14.25" customHeight="1" x14ac:dyDescent="0.2">
      <c r="C8" s="592" t="s">
        <v>664</v>
      </c>
      <c r="D8" s="593"/>
      <c r="E8" s="594" t="s">
        <v>665</v>
      </c>
      <c r="F8" s="595"/>
      <c r="G8" s="596" t="s">
        <v>664</v>
      </c>
      <c r="H8" s="598" t="s">
        <v>665</v>
      </c>
    </row>
    <row r="9" spans="1:8" ht="15" thickBot="1" x14ac:dyDescent="0.25">
      <c r="B9" s="24"/>
      <c r="C9" s="85" t="s">
        <v>666</v>
      </c>
      <c r="D9" s="84" t="s">
        <v>667</v>
      </c>
      <c r="E9" s="84" t="s">
        <v>666</v>
      </c>
      <c r="F9" s="84" t="s">
        <v>667</v>
      </c>
      <c r="G9" s="597"/>
      <c r="H9" s="599"/>
    </row>
    <row r="10" spans="1:8" ht="14.25" customHeight="1" x14ac:dyDescent="0.2">
      <c r="B10" s="86" t="s">
        <v>668</v>
      </c>
      <c r="C10" s="120">
        <v>4.5</v>
      </c>
      <c r="D10" s="121"/>
      <c r="E10" s="121">
        <v>65.7</v>
      </c>
      <c r="F10" s="121"/>
      <c r="G10" s="121"/>
      <c r="H10" s="122"/>
    </row>
    <row r="11" spans="1:8" ht="14.25" customHeight="1" x14ac:dyDescent="0.2">
      <c r="B11" s="171" t="s">
        <v>669</v>
      </c>
      <c r="C11" s="126">
        <v>0</v>
      </c>
      <c r="D11" s="127"/>
      <c r="E11" s="127"/>
      <c r="F11" s="127"/>
      <c r="G11" s="127"/>
      <c r="H11" s="128"/>
    </row>
    <row r="12" spans="1:8" ht="14.25" customHeight="1" thickBot="1" x14ac:dyDescent="0.25">
      <c r="B12" s="87" t="s">
        <v>482</v>
      </c>
      <c r="C12" s="123">
        <f>C10</f>
        <v>4.5</v>
      </c>
      <c r="D12" s="124"/>
      <c r="E12" s="124">
        <v>3</v>
      </c>
      <c r="F12" s="124"/>
      <c r="G12" s="124"/>
      <c r="H12" s="125"/>
    </row>
    <row r="15" spans="1:8" x14ac:dyDescent="0.2">
      <c r="E15" s="83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FFFF00"/>
  </sheetPr>
  <dimension ref="A1:F41"/>
  <sheetViews>
    <sheetView zoomScale="120" zoomScaleNormal="120" workbookViewId="0">
      <selection activeCell="C76" sqref="C76"/>
    </sheetView>
  </sheetViews>
  <sheetFormatPr baseColWidth="10" defaultColWidth="11.42578125" defaultRowHeight="14.25" x14ac:dyDescent="0.2"/>
  <cols>
    <col min="1" max="3" width="4.28515625" style="14" customWidth="1"/>
    <col min="4" max="4" width="53.42578125" style="14" bestFit="1" customWidth="1"/>
    <col min="5" max="5" width="18.42578125" style="14" customWidth="1"/>
    <col min="6" max="6" width="24.8554687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80" t="s">
        <v>100</v>
      </c>
      <c r="B2" s="15"/>
      <c r="C2" s="15"/>
    </row>
    <row r="3" spans="1:6" ht="14.25" customHeight="1" x14ac:dyDescent="0.2"/>
    <row r="4" spans="1:6" ht="14.25" customHeight="1" x14ac:dyDescent="0.2">
      <c r="B4" s="18" t="s">
        <v>403</v>
      </c>
      <c r="C4" s="18"/>
    </row>
    <row r="5" spans="1:6" ht="14.25" customHeight="1" thickBot="1" x14ac:dyDescent="0.25">
      <c r="B5" s="16"/>
      <c r="C5" s="16"/>
      <c r="D5" s="16"/>
      <c r="E5" s="17"/>
    </row>
    <row r="6" spans="1:6" ht="14.25" customHeight="1" x14ac:dyDescent="0.2">
      <c r="B6" s="613" t="s">
        <v>670</v>
      </c>
      <c r="C6" s="614"/>
      <c r="D6" s="614"/>
      <c r="E6" s="615" t="s">
        <v>671</v>
      </c>
      <c r="F6" s="617" t="s">
        <v>672</v>
      </c>
    </row>
    <row r="7" spans="1:6" ht="14.25" customHeight="1" x14ac:dyDescent="0.2">
      <c r="B7" s="611" t="s">
        <v>673</v>
      </c>
      <c r="C7" s="612"/>
      <c r="D7" s="612"/>
      <c r="E7" s="616"/>
      <c r="F7" s="618"/>
    </row>
    <row r="8" spans="1:6" ht="14.25" customHeight="1" x14ac:dyDescent="0.2">
      <c r="B8" s="611" t="s">
        <v>674</v>
      </c>
      <c r="C8" s="612"/>
      <c r="D8" s="612"/>
      <c r="E8" s="184">
        <v>44651</v>
      </c>
      <c r="F8" s="185">
        <f>E8</f>
        <v>44651</v>
      </c>
    </row>
    <row r="9" spans="1:6" ht="14.25" customHeight="1" thickBot="1" x14ac:dyDescent="0.25">
      <c r="B9" s="600" t="s">
        <v>675</v>
      </c>
      <c r="C9" s="601"/>
      <c r="D9" s="601"/>
      <c r="E9" s="114">
        <v>1</v>
      </c>
      <c r="F9" s="115">
        <v>1</v>
      </c>
    </row>
    <row r="10" spans="1:6" ht="14.25" customHeight="1" x14ac:dyDescent="0.2">
      <c r="B10" s="602" t="s">
        <v>676</v>
      </c>
      <c r="C10" s="603"/>
      <c r="D10" s="603"/>
      <c r="E10" s="604"/>
      <c r="F10" s="605"/>
    </row>
    <row r="11" spans="1:6" ht="14.25" customHeight="1" x14ac:dyDescent="0.2">
      <c r="B11" s="57">
        <v>1</v>
      </c>
      <c r="C11" s="100" t="s">
        <v>677</v>
      </c>
      <c r="D11" s="93"/>
      <c r="E11" s="204"/>
      <c r="F11" s="433">
        <v>5241.4579999999996</v>
      </c>
    </row>
    <row r="12" spans="1:6" ht="14.25" customHeight="1" x14ac:dyDescent="0.2">
      <c r="B12" s="606" t="s">
        <v>678</v>
      </c>
      <c r="C12" s="607"/>
      <c r="D12" s="607"/>
      <c r="E12" s="607"/>
      <c r="F12" s="608"/>
    </row>
    <row r="13" spans="1:6" ht="14.25" customHeight="1" x14ac:dyDescent="0.2">
      <c r="B13" s="57">
        <v>2</v>
      </c>
      <c r="C13" s="100" t="s">
        <v>679</v>
      </c>
      <c r="D13" s="101"/>
      <c r="E13" s="434">
        <f>E14+E15</f>
        <v>35481.520000000004</v>
      </c>
      <c r="F13" s="435">
        <f>F14+F15</f>
        <v>2055.6259999999997</v>
      </c>
    </row>
    <row r="14" spans="1:6" ht="14.25" customHeight="1" x14ac:dyDescent="0.2">
      <c r="B14" s="57">
        <v>3</v>
      </c>
      <c r="C14" s="102"/>
      <c r="D14" s="284" t="s">
        <v>680</v>
      </c>
      <c r="E14" s="436">
        <f>3207.494+30231.2</f>
        <v>33438.694000000003</v>
      </c>
      <c r="F14" s="437">
        <f>321.695+1511.56</f>
        <v>1833.2549999999999</v>
      </c>
    </row>
    <row r="15" spans="1:6" ht="14.25" customHeight="1" x14ac:dyDescent="0.2">
      <c r="B15" s="57">
        <v>4</v>
      </c>
      <c r="C15" s="102"/>
      <c r="D15" s="284" t="s">
        <v>681</v>
      </c>
      <c r="E15" s="436">
        <f>20.098+2022.728</f>
        <v>2042.826</v>
      </c>
      <c r="F15" s="437">
        <f>20.098+202.273</f>
        <v>222.37099999999998</v>
      </c>
    </row>
    <row r="16" spans="1:6" ht="14.25" customHeight="1" x14ac:dyDescent="0.2">
      <c r="B16" s="57">
        <v>5</v>
      </c>
      <c r="C16" s="100" t="s">
        <v>682</v>
      </c>
      <c r="D16" s="101"/>
      <c r="E16" s="434">
        <f>E17+E18</f>
        <v>6780.2209999999995</v>
      </c>
      <c r="F16" s="434">
        <f>F17+F18</f>
        <v>2600.9449999999997</v>
      </c>
    </row>
    <row r="17" spans="2:6" ht="14.25" customHeight="1" x14ac:dyDescent="0.2">
      <c r="B17" s="57">
        <v>6</v>
      </c>
      <c r="C17" s="100"/>
      <c r="D17" s="284" t="s">
        <v>683</v>
      </c>
      <c r="E17" s="436">
        <f>1233.404+657.187</f>
        <v>1890.5909999999999</v>
      </c>
      <c r="F17" s="437">
        <f>301.881+262.744</f>
        <v>564.625</v>
      </c>
    </row>
    <row r="18" spans="2:6" ht="14.25" customHeight="1" x14ac:dyDescent="0.2">
      <c r="B18" s="57">
        <v>7</v>
      </c>
      <c r="C18" s="100"/>
      <c r="D18" s="284" t="s">
        <v>684</v>
      </c>
      <c r="E18" s="436">
        <v>4889.63</v>
      </c>
      <c r="F18" s="437">
        <v>2036.32</v>
      </c>
    </row>
    <row r="19" spans="2:6" ht="14.25" customHeight="1" x14ac:dyDescent="0.2">
      <c r="B19" s="57">
        <v>8</v>
      </c>
      <c r="C19" s="100"/>
      <c r="D19" s="93" t="s">
        <v>685</v>
      </c>
      <c r="E19" s="434"/>
      <c r="F19" s="435"/>
    </row>
    <row r="20" spans="2:6" ht="14.25" customHeight="1" x14ac:dyDescent="0.2">
      <c r="B20" s="57">
        <v>9</v>
      </c>
      <c r="C20" s="100" t="s">
        <v>686</v>
      </c>
      <c r="D20" s="101"/>
      <c r="E20" s="438"/>
      <c r="F20" s="435"/>
    </row>
    <row r="21" spans="2:6" ht="14.25" customHeight="1" x14ac:dyDescent="0.2">
      <c r="B21" s="57">
        <v>10</v>
      </c>
      <c r="C21" s="100" t="s">
        <v>687</v>
      </c>
      <c r="D21" s="101"/>
      <c r="E21" s="434">
        <f>E22+E24</f>
        <v>4357.5830000000005</v>
      </c>
      <c r="F21" s="434">
        <f>F22+F24</f>
        <v>307.88300000000004</v>
      </c>
    </row>
    <row r="22" spans="2:6" ht="14.25" customHeight="1" x14ac:dyDescent="0.2">
      <c r="B22" s="57">
        <v>11</v>
      </c>
      <c r="C22" s="100"/>
      <c r="D22" s="284" t="s">
        <v>688</v>
      </c>
      <c r="E22" s="436">
        <v>16.956</v>
      </c>
      <c r="F22" s="437">
        <v>16.956</v>
      </c>
    </row>
    <row r="23" spans="2:6" ht="14.25" customHeight="1" x14ac:dyDescent="0.2">
      <c r="B23" s="57">
        <v>12</v>
      </c>
      <c r="C23" s="100"/>
      <c r="D23" s="284" t="s">
        <v>689</v>
      </c>
      <c r="E23" s="436"/>
      <c r="F23" s="437"/>
    </row>
    <row r="24" spans="2:6" ht="14.25" customHeight="1" x14ac:dyDescent="0.2">
      <c r="B24" s="57">
        <v>13</v>
      </c>
      <c r="C24" s="100"/>
      <c r="D24" s="284" t="s">
        <v>690</v>
      </c>
      <c r="E24" s="436">
        <v>4340.6270000000004</v>
      </c>
      <c r="F24" s="437">
        <v>290.92700000000002</v>
      </c>
    </row>
    <row r="25" spans="2:6" ht="14.25" customHeight="1" x14ac:dyDescent="0.2">
      <c r="B25" s="57">
        <v>14</v>
      </c>
      <c r="C25" s="103" t="s">
        <v>691</v>
      </c>
      <c r="D25" s="104"/>
      <c r="E25" s="434">
        <v>125.343</v>
      </c>
      <c r="F25" s="435">
        <v>93.742999999999995</v>
      </c>
    </row>
    <row r="26" spans="2:6" ht="14.25" customHeight="1" x14ac:dyDescent="0.2">
      <c r="B26" s="57">
        <v>15</v>
      </c>
      <c r="C26" s="103" t="s">
        <v>692</v>
      </c>
      <c r="D26" s="104"/>
      <c r="E26" s="434">
        <v>3260.1860000000001</v>
      </c>
      <c r="F26" s="435">
        <v>827.38199999999995</v>
      </c>
    </row>
    <row r="27" spans="2:6" ht="14.25" customHeight="1" x14ac:dyDescent="0.2">
      <c r="B27" s="116">
        <v>16</v>
      </c>
      <c r="C27" s="105" t="s">
        <v>693</v>
      </c>
      <c r="D27" s="95"/>
      <c r="E27" s="203"/>
      <c r="F27" s="38">
        <f>F13+F16+F21+F25+F26</f>
        <v>5885.5789999999997</v>
      </c>
    </row>
    <row r="28" spans="2:6" ht="14.25" customHeight="1" x14ac:dyDescent="0.2">
      <c r="B28" s="606" t="s">
        <v>694</v>
      </c>
      <c r="C28" s="607"/>
      <c r="D28" s="607"/>
      <c r="E28" s="607"/>
      <c r="F28" s="608"/>
    </row>
    <row r="29" spans="2:6" ht="14.25" customHeight="1" x14ac:dyDescent="0.2">
      <c r="B29" s="35">
        <v>17</v>
      </c>
      <c r="C29" s="106" t="s">
        <v>695</v>
      </c>
      <c r="D29" s="95"/>
      <c r="E29" s="28"/>
      <c r="F29" s="37"/>
    </row>
    <row r="30" spans="2:6" ht="14.25" customHeight="1" x14ac:dyDescent="0.2">
      <c r="B30" s="57">
        <v>18</v>
      </c>
      <c r="C30" s="103" t="s">
        <v>696</v>
      </c>
      <c r="D30" s="104"/>
      <c r="E30" s="39">
        <v>168.87100000000001</v>
      </c>
      <c r="F30" s="41">
        <v>84.435000000000002</v>
      </c>
    </row>
    <row r="31" spans="2:6" ht="14.25" customHeight="1" x14ac:dyDescent="0.2">
      <c r="B31" s="57">
        <v>19</v>
      </c>
      <c r="C31" s="103" t="s">
        <v>697</v>
      </c>
      <c r="D31" s="104"/>
      <c r="E31" s="39">
        <f>100.619+1286.53+4.859+18.232+115.24</f>
        <v>1525.4799999999998</v>
      </c>
      <c r="F31" s="39">
        <f>E31</f>
        <v>1525.4799999999998</v>
      </c>
    </row>
    <row r="32" spans="2:6" ht="42.75" customHeight="1" x14ac:dyDescent="0.2">
      <c r="B32" s="57" t="s">
        <v>698</v>
      </c>
      <c r="C32" s="609" t="s">
        <v>699</v>
      </c>
      <c r="D32" s="610"/>
      <c r="E32" s="202"/>
      <c r="F32" s="41"/>
    </row>
    <row r="33" spans="2:6" x14ac:dyDescent="0.2">
      <c r="B33" s="57" t="s">
        <v>700</v>
      </c>
      <c r="C33" s="103" t="s">
        <v>701</v>
      </c>
      <c r="D33" s="104"/>
      <c r="E33" s="202"/>
      <c r="F33" s="41"/>
    </row>
    <row r="34" spans="2:6" ht="15" thickBot="1" x14ac:dyDescent="0.25">
      <c r="B34" s="58">
        <v>20</v>
      </c>
      <c r="C34" s="107" t="s">
        <v>702</v>
      </c>
      <c r="D34" s="117"/>
      <c r="E34" s="285">
        <f>E37</f>
        <v>1694.3509999999999</v>
      </c>
      <c r="F34" s="59">
        <f>F37</f>
        <v>1609.9149999999997</v>
      </c>
    </row>
    <row r="35" spans="2:6" x14ac:dyDescent="0.2">
      <c r="B35" s="58" t="s">
        <v>362</v>
      </c>
      <c r="C35" s="108" t="s">
        <v>703</v>
      </c>
      <c r="D35" s="117"/>
      <c r="E35" s="90"/>
      <c r="F35" s="59"/>
    </row>
    <row r="36" spans="2:6" x14ac:dyDescent="0.2">
      <c r="B36" s="58" t="s">
        <v>366</v>
      </c>
      <c r="C36" s="108" t="s">
        <v>704</v>
      </c>
      <c r="D36" s="117"/>
      <c r="E36" s="90"/>
      <c r="F36" s="59"/>
    </row>
    <row r="37" spans="2:6" ht="15" thickBot="1" x14ac:dyDescent="0.25">
      <c r="B37" s="118" t="s">
        <v>705</v>
      </c>
      <c r="C37" s="109" t="s">
        <v>706</v>
      </c>
      <c r="D37" s="119"/>
      <c r="E37" s="285">
        <f>E30+E31</f>
        <v>1694.3509999999999</v>
      </c>
      <c r="F37" s="286">
        <f>F30+F31</f>
        <v>1609.9149999999997</v>
      </c>
    </row>
    <row r="38" spans="2:6" ht="15" thickBot="1" x14ac:dyDescent="0.25"/>
    <row r="39" spans="2:6" x14ac:dyDescent="0.2">
      <c r="B39" s="110">
        <v>21</v>
      </c>
      <c r="C39" s="111" t="s">
        <v>707</v>
      </c>
      <c r="D39" s="111"/>
      <c r="E39" s="199"/>
      <c r="F39" s="182">
        <v>6586.3029999999999</v>
      </c>
    </row>
    <row r="40" spans="2:6" ht="15" thickBot="1" x14ac:dyDescent="0.25">
      <c r="B40" s="112">
        <v>22</v>
      </c>
      <c r="C40" s="113" t="s">
        <v>708</v>
      </c>
      <c r="D40" s="113"/>
      <c r="E40" s="200"/>
      <c r="F40" s="183">
        <v>4275.6629999999996</v>
      </c>
    </row>
    <row r="41" spans="2:6" ht="15" thickBot="1" x14ac:dyDescent="0.25">
      <c r="B41" s="82">
        <v>23</v>
      </c>
      <c r="C41" s="68" t="s">
        <v>709</v>
      </c>
      <c r="D41" s="68"/>
      <c r="E41" s="201"/>
      <c r="F41" s="186">
        <v>1.5404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M69"/>
  <sheetViews>
    <sheetView zoomScaleNormal="100" workbookViewId="0">
      <selection activeCell="C76" sqref="C76"/>
    </sheetView>
  </sheetViews>
  <sheetFormatPr baseColWidth="10" defaultColWidth="11.42578125" defaultRowHeight="12.75" x14ac:dyDescent="0.2"/>
  <cols>
    <col min="1" max="2" width="4.42578125" style="150" customWidth="1"/>
    <col min="3" max="4" width="2.140625" style="150" customWidth="1"/>
    <col min="5" max="5" width="61" style="150" customWidth="1"/>
    <col min="6" max="6" width="14.42578125" style="150" customWidth="1"/>
    <col min="7" max="13" width="14.28515625" style="150" customWidth="1"/>
    <col min="14" max="16384" width="11.42578125" style="150"/>
  </cols>
  <sheetData>
    <row r="1" spans="1:13" ht="18.75" customHeight="1" x14ac:dyDescent="0.2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8.75" customHeight="1" x14ac:dyDescent="0.2">
      <c r="A2" s="250" t="s">
        <v>102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14.25" customHeight="1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 ht="14.25" customHeight="1" x14ac:dyDescent="0.2">
      <c r="A4" s="233"/>
      <c r="B4" s="249" t="s">
        <v>114</v>
      </c>
      <c r="C4" s="249"/>
      <c r="D4" s="249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14.25" customHeight="1" thickBot="1" x14ac:dyDescent="0.25">
      <c r="A5" s="233"/>
      <c r="B5" s="249"/>
      <c r="C5" s="249"/>
      <c r="D5" s="249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4.25" customHeight="1" x14ac:dyDescent="0.2">
      <c r="A6" s="233"/>
      <c r="B6" s="233"/>
      <c r="C6" s="233"/>
      <c r="D6" s="233"/>
      <c r="E6" s="233"/>
      <c r="F6" s="619" t="s">
        <v>710</v>
      </c>
      <c r="G6" s="620"/>
      <c r="H6" s="621" t="s">
        <v>711</v>
      </c>
      <c r="I6" s="622"/>
      <c r="J6" s="620" t="s">
        <v>712</v>
      </c>
      <c r="K6" s="620"/>
      <c r="L6" s="621" t="s">
        <v>713</v>
      </c>
      <c r="M6" s="623"/>
    </row>
    <row r="7" spans="1:13" ht="27" x14ac:dyDescent="0.2">
      <c r="A7" s="233"/>
      <c r="B7" s="244"/>
      <c r="C7" s="244"/>
      <c r="D7" s="244"/>
      <c r="E7" s="244"/>
      <c r="F7" s="248"/>
      <c r="G7" s="247" t="s">
        <v>714</v>
      </c>
      <c r="H7" s="246"/>
      <c r="I7" s="247" t="s">
        <v>714</v>
      </c>
      <c r="J7" s="246"/>
      <c r="K7" s="247" t="s">
        <v>715</v>
      </c>
      <c r="L7" s="246"/>
      <c r="M7" s="245" t="s">
        <v>715</v>
      </c>
    </row>
    <row r="8" spans="1:13" ht="14.25" customHeight="1" thickBot="1" x14ac:dyDescent="0.25">
      <c r="A8" s="233"/>
      <c r="B8" s="243"/>
      <c r="C8" s="243"/>
      <c r="D8" s="243"/>
      <c r="E8" s="243"/>
      <c r="F8" s="242">
        <v>10</v>
      </c>
      <c r="G8" s="241">
        <v>30</v>
      </c>
      <c r="H8" s="240">
        <v>40</v>
      </c>
      <c r="I8" s="241">
        <v>50</v>
      </c>
      <c r="J8" s="240">
        <v>60</v>
      </c>
      <c r="K8" s="241">
        <v>80</v>
      </c>
      <c r="L8" s="240">
        <v>90</v>
      </c>
      <c r="M8" s="239">
        <v>100</v>
      </c>
    </row>
    <row r="9" spans="1:13" ht="14.25" customHeight="1" x14ac:dyDescent="0.2">
      <c r="A9" s="233"/>
      <c r="B9" s="238">
        <v>10</v>
      </c>
      <c r="C9" s="251" t="s">
        <v>716</v>
      </c>
      <c r="D9" s="252"/>
      <c r="E9" s="253"/>
      <c r="F9" s="254"/>
      <c r="G9" s="255"/>
      <c r="H9" s="256"/>
      <c r="I9" s="257"/>
      <c r="J9" s="258">
        <v>75392</v>
      </c>
      <c r="K9" s="255"/>
      <c r="L9" s="256"/>
      <c r="M9" s="259"/>
    </row>
    <row r="10" spans="1:13" ht="14.25" customHeight="1" x14ac:dyDescent="0.2">
      <c r="A10" s="233"/>
      <c r="B10" s="237">
        <v>30</v>
      </c>
      <c r="C10" s="260" t="s">
        <v>717</v>
      </c>
      <c r="D10" s="260"/>
      <c r="E10" s="260"/>
      <c r="F10" s="81"/>
      <c r="G10" s="133"/>
      <c r="H10" s="261"/>
      <c r="I10" s="226"/>
      <c r="J10" s="130">
        <v>3121</v>
      </c>
      <c r="K10" s="133"/>
      <c r="L10" s="261"/>
      <c r="M10" s="227"/>
    </row>
    <row r="11" spans="1:13" ht="14.25" customHeight="1" x14ac:dyDescent="0.2">
      <c r="A11" s="233"/>
      <c r="B11" s="237">
        <v>40</v>
      </c>
      <c r="C11" s="260" t="s">
        <v>718</v>
      </c>
      <c r="D11" s="260"/>
      <c r="E11" s="260"/>
      <c r="F11" s="81"/>
      <c r="G11" s="133"/>
      <c r="H11" s="130"/>
      <c r="I11" s="133"/>
      <c r="J11" s="130">
        <v>6930</v>
      </c>
      <c r="K11" s="133">
        <v>6897</v>
      </c>
      <c r="L11" s="133">
        <v>6930</v>
      </c>
      <c r="M11" s="130">
        <v>6897</v>
      </c>
    </row>
    <row r="12" spans="1:13" ht="14.25" customHeight="1" thickBot="1" x14ac:dyDescent="0.25">
      <c r="A12" s="233"/>
      <c r="B12" s="235">
        <v>120</v>
      </c>
      <c r="C12" s="236" t="s">
        <v>719</v>
      </c>
      <c r="D12" s="236"/>
      <c r="E12" s="236"/>
      <c r="F12" s="131"/>
      <c r="G12" s="262"/>
      <c r="H12" s="263"/>
      <c r="I12" s="264"/>
      <c r="J12" s="132">
        <v>525</v>
      </c>
      <c r="K12" s="262"/>
      <c r="L12" s="263"/>
      <c r="M12" s="265"/>
    </row>
    <row r="13" spans="1:13" ht="14.25" x14ac:dyDescent="0.2">
      <c r="A13" s="233"/>
      <c r="B13" s="233"/>
      <c r="C13" s="233"/>
      <c r="D13" s="233"/>
      <c r="E13" s="233"/>
      <c r="F13" s="234"/>
      <c r="G13" s="234"/>
      <c r="H13" s="234"/>
      <c r="I13" s="234"/>
      <c r="J13" s="234"/>
      <c r="K13" s="234"/>
      <c r="L13" s="234"/>
      <c r="M13" s="234"/>
    </row>
    <row r="14" spans="1:13" ht="14.25" x14ac:dyDescent="0.2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</row>
    <row r="15" spans="1:13" ht="14.25" x14ac:dyDescent="0.2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16" spans="1:13" ht="14.25" x14ac:dyDescent="0.2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</row>
    <row r="17" spans="1:13" ht="14.25" x14ac:dyDescent="0.2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</row>
    <row r="18" spans="1:13" ht="14.25" x14ac:dyDescent="0.2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ht="14.25" x14ac:dyDescent="0.2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</row>
    <row r="20" spans="1:13" ht="14.25" x14ac:dyDescent="0.2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</row>
    <row r="21" spans="1:13" ht="14.25" x14ac:dyDescent="0.2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</row>
    <row r="22" spans="1:13" ht="14.25" x14ac:dyDescent="0.2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</row>
    <row r="23" spans="1:13" ht="14.25" x14ac:dyDescent="0.2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  <row r="24" spans="1:13" ht="14.25" x14ac:dyDescent="0.2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</row>
    <row r="25" spans="1:13" ht="14.25" x14ac:dyDescent="0.2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</row>
    <row r="26" spans="1:13" ht="14.25" x14ac:dyDescent="0.2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13" ht="14.25" x14ac:dyDescent="0.2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</row>
    <row r="28" spans="1:13" ht="14.25" x14ac:dyDescent="0.2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</row>
    <row r="29" spans="1:13" ht="14.25" x14ac:dyDescent="0.2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</row>
    <row r="30" spans="1:13" ht="14.25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1" spans="1:13" ht="14.25" x14ac:dyDescent="0.2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</row>
    <row r="32" spans="1:13" ht="14.25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14.25" x14ac:dyDescent="0.2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</row>
    <row r="34" spans="1:13" ht="14.25" x14ac:dyDescent="0.2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</row>
    <row r="35" spans="1:13" ht="14.25" x14ac:dyDescent="0.2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</row>
    <row r="36" spans="1:13" ht="14.25" x14ac:dyDescent="0.2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</row>
    <row r="37" spans="1:13" ht="14.25" x14ac:dyDescent="0.2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</row>
    <row r="38" spans="1:13" ht="14.25" x14ac:dyDescent="0.2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</row>
    <row r="39" spans="1:13" ht="14.25" x14ac:dyDescent="0.2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</row>
    <row r="40" spans="1:13" ht="14.25" x14ac:dyDescent="0.2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ht="14.25" x14ac:dyDescent="0.2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ht="14.25" x14ac:dyDescent="0.2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</row>
    <row r="43" spans="1:13" ht="14.25" x14ac:dyDescent="0.2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</row>
    <row r="44" spans="1:13" ht="14.25" x14ac:dyDescent="0.2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</row>
    <row r="45" spans="1:13" ht="14.25" x14ac:dyDescent="0.2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ht="14.25" x14ac:dyDescent="0.2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13" ht="14.25" x14ac:dyDescent="0.2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</row>
    <row r="48" spans="1:13" ht="14.25" x14ac:dyDescent="0.2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1:13" ht="14.25" x14ac:dyDescent="0.2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</row>
    <row r="50" spans="1:13" ht="14.25" x14ac:dyDescent="0.2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</row>
    <row r="51" spans="1:13" ht="14.25" x14ac:dyDescent="0.2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</row>
    <row r="52" spans="1:13" ht="14.25" x14ac:dyDescent="0.2">
      <c r="A52" s="23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</row>
    <row r="53" spans="1:13" ht="14.25" x14ac:dyDescent="0.2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</row>
    <row r="54" spans="1:13" ht="14.25" x14ac:dyDescent="0.2">
      <c r="A54" s="233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</row>
    <row r="55" spans="1:13" ht="14.25" x14ac:dyDescent="0.2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</row>
    <row r="56" spans="1:13" ht="14.25" x14ac:dyDescent="0.2">
      <c r="A56" s="233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</row>
    <row r="57" spans="1:13" ht="14.25" x14ac:dyDescent="0.2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4.25" x14ac:dyDescent="0.2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  <row r="59" spans="1:13" ht="14.25" x14ac:dyDescent="0.2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</row>
    <row r="60" spans="1:13" ht="14.25" x14ac:dyDescent="0.2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</row>
    <row r="61" spans="1:13" ht="14.25" x14ac:dyDescent="0.2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</row>
    <row r="62" spans="1:13" ht="14.25" x14ac:dyDescent="0.2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</row>
    <row r="63" spans="1:13" ht="14.25" x14ac:dyDescent="0.2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</row>
    <row r="64" spans="1:13" ht="14.25" x14ac:dyDescent="0.2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</row>
    <row r="65" spans="1:13" ht="14.25" x14ac:dyDescent="0.2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</row>
    <row r="66" spans="1:13" ht="14.25" x14ac:dyDescent="0.2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</row>
    <row r="67" spans="1:13" ht="14.25" x14ac:dyDescent="0.2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</row>
    <row r="68" spans="1:13" ht="14.25" x14ac:dyDescent="0.2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ht="14.25" x14ac:dyDescent="0.2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O47"/>
  <sheetViews>
    <sheetView zoomScale="110" zoomScaleNormal="110" workbookViewId="0">
      <selection activeCell="C76" sqref="C76"/>
    </sheetView>
  </sheetViews>
  <sheetFormatPr baseColWidth="10" defaultColWidth="11.42578125" defaultRowHeight="14.25" x14ac:dyDescent="0.2"/>
  <cols>
    <col min="1" max="1" width="4.28515625" style="14" customWidth="1"/>
    <col min="2" max="2" width="4.42578125" style="14" customWidth="1"/>
    <col min="3" max="3" width="7.5703125" style="14" customWidth="1"/>
    <col min="4" max="10" width="14.28515625" style="14" customWidth="1"/>
    <col min="11" max="16384" width="11.42578125" style="14"/>
  </cols>
  <sheetData>
    <row r="1" spans="1:15" ht="18.75" customHeight="1" x14ac:dyDescent="0.2"/>
    <row r="2" spans="1:15" ht="18.75" customHeight="1" x14ac:dyDescent="0.2">
      <c r="A2" s="15" t="s">
        <v>720</v>
      </c>
      <c r="B2" s="16"/>
      <c r="C2" s="16"/>
      <c r="D2" s="17"/>
      <c r="E2" s="17"/>
      <c r="F2" s="17"/>
    </row>
    <row r="3" spans="1:15" ht="14.25" customHeight="1" x14ac:dyDescent="0.2">
      <c r="A3" s="15"/>
      <c r="B3" s="16"/>
      <c r="C3" s="16"/>
      <c r="D3" s="17"/>
      <c r="E3" s="17"/>
      <c r="F3" s="17"/>
    </row>
    <row r="4" spans="1:15" ht="14.25" customHeight="1" x14ac:dyDescent="0.2">
      <c r="A4" s="15"/>
      <c r="B4" s="18" t="s">
        <v>652</v>
      </c>
      <c r="C4" s="18"/>
      <c r="D4" s="17"/>
      <c r="E4" s="17"/>
      <c r="F4" s="17"/>
    </row>
    <row r="5" spans="1:15" ht="14.25" customHeight="1" x14ac:dyDescent="0.2">
      <c r="A5" s="15"/>
      <c r="B5" s="16"/>
      <c r="C5" s="16"/>
      <c r="D5" s="17"/>
      <c r="E5" s="17"/>
      <c r="F5" s="17"/>
    </row>
    <row r="6" spans="1:15" ht="14.25" customHeight="1" x14ac:dyDescent="0.2">
      <c r="B6" s="16"/>
      <c r="C6" s="16"/>
      <c r="D6" s="17"/>
      <c r="E6" s="17"/>
      <c r="F6" s="17"/>
    </row>
    <row r="7" spans="1:15" ht="21" customHeight="1" x14ac:dyDescent="0.2">
      <c r="B7" s="20"/>
      <c r="C7" s="20"/>
      <c r="D7" s="626" t="s">
        <v>721</v>
      </c>
      <c r="E7" s="627"/>
      <c r="F7" s="628" t="s">
        <v>722</v>
      </c>
      <c r="G7" s="629"/>
      <c r="H7" s="627" t="s">
        <v>723</v>
      </c>
      <c r="I7" s="627"/>
      <c r="J7" s="628" t="s">
        <v>724</v>
      </c>
      <c r="K7" s="627"/>
      <c r="L7" s="627"/>
      <c r="M7" s="629"/>
      <c r="N7" s="629" t="s">
        <v>725</v>
      </c>
      <c r="O7" s="624" t="s">
        <v>726</v>
      </c>
    </row>
    <row r="8" spans="1:15" ht="32.25" customHeight="1" thickBot="1" x14ac:dyDescent="0.25">
      <c r="B8" s="20"/>
      <c r="C8" s="20"/>
      <c r="D8" s="206" t="s">
        <v>727</v>
      </c>
      <c r="E8" s="445" t="s">
        <v>728</v>
      </c>
      <c r="F8" s="445" t="s">
        <v>729</v>
      </c>
      <c r="G8" s="445" t="s">
        <v>730</v>
      </c>
      <c r="H8" s="445" t="s">
        <v>731</v>
      </c>
      <c r="I8" s="445" t="s">
        <v>732</v>
      </c>
      <c r="J8" s="445" t="s">
        <v>733</v>
      </c>
      <c r="K8" s="445" t="s">
        <v>734</v>
      </c>
      <c r="L8" s="445" t="s">
        <v>735</v>
      </c>
      <c r="M8" s="445" t="s">
        <v>402</v>
      </c>
      <c r="N8" s="630"/>
      <c r="O8" s="625"/>
    </row>
    <row r="9" spans="1:15" ht="14.25" customHeight="1" x14ac:dyDescent="0.2">
      <c r="B9" s="169"/>
      <c r="C9" s="429" t="s">
        <v>736</v>
      </c>
      <c r="D9" s="79">
        <v>86599.524999999994</v>
      </c>
      <c r="E9" s="129">
        <v>0.79200000000000004</v>
      </c>
      <c r="F9" s="129"/>
      <c r="G9" s="129"/>
      <c r="H9" s="129"/>
      <c r="I9" s="129"/>
      <c r="J9" s="129">
        <v>44884.69</v>
      </c>
      <c r="K9" s="129"/>
      <c r="L9" s="129"/>
      <c r="M9" s="129">
        <f>J9</f>
        <v>44884.69</v>
      </c>
      <c r="N9" s="268">
        <v>1</v>
      </c>
      <c r="O9" s="269">
        <v>0.01</v>
      </c>
    </row>
    <row r="10" spans="1:15" ht="14.25" customHeight="1" thickBot="1" x14ac:dyDescent="0.25">
      <c r="B10" s="361"/>
      <c r="C10" s="430" t="s">
        <v>402</v>
      </c>
      <c r="D10" s="134">
        <f>D9</f>
        <v>86599.524999999994</v>
      </c>
      <c r="E10" s="135">
        <f>E9</f>
        <v>0.79200000000000004</v>
      </c>
      <c r="F10" s="135"/>
      <c r="G10" s="135"/>
      <c r="H10" s="135"/>
      <c r="I10" s="135"/>
      <c r="J10" s="135">
        <f>J9</f>
        <v>44884.69</v>
      </c>
      <c r="K10" s="135"/>
      <c r="L10" s="135"/>
      <c r="M10" s="135">
        <f>M9</f>
        <v>44884.69</v>
      </c>
      <c r="N10" s="266"/>
      <c r="O10" s="267">
        <v>0.01</v>
      </c>
    </row>
    <row r="11" spans="1:15" ht="14.25" customHeight="1" x14ac:dyDescent="0.2"/>
    <row r="12" spans="1:15" ht="14.25" customHeight="1" x14ac:dyDescent="0.2">
      <c r="C12" s="431" t="s">
        <v>737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F10"/>
  <sheetViews>
    <sheetView zoomScale="110" zoomScaleNormal="110" workbookViewId="0">
      <selection activeCell="C76" sqref="C76"/>
    </sheetView>
  </sheetViews>
  <sheetFormatPr baseColWidth="10" defaultColWidth="11.42578125" defaultRowHeight="14.25" x14ac:dyDescent="0.2"/>
  <cols>
    <col min="1" max="2" width="4.28515625" style="14" customWidth="1"/>
    <col min="3" max="3" width="40.28515625" style="14" customWidth="1"/>
    <col min="4" max="10" width="14.28515625" style="14" customWidth="1"/>
    <col min="11" max="16384" width="11.42578125" style="14"/>
  </cols>
  <sheetData>
    <row r="1" spans="1:6" ht="18.75" customHeight="1" x14ac:dyDescent="0.2"/>
    <row r="2" spans="1:6" ht="18.75" customHeight="1" x14ac:dyDescent="0.2">
      <c r="A2" s="15" t="s">
        <v>108</v>
      </c>
      <c r="B2" s="15"/>
      <c r="C2" s="16"/>
      <c r="D2" s="17"/>
      <c r="E2" s="17"/>
      <c r="F2" s="17"/>
    </row>
    <row r="3" spans="1:6" ht="14.25" customHeight="1" x14ac:dyDescent="0.2">
      <c r="A3" s="15"/>
      <c r="B3" s="15"/>
      <c r="C3" s="16"/>
      <c r="D3" s="17"/>
      <c r="E3" s="17"/>
      <c r="F3" s="17"/>
    </row>
    <row r="4" spans="1:6" ht="14.25" customHeight="1" x14ac:dyDescent="0.2">
      <c r="A4" s="15"/>
      <c r="B4" s="18" t="s">
        <v>652</v>
      </c>
      <c r="D4" s="17"/>
      <c r="E4" s="17"/>
      <c r="F4" s="17"/>
    </row>
    <row r="5" spans="1:6" ht="14.25" customHeight="1" thickBot="1" x14ac:dyDescent="0.25">
      <c r="A5" s="15"/>
      <c r="B5" s="15"/>
      <c r="C5" s="16"/>
      <c r="D5" s="23"/>
      <c r="E5" s="17"/>
      <c r="F5" s="17"/>
    </row>
    <row r="6" spans="1:6" ht="14.25" customHeight="1" x14ac:dyDescent="0.2">
      <c r="C6" s="20"/>
      <c r="D6" s="287"/>
    </row>
    <row r="7" spans="1:6" ht="14.25" customHeight="1" thickBot="1" x14ac:dyDescent="0.25">
      <c r="B7" s="24"/>
      <c r="C7" s="97"/>
      <c r="D7" s="271"/>
    </row>
    <row r="8" spans="1:6" ht="14.25" customHeight="1" x14ac:dyDescent="0.2">
      <c r="B8" s="272"/>
      <c r="C8" s="432" t="s">
        <v>738</v>
      </c>
      <c r="D8" s="477">
        <v>48587.944000000003</v>
      </c>
    </row>
    <row r="9" spans="1:6" ht="14.25" customHeight="1" x14ac:dyDescent="0.2">
      <c r="B9" s="272"/>
      <c r="C9" s="432" t="s">
        <v>739</v>
      </c>
      <c r="D9" s="270">
        <v>0.01</v>
      </c>
    </row>
    <row r="10" spans="1:6" ht="14.25" customHeight="1" thickBot="1" x14ac:dyDescent="0.25">
      <c r="B10" s="273"/>
      <c r="C10" s="432" t="s">
        <v>740</v>
      </c>
      <c r="D10" s="154">
        <f>D8*D9</f>
        <v>485.87944000000005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FFFF00"/>
  </sheetPr>
  <dimension ref="A1:I76"/>
  <sheetViews>
    <sheetView zoomScale="110" zoomScaleNormal="110" workbookViewId="0"/>
  </sheetViews>
  <sheetFormatPr baseColWidth="10" defaultColWidth="11.42578125" defaultRowHeight="14.25" x14ac:dyDescent="0.2"/>
  <cols>
    <col min="1" max="1" width="4.28515625" style="14" customWidth="1"/>
    <col min="2" max="2" width="47.140625" style="14" customWidth="1"/>
    <col min="3" max="3" width="14.28515625" style="527" customWidth="1"/>
    <col min="4" max="4" width="16" style="527" customWidth="1"/>
    <col min="5" max="9" width="14.28515625" style="527" customWidth="1"/>
    <col min="10" max="16384" width="11.42578125" style="14"/>
  </cols>
  <sheetData>
    <row r="1" spans="1:9" ht="18.75" customHeight="1" x14ac:dyDescent="0.2">
      <c r="A1" s="448" t="s">
        <v>112</v>
      </c>
      <c r="B1" s="448" t="s">
        <v>112</v>
      </c>
      <c r="C1" s="505" t="s">
        <v>112</v>
      </c>
      <c r="D1" s="505" t="s">
        <v>112</v>
      </c>
      <c r="E1" s="505" t="s">
        <v>112</v>
      </c>
      <c r="F1" s="505" t="s">
        <v>112</v>
      </c>
      <c r="G1" s="505" t="s">
        <v>112</v>
      </c>
      <c r="H1" s="505" t="s">
        <v>112</v>
      </c>
      <c r="I1" s="505" t="s">
        <v>112</v>
      </c>
    </row>
    <row r="2" spans="1:9" ht="18.75" customHeight="1" x14ac:dyDescent="0.2">
      <c r="A2" s="446" t="s">
        <v>113</v>
      </c>
      <c r="B2" s="449"/>
      <c r="C2" s="506"/>
      <c r="D2" s="506"/>
      <c r="E2" s="506"/>
      <c r="F2" s="506"/>
      <c r="G2" s="506"/>
      <c r="H2" s="506"/>
      <c r="I2" s="506"/>
    </row>
    <row r="3" spans="1:9" ht="14.25" customHeight="1" x14ac:dyDescent="0.2">
      <c r="A3" s="478" t="s">
        <v>112</v>
      </c>
      <c r="B3" s="447" t="s">
        <v>112</v>
      </c>
      <c r="C3" s="505" t="s">
        <v>112</v>
      </c>
      <c r="D3" s="505" t="s">
        <v>112</v>
      </c>
      <c r="E3" s="505" t="s">
        <v>112</v>
      </c>
      <c r="F3" s="505" t="s">
        <v>112</v>
      </c>
      <c r="G3" s="505" t="s">
        <v>112</v>
      </c>
      <c r="H3" s="505" t="s">
        <v>112</v>
      </c>
      <c r="I3" s="505" t="s">
        <v>112</v>
      </c>
    </row>
    <row r="4" spans="1:9" ht="14.25" customHeight="1" x14ac:dyDescent="0.2">
      <c r="A4" s="478" t="s">
        <v>112</v>
      </c>
      <c r="B4" s="450" t="s">
        <v>114</v>
      </c>
      <c r="C4" s="505" t="s">
        <v>112</v>
      </c>
      <c r="D4" s="505" t="s">
        <v>112</v>
      </c>
      <c r="E4" s="505" t="s">
        <v>112</v>
      </c>
      <c r="F4" s="505" t="s">
        <v>112</v>
      </c>
      <c r="G4" s="505" t="s">
        <v>112</v>
      </c>
      <c r="H4" s="505" t="s">
        <v>112</v>
      </c>
      <c r="I4" s="505" t="s">
        <v>112</v>
      </c>
    </row>
    <row r="5" spans="1:9" ht="14.25" customHeight="1" x14ac:dyDescent="0.2">
      <c r="A5" s="478" t="s">
        <v>112</v>
      </c>
      <c r="B5" s="451" t="s">
        <v>112</v>
      </c>
      <c r="C5" s="507" t="s">
        <v>115</v>
      </c>
      <c r="D5" s="508" t="s">
        <v>116</v>
      </c>
      <c r="E5" s="508" t="s">
        <v>117</v>
      </c>
      <c r="F5" s="508" t="s">
        <v>118</v>
      </c>
      <c r="G5" s="508" t="s">
        <v>119</v>
      </c>
      <c r="H5" s="508" t="s">
        <v>120</v>
      </c>
      <c r="I5" s="509" t="s">
        <v>121</v>
      </c>
    </row>
    <row r="6" spans="1:9" ht="14.25" customHeight="1" x14ac:dyDescent="0.2">
      <c r="A6" s="448" t="s">
        <v>112</v>
      </c>
      <c r="B6" s="451" t="s">
        <v>112</v>
      </c>
      <c r="C6" s="556" t="s">
        <v>122</v>
      </c>
      <c r="D6" s="558" t="s">
        <v>123</v>
      </c>
      <c r="E6" s="560" t="s">
        <v>124</v>
      </c>
      <c r="F6" s="560"/>
      <c r="G6" s="560"/>
      <c r="H6" s="560"/>
      <c r="I6" s="561"/>
    </row>
    <row r="7" spans="1:9" ht="32.25" customHeight="1" x14ac:dyDescent="0.2">
      <c r="A7" s="448" t="s">
        <v>112</v>
      </c>
      <c r="B7" s="451" t="s">
        <v>112</v>
      </c>
      <c r="C7" s="557"/>
      <c r="D7" s="559"/>
      <c r="E7" s="510" t="s">
        <v>125</v>
      </c>
      <c r="F7" s="510" t="s">
        <v>126</v>
      </c>
      <c r="G7" s="510" t="s">
        <v>127</v>
      </c>
      <c r="H7" s="510" t="s">
        <v>128</v>
      </c>
      <c r="I7" s="511" t="s">
        <v>129</v>
      </c>
    </row>
    <row r="8" spans="1:9" x14ac:dyDescent="0.2">
      <c r="A8" s="448" t="s">
        <v>112</v>
      </c>
      <c r="B8" s="452" t="s">
        <v>130</v>
      </c>
      <c r="C8" s="512" t="s">
        <v>112</v>
      </c>
      <c r="D8" s="513" t="s">
        <v>112</v>
      </c>
      <c r="E8" s="514" t="s">
        <v>112</v>
      </c>
      <c r="F8" s="514" t="s">
        <v>112</v>
      </c>
      <c r="G8" s="514" t="s">
        <v>112</v>
      </c>
      <c r="H8" s="514" t="s">
        <v>112</v>
      </c>
      <c r="I8" s="515" t="s">
        <v>112</v>
      </c>
    </row>
    <row r="9" spans="1:9" ht="14.25" customHeight="1" x14ac:dyDescent="0.2">
      <c r="A9" s="448" t="s">
        <v>112</v>
      </c>
      <c r="B9" s="453" t="s">
        <v>131</v>
      </c>
      <c r="C9" s="502">
        <v>106</v>
      </c>
      <c r="D9" s="516">
        <v>106</v>
      </c>
      <c r="E9" s="502" t="s">
        <v>112</v>
      </c>
      <c r="F9" s="502" t="s">
        <v>112</v>
      </c>
      <c r="G9" s="502" t="s">
        <v>112</v>
      </c>
      <c r="H9" s="502" t="s">
        <v>112</v>
      </c>
      <c r="I9" s="517" t="s">
        <v>112</v>
      </c>
    </row>
    <row r="10" spans="1:9" ht="14.25" customHeight="1" x14ac:dyDescent="0.2">
      <c r="A10" s="448" t="s">
        <v>112</v>
      </c>
      <c r="B10" s="453" t="s">
        <v>132</v>
      </c>
      <c r="C10" s="503">
        <v>1826</v>
      </c>
      <c r="D10" s="516">
        <v>1826</v>
      </c>
      <c r="E10" s="502" t="s">
        <v>112</v>
      </c>
      <c r="F10" s="502" t="s">
        <v>112</v>
      </c>
      <c r="G10" s="502" t="s">
        <v>112</v>
      </c>
      <c r="H10" s="502" t="s">
        <v>112</v>
      </c>
      <c r="I10" s="517" t="s">
        <v>112</v>
      </c>
    </row>
    <row r="11" spans="1:9" ht="14.25" customHeight="1" x14ac:dyDescent="0.2">
      <c r="A11" s="448" t="s">
        <v>112</v>
      </c>
      <c r="B11" s="453" t="s">
        <v>133</v>
      </c>
      <c r="C11" s="503">
        <v>62856</v>
      </c>
      <c r="D11" s="516">
        <v>62884</v>
      </c>
      <c r="E11" s="502" t="s">
        <v>112</v>
      </c>
      <c r="F11" s="502" t="s">
        <v>112</v>
      </c>
      <c r="G11" s="502" t="s">
        <v>112</v>
      </c>
      <c r="H11" s="502" t="s">
        <v>112</v>
      </c>
      <c r="I11" s="517" t="s">
        <v>112</v>
      </c>
    </row>
    <row r="12" spans="1:9" ht="14.25" customHeight="1" x14ac:dyDescent="0.2">
      <c r="A12" s="448" t="s">
        <v>112</v>
      </c>
      <c r="B12" s="453" t="s">
        <v>134</v>
      </c>
      <c r="C12" s="503">
        <v>6930</v>
      </c>
      <c r="D12" s="516">
        <v>6930</v>
      </c>
      <c r="E12" s="502" t="s">
        <v>112</v>
      </c>
      <c r="F12" s="502" t="s">
        <v>112</v>
      </c>
      <c r="G12" s="502" t="s">
        <v>112</v>
      </c>
      <c r="H12" s="502" t="s">
        <v>112</v>
      </c>
      <c r="I12" s="517" t="s">
        <v>112</v>
      </c>
    </row>
    <row r="13" spans="1:9" ht="14.25" customHeight="1" x14ac:dyDescent="0.2">
      <c r="A13" s="448" t="s">
        <v>112</v>
      </c>
      <c r="B13" s="453" t="s">
        <v>135</v>
      </c>
      <c r="C13" s="503">
        <v>2190</v>
      </c>
      <c r="D13" s="516">
        <v>2190</v>
      </c>
      <c r="E13" s="502" t="s">
        <v>112</v>
      </c>
      <c r="F13" s="502" t="s">
        <v>112</v>
      </c>
      <c r="G13" s="502" t="s">
        <v>112</v>
      </c>
      <c r="H13" s="502" t="s">
        <v>112</v>
      </c>
      <c r="I13" s="518" t="s">
        <v>112</v>
      </c>
    </row>
    <row r="14" spans="1:9" ht="14.25" customHeight="1" x14ac:dyDescent="0.2">
      <c r="A14" s="448" t="s">
        <v>112</v>
      </c>
      <c r="B14" s="453" t="s">
        <v>136</v>
      </c>
      <c r="C14" s="502">
        <v>0</v>
      </c>
      <c r="D14" s="502">
        <v>69</v>
      </c>
      <c r="E14" s="502" t="s">
        <v>112</v>
      </c>
      <c r="F14" s="502" t="s">
        <v>112</v>
      </c>
      <c r="G14" s="502" t="s">
        <v>112</v>
      </c>
      <c r="H14" s="502" t="s">
        <v>112</v>
      </c>
      <c r="I14" s="517" t="s">
        <v>112</v>
      </c>
    </row>
    <row r="15" spans="1:9" ht="14.25" customHeight="1" x14ac:dyDescent="0.2">
      <c r="A15" s="448" t="s">
        <v>112</v>
      </c>
      <c r="B15" s="453" t="s">
        <v>137</v>
      </c>
      <c r="C15" s="502">
        <v>1155</v>
      </c>
      <c r="D15" s="516">
        <v>862</v>
      </c>
      <c r="E15" s="502" t="s">
        <v>112</v>
      </c>
      <c r="F15" s="502" t="s">
        <v>112</v>
      </c>
      <c r="G15" s="502" t="s">
        <v>112</v>
      </c>
      <c r="H15" s="502" t="s">
        <v>112</v>
      </c>
      <c r="I15" s="517" t="s">
        <v>112</v>
      </c>
    </row>
    <row r="16" spans="1:9" ht="14.25" customHeight="1" x14ac:dyDescent="0.2">
      <c r="A16" s="448" t="s">
        <v>112</v>
      </c>
      <c r="B16" s="453" t="s">
        <v>138</v>
      </c>
      <c r="C16" s="503">
        <v>285</v>
      </c>
      <c r="D16" s="516">
        <v>246</v>
      </c>
      <c r="E16" s="502" t="s">
        <v>112</v>
      </c>
      <c r="F16" s="502" t="s">
        <v>112</v>
      </c>
      <c r="G16" s="502" t="s">
        <v>112</v>
      </c>
      <c r="H16" s="502" t="s">
        <v>112</v>
      </c>
      <c r="I16" s="517" t="s">
        <v>112</v>
      </c>
    </row>
    <row r="17" spans="1:9" ht="14.25" customHeight="1" x14ac:dyDescent="0.2">
      <c r="A17" s="448" t="s">
        <v>112</v>
      </c>
      <c r="B17" s="453" t="s">
        <v>139</v>
      </c>
      <c r="C17" s="503">
        <v>24</v>
      </c>
      <c r="D17" s="516">
        <v>0</v>
      </c>
      <c r="E17" s="502" t="s">
        <v>112</v>
      </c>
      <c r="F17" s="502" t="s">
        <v>112</v>
      </c>
      <c r="G17" s="502" t="s">
        <v>112</v>
      </c>
      <c r="H17" s="502" t="s">
        <v>112</v>
      </c>
      <c r="I17" s="517" t="s">
        <v>112</v>
      </c>
    </row>
    <row r="18" spans="1:9" ht="14.25" customHeight="1" x14ac:dyDescent="0.2">
      <c r="A18" s="448" t="s">
        <v>112</v>
      </c>
      <c r="B18" s="453" t="s">
        <v>140</v>
      </c>
      <c r="C18" s="503">
        <v>25</v>
      </c>
      <c r="D18" s="516">
        <v>23</v>
      </c>
      <c r="E18" s="502" t="s">
        <v>112</v>
      </c>
      <c r="F18" s="502" t="s">
        <v>112</v>
      </c>
      <c r="G18" s="502" t="s">
        <v>112</v>
      </c>
      <c r="H18" s="502" t="s">
        <v>112</v>
      </c>
      <c r="I18" s="517" t="s">
        <v>112</v>
      </c>
    </row>
    <row r="19" spans="1:9" ht="14.25" customHeight="1" x14ac:dyDescent="0.2">
      <c r="A19" s="448" t="s">
        <v>112</v>
      </c>
      <c r="B19" s="453" t="s">
        <v>141</v>
      </c>
      <c r="C19" s="503">
        <v>342</v>
      </c>
      <c r="D19" s="516">
        <v>256</v>
      </c>
      <c r="E19" s="502" t="s">
        <v>112</v>
      </c>
      <c r="F19" s="502" t="s">
        <v>112</v>
      </c>
      <c r="G19" s="502" t="s">
        <v>112</v>
      </c>
      <c r="H19" s="502" t="s">
        <v>112</v>
      </c>
      <c r="I19" s="517" t="s">
        <v>112</v>
      </c>
    </row>
    <row r="20" spans="1:9" ht="14.25" customHeight="1" x14ac:dyDescent="0.2">
      <c r="A20" s="448" t="s">
        <v>112</v>
      </c>
      <c r="B20" s="454" t="s">
        <v>142</v>
      </c>
      <c r="C20" s="504">
        <f>SUM(C9:C19)</f>
        <v>75739</v>
      </c>
      <c r="D20" s="504">
        <f>SUM(D9:D19)</f>
        <v>75392</v>
      </c>
      <c r="E20" s="504" t="s">
        <v>112</v>
      </c>
      <c r="F20" s="504" t="s">
        <v>112</v>
      </c>
      <c r="G20" s="504" t="s">
        <v>112</v>
      </c>
      <c r="H20" s="504" t="s">
        <v>112</v>
      </c>
      <c r="I20" s="519" t="s">
        <v>112</v>
      </c>
    </row>
    <row r="21" spans="1:9" ht="14.25" customHeight="1" x14ac:dyDescent="0.2">
      <c r="A21" s="448" t="s">
        <v>112</v>
      </c>
      <c r="B21" s="455" t="s">
        <v>143</v>
      </c>
      <c r="C21" s="513" t="s">
        <v>112</v>
      </c>
      <c r="D21" s="513" t="s">
        <v>112</v>
      </c>
      <c r="E21" s="513" t="s">
        <v>112</v>
      </c>
      <c r="F21" s="513" t="s">
        <v>112</v>
      </c>
      <c r="G21" s="513" t="s">
        <v>112</v>
      </c>
      <c r="H21" s="513" t="s">
        <v>112</v>
      </c>
      <c r="I21" s="520" t="s">
        <v>112</v>
      </c>
    </row>
    <row r="22" spans="1:9" ht="14.25" customHeight="1" x14ac:dyDescent="0.2">
      <c r="A22" s="448" t="s">
        <v>112</v>
      </c>
      <c r="B22" s="453" t="s">
        <v>144</v>
      </c>
      <c r="C22" s="502">
        <v>150</v>
      </c>
      <c r="D22" s="516">
        <v>150</v>
      </c>
      <c r="E22" s="502" t="s">
        <v>112</v>
      </c>
      <c r="F22" s="502" t="s">
        <v>112</v>
      </c>
      <c r="G22" s="502" t="s">
        <v>112</v>
      </c>
      <c r="H22" s="502" t="s">
        <v>112</v>
      </c>
      <c r="I22" s="516">
        <v>150</v>
      </c>
    </row>
    <row r="23" spans="1:9" ht="14.25" customHeight="1" x14ac:dyDescent="0.2">
      <c r="A23" s="448" t="s">
        <v>112</v>
      </c>
      <c r="B23" s="453" t="s">
        <v>145</v>
      </c>
      <c r="C23" s="502">
        <v>47105</v>
      </c>
      <c r="D23" s="502">
        <v>47151</v>
      </c>
      <c r="E23" s="502" t="s">
        <v>112</v>
      </c>
      <c r="F23" s="502" t="s">
        <v>112</v>
      </c>
      <c r="G23" s="502" t="s">
        <v>112</v>
      </c>
      <c r="H23" s="502" t="s">
        <v>112</v>
      </c>
      <c r="I23" s="502">
        <v>47151</v>
      </c>
    </row>
    <row r="24" spans="1:9" ht="14.25" customHeight="1" x14ac:dyDescent="0.2">
      <c r="A24" s="448" t="s">
        <v>112</v>
      </c>
      <c r="B24" s="453" t="s">
        <v>146</v>
      </c>
      <c r="C24" s="502">
        <v>16971</v>
      </c>
      <c r="D24" s="502">
        <v>16971</v>
      </c>
      <c r="E24" s="502" t="s">
        <v>112</v>
      </c>
      <c r="F24" s="502" t="s">
        <v>112</v>
      </c>
      <c r="G24" s="502" t="s">
        <v>112</v>
      </c>
      <c r="H24" s="502" t="s">
        <v>112</v>
      </c>
      <c r="I24" s="502">
        <v>16971</v>
      </c>
    </row>
    <row r="25" spans="1:9" ht="14.25" customHeight="1" x14ac:dyDescent="0.2">
      <c r="A25" s="448" t="s">
        <v>112</v>
      </c>
      <c r="B25" s="453" t="s">
        <v>147</v>
      </c>
      <c r="C25" s="502">
        <v>50</v>
      </c>
      <c r="D25" s="502">
        <v>46</v>
      </c>
      <c r="E25" s="502" t="s">
        <v>112</v>
      </c>
      <c r="F25" s="502" t="s">
        <v>112</v>
      </c>
      <c r="G25" s="502" t="s">
        <v>112</v>
      </c>
      <c r="H25" s="502" t="s">
        <v>112</v>
      </c>
      <c r="I25" s="502">
        <v>46</v>
      </c>
    </row>
    <row r="26" spans="1:9" ht="14.25" customHeight="1" x14ac:dyDescent="0.2">
      <c r="A26" s="448" t="s">
        <v>112</v>
      </c>
      <c r="B26" s="453" t="s">
        <v>148</v>
      </c>
      <c r="C26" s="502">
        <v>1053</v>
      </c>
      <c r="D26" s="502">
        <v>990</v>
      </c>
      <c r="E26" s="502" t="s">
        <v>112</v>
      </c>
      <c r="F26" s="502" t="s">
        <v>112</v>
      </c>
      <c r="G26" s="502" t="s">
        <v>112</v>
      </c>
      <c r="H26" s="502" t="s">
        <v>112</v>
      </c>
      <c r="I26" s="502">
        <v>990</v>
      </c>
    </row>
    <row r="27" spans="1:9" ht="14.25" customHeight="1" x14ac:dyDescent="0.2">
      <c r="A27" s="448" t="s">
        <v>112</v>
      </c>
      <c r="B27" s="453" t="s">
        <v>149</v>
      </c>
      <c r="C27" s="502">
        <v>651</v>
      </c>
      <c r="D27" s="502">
        <v>651</v>
      </c>
      <c r="E27" s="502" t="s">
        <v>112</v>
      </c>
      <c r="F27" s="502" t="s">
        <v>112</v>
      </c>
      <c r="G27" s="502" t="s">
        <v>112</v>
      </c>
      <c r="H27" s="502" t="s">
        <v>112</v>
      </c>
      <c r="I27" s="502">
        <v>651</v>
      </c>
    </row>
    <row r="28" spans="1:9" ht="14.25" customHeight="1" x14ac:dyDescent="0.2">
      <c r="A28" s="448" t="s">
        <v>112</v>
      </c>
      <c r="B28" s="454" t="s">
        <v>150</v>
      </c>
      <c r="C28" s="504">
        <f>SUM(C22:C27)</f>
        <v>65980</v>
      </c>
      <c r="D28" s="504">
        <f>SUM(D22:D27)</f>
        <v>65959</v>
      </c>
      <c r="E28" s="504" t="s">
        <v>112</v>
      </c>
      <c r="F28" s="504" t="s">
        <v>112</v>
      </c>
      <c r="G28" s="504" t="s">
        <v>112</v>
      </c>
      <c r="H28" s="504" t="s">
        <v>112</v>
      </c>
      <c r="I28" s="504">
        <f>SUM(I22:I27)</f>
        <v>65959</v>
      </c>
    </row>
    <row r="29" spans="1:9" ht="14.25" customHeight="1" x14ac:dyDescent="0.2">
      <c r="A29" s="448" t="s">
        <v>112</v>
      </c>
      <c r="B29" s="455" t="s">
        <v>151</v>
      </c>
      <c r="C29" s="513" t="s">
        <v>112</v>
      </c>
      <c r="D29" s="513" t="s">
        <v>112</v>
      </c>
      <c r="E29" s="513" t="s">
        <v>112</v>
      </c>
      <c r="F29" s="513" t="s">
        <v>112</v>
      </c>
      <c r="G29" s="513" t="s">
        <v>112</v>
      </c>
      <c r="H29" s="513" t="s">
        <v>112</v>
      </c>
      <c r="I29" s="520" t="s">
        <v>112</v>
      </c>
    </row>
    <row r="30" spans="1:9" ht="14.25" customHeight="1" x14ac:dyDescent="0.2">
      <c r="A30" s="448" t="s">
        <v>112</v>
      </c>
      <c r="B30" s="453" t="s">
        <v>152</v>
      </c>
      <c r="C30" s="502">
        <v>1778</v>
      </c>
      <c r="D30" s="502">
        <v>1778</v>
      </c>
      <c r="E30" s="502" t="s">
        <v>112</v>
      </c>
      <c r="F30" s="502" t="s">
        <v>112</v>
      </c>
      <c r="G30" s="502" t="s">
        <v>112</v>
      </c>
      <c r="H30" s="502" t="s">
        <v>112</v>
      </c>
      <c r="I30" s="502">
        <f>D30</f>
        <v>1778</v>
      </c>
    </row>
    <row r="31" spans="1:9" ht="14.25" customHeight="1" x14ac:dyDescent="0.2">
      <c r="A31" s="448" t="s">
        <v>112</v>
      </c>
      <c r="B31" s="453" t="s">
        <v>153</v>
      </c>
      <c r="C31" s="502">
        <v>2777</v>
      </c>
      <c r="D31" s="502">
        <v>2777</v>
      </c>
      <c r="E31" s="502" t="s">
        <v>112</v>
      </c>
      <c r="F31" s="502" t="s">
        <v>112</v>
      </c>
      <c r="G31" s="502" t="s">
        <v>112</v>
      </c>
      <c r="H31" s="502" t="s">
        <v>112</v>
      </c>
      <c r="I31" s="502">
        <f t="shared" ref="I31:I38" si="0">D31</f>
        <v>2777</v>
      </c>
    </row>
    <row r="32" spans="1:9" ht="14.25" customHeight="1" x14ac:dyDescent="0.2">
      <c r="A32" s="448" t="s">
        <v>112</v>
      </c>
      <c r="B32" s="453" t="s">
        <v>154</v>
      </c>
      <c r="C32" s="502">
        <v>812</v>
      </c>
      <c r="D32" s="502">
        <v>812</v>
      </c>
      <c r="E32" s="502" t="s">
        <v>112</v>
      </c>
      <c r="F32" s="502" t="s">
        <v>112</v>
      </c>
      <c r="G32" s="502" t="s">
        <v>112</v>
      </c>
      <c r="H32" s="502" t="s">
        <v>112</v>
      </c>
      <c r="I32" s="502">
        <f t="shared" si="0"/>
        <v>812</v>
      </c>
    </row>
    <row r="33" spans="1:9" ht="14.25" customHeight="1" x14ac:dyDescent="0.2">
      <c r="A33" s="448" t="s">
        <v>112</v>
      </c>
      <c r="B33" s="453" t="s">
        <v>155</v>
      </c>
      <c r="C33" s="502">
        <v>7</v>
      </c>
      <c r="D33" s="502">
        <v>7</v>
      </c>
      <c r="E33" s="502" t="s">
        <v>112</v>
      </c>
      <c r="F33" s="502" t="s">
        <v>112</v>
      </c>
      <c r="G33" s="502" t="s">
        <v>112</v>
      </c>
      <c r="H33" s="502" t="s">
        <v>112</v>
      </c>
      <c r="I33" s="502">
        <f t="shared" si="0"/>
        <v>7</v>
      </c>
    </row>
    <row r="34" spans="1:9" ht="14.25" customHeight="1" x14ac:dyDescent="0.2">
      <c r="A34" s="448" t="s">
        <v>112</v>
      </c>
      <c r="B34" s="453" t="s">
        <v>156</v>
      </c>
      <c r="C34" s="502">
        <v>3532</v>
      </c>
      <c r="D34" s="502">
        <v>3532</v>
      </c>
      <c r="E34" s="502" t="s">
        <v>112</v>
      </c>
      <c r="F34" s="502" t="s">
        <v>112</v>
      </c>
      <c r="G34" s="502" t="s">
        <v>112</v>
      </c>
      <c r="H34" s="502" t="s">
        <v>112</v>
      </c>
      <c r="I34" s="502">
        <f t="shared" si="0"/>
        <v>3532</v>
      </c>
    </row>
    <row r="35" spans="1:9" ht="14.25" customHeight="1" x14ac:dyDescent="0.2">
      <c r="A35" s="448" t="s">
        <v>112</v>
      </c>
      <c r="B35" s="453" t="s">
        <v>157</v>
      </c>
      <c r="C35" s="502">
        <v>27</v>
      </c>
      <c r="D35" s="502">
        <v>27</v>
      </c>
      <c r="E35" s="502" t="s">
        <v>112</v>
      </c>
      <c r="F35" s="502" t="s">
        <v>112</v>
      </c>
      <c r="G35" s="502" t="s">
        <v>112</v>
      </c>
      <c r="H35" s="502" t="s">
        <v>112</v>
      </c>
      <c r="I35" s="502">
        <f t="shared" si="0"/>
        <v>27</v>
      </c>
    </row>
    <row r="36" spans="1:9" ht="14.25" customHeight="1" x14ac:dyDescent="0.2">
      <c r="A36" s="448" t="s">
        <v>112</v>
      </c>
      <c r="B36" s="453" t="s">
        <v>158</v>
      </c>
      <c r="C36" s="502">
        <v>350</v>
      </c>
      <c r="D36" s="502">
        <v>350</v>
      </c>
      <c r="E36" s="502" t="s">
        <v>112</v>
      </c>
      <c r="F36" s="502" t="s">
        <v>112</v>
      </c>
      <c r="G36" s="502" t="s">
        <v>112</v>
      </c>
      <c r="H36" s="502" t="s">
        <v>112</v>
      </c>
      <c r="I36" s="502">
        <f t="shared" si="0"/>
        <v>350</v>
      </c>
    </row>
    <row r="37" spans="1:9" ht="14.25" customHeight="1" x14ac:dyDescent="0.2">
      <c r="A37" s="448" t="s">
        <v>112</v>
      </c>
      <c r="B37" s="453" t="s">
        <v>159</v>
      </c>
      <c r="C37" s="502">
        <v>470</v>
      </c>
      <c r="D37" s="502">
        <v>150</v>
      </c>
      <c r="E37" s="502" t="s">
        <v>112</v>
      </c>
      <c r="F37" s="502" t="s">
        <v>112</v>
      </c>
      <c r="G37" s="502" t="s">
        <v>112</v>
      </c>
      <c r="H37" s="502" t="s">
        <v>112</v>
      </c>
      <c r="I37" s="502">
        <f t="shared" si="0"/>
        <v>150</v>
      </c>
    </row>
    <row r="38" spans="1:9" ht="14.25" customHeight="1" x14ac:dyDescent="0.2">
      <c r="A38" s="448" t="s">
        <v>112</v>
      </c>
      <c r="B38" s="453" t="s">
        <v>160</v>
      </c>
      <c r="C38" s="502">
        <v>5</v>
      </c>
      <c r="D38" s="502">
        <v>0</v>
      </c>
      <c r="E38" s="502" t="s">
        <v>112</v>
      </c>
      <c r="F38" s="502" t="s">
        <v>112</v>
      </c>
      <c r="G38" s="502" t="s">
        <v>112</v>
      </c>
      <c r="H38" s="502" t="s">
        <v>112</v>
      </c>
      <c r="I38" s="502">
        <f t="shared" si="0"/>
        <v>0</v>
      </c>
    </row>
    <row r="39" spans="1:9" ht="14.25" customHeight="1" x14ac:dyDescent="0.2">
      <c r="A39" s="448" t="s">
        <v>112</v>
      </c>
      <c r="B39" s="454" t="s">
        <v>161</v>
      </c>
      <c r="C39" s="504">
        <f>SUM(C30:C38)</f>
        <v>9758</v>
      </c>
      <c r="D39" s="504">
        <f>SUM(D30:D38)</f>
        <v>9433</v>
      </c>
      <c r="E39" s="504" t="s">
        <v>112</v>
      </c>
      <c r="F39" s="504" t="s">
        <v>112</v>
      </c>
      <c r="G39" s="504" t="s">
        <v>112</v>
      </c>
      <c r="H39" s="504" t="s">
        <v>112</v>
      </c>
      <c r="I39" s="504">
        <f>SUM(I30:I38)</f>
        <v>9433</v>
      </c>
    </row>
    <row r="40" spans="1:9" ht="14.25" customHeight="1" x14ac:dyDescent="0.2">
      <c r="A40" s="448" t="s">
        <v>112</v>
      </c>
      <c r="B40" s="455" t="s">
        <v>112</v>
      </c>
      <c r="C40" s="513" t="s">
        <v>112</v>
      </c>
      <c r="D40" s="513" t="s">
        <v>112</v>
      </c>
      <c r="E40" s="513" t="s">
        <v>112</v>
      </c>
      <c r="F40" s="513" t="s">
        <v>112</v>
      </c>
      <c r="G40" s="513" t="s">
        <v>112</v>
      </c>
      <c r="H40" s="513" t="s">
        <v>112</v>
      </c>
      <c r="I40" s="513" t="s">
        <v>112</v>
      </c>
    </row>
    <row r="41" spans="1:9" ht="14.25" customHeight="1" x14ac:dyDescent="0.2">
      <c r="A41" s="448" t="s">
        <v>112</v>
      </c>
      <c r="B41" s="456" t="s">
        <v>162</v>
      </c>
      <c r="C41" s="521">
        <f>C39+C28</f>
        <v>75738</v>
      </c>
      <c r="D41" s="521">
        <f>D39+D28</f>
        <v>75392</v>
      </c>
      <c r="E41" s="522" t="s">
        <v>112</v>
      </c>
      <c r="F41" s="522" t="s">
        <v>112</v>
      </c>
      <c r="G41" s="522" t="s">
        <v>112</v>
      </c>
      <c r="H41" s="522" t="s">
        <v>112</v>
      </c>
      <c r="I41" s="521">
        <f>I39+I28</f>
        <v>75392</v>
      </c>
    </row>
    <row r="42" spans="1:9" ht="14.25" customHeight="1" x14ac:dyDescent="0.2">
      <c r="A42" s="448" t="s">
        <v>112</v>
      </c>
      <c r="B42" s="457" t="s">
        <v>112</v>
      </c>
      <c r="C42" s="524" t="s">
        <v>112</v>
      </c>
      <c r="D42" s="525" t="s">
        <v>112</v>
      </c>
      <c r="E42" s="524" t="s">
        <v>112</v>
      </c>
      <c r="F42" s="524" t="s">
        <v>112</v>
      </c>
      <c r="G42" s="524" t="s">
        <v>112</v>
      </c>
      <c r="H42" s="524" t="s">
        <v>112</v>
      </c>
      <c r="I42" s="526" t="s">
        <v>112</v>
      </c>
    </row>
    <row r="43" spans="1:9" ht="14.25" customHeight="1" x14ac:dyDescent="0.2">
      <c r="A43" s="448" t="s">
        <v>112</v>
      </c>
      <c r="B43" s="453" t="s">
        <v>112</v>
      </c>
      <c r="C43" s="502" t="s">
        <v>112</v>
      </c>
      <c r="D43" s="502" t="s">
        <v>112</v>
      </c>
      <c r="E43" s="502" t="s">
        <v>112</v>
      </c>
      <c r="F43" s="502" t="s">
        <v>112</v>
      </c>
      <c r="G43" s="502" t="s">
        <v>112</v>
      </c>
      <c r="H43" s="502" t="s">
        <v>112</v>
      </c>
      <c r="I43" s="518" t="s">
        <v>112</v>
      </c>
    </row>
    <row r="44" spans="1:9" ht="14.25" customHeight="1" x14ac:dyDescent="0.2">
      <c r="A44" s="448" t="s">
        <v>112</v>
      </c>
      <c r="B44" s="453" t="s">
        <v>112</v>
      </c>
      <c r="C44" s="502" t="s">
        <v>112</v>
      </c>
      <c r="D44" s="502" t="s">
        <v>112</v>
      </c>
      <c r="E44" s="502" t="s">
        <v>112</v>
      </c>
      <c r="F44" s="502" t="s">
        <v>112</v>
      </c>
      <c r="G44" s="502" t="s">
        <v>112</v>
      </c>
      <c r="H44" s="502" t="s">
        <v>112</v>
      </c>
      <c r="I44" s="518" t="s">
        <v>112</v>
      </c>
    </row>
    <row r="45" spans="1:9" ht="14.25" customHeight="1" x14ac:dyDescent="0.2">
      <c r="A45" s="448" t="s">
        <v>112</v>
      </c>
      <c r="B45" s="454" t="s">
        <v>112</v>
      </c>
      <c r="C45" s="504" t="s">
        <v>112</v>
      </c>
      <c r="D45" s="504" t="s">
        <v>112</v>
      </c>
      <c r="E45" s="504" t="s">
        <v>112</v>
      </c>
      <c r="F45" s="504" t="s">
        <v>112</v>
      </c>
      <c r="G45" s="504" t="s">
        <v>112</v>
      </c>
      <c r="H45" s="504" t="s">
        <v>112</v>
      </c>
      <c r="I45" s="519" t="s">
        <v>112</v>
      </c>
    </row>
    <row r="46" spans="1:9" ht="14.25" customHeight="1" x14ac:dyDescent="0.2">
      <c r="A46" s="448" t="s">
        <v>112</v>
      </c>
      <c r="B46" s="455" t="s">
        <v>112</v>
      </c>
      <c r="C46" s="513" t="s">
        <v>112</v>
      </c>
      <c r="D46" s="513" t="s">
        <v>112</v>
      </c>
      <c r="E46" s="513" t="s">
        <v>112</v>
      </c>
      <c r="F46" s="513" t="s">
        <v>112</v>
      </c>
      <c r="G46" s="513" t="s">
        <v>112</v>
      </c>
      <c r="H46" s="513" t="s">
        <v>112</v>
      </c>
      <c r="I46" s="520" t="s">
        <v>112</v>
      </c>
    </row>
    <row r="47" spans="1:9" ht="14.25" customHeight="1" x14ac:dyDescent="0.2">
      <c r="A47" s="448" t="s">
        <v>112</v>
      </c>
      <c r="B47" s="456" t="s">
        <v>112</v>
      </c>
      <c r="C47" s="521" t="s">
        <v>112</v>
      </c>
      <c r="D47" s="522" t="s">
        <v>112</v>
      </c>
      <c r="E47" s="522" t="s">
        <v>112</v>
      </c>
      <c r="F47" s="522" t="s">
        <v>112</v>
      </c>
      <c r="G47" s="522" t="s">
        <v>112</v>
      </c>
      <c r="H47" s="522" t="s">
        <v>112</v>
      </c>
      <c r="I47" s="523" t="s">
        <v>112</v>
      </c>
    </row>
    <row r="48" spans="1:9" x14ac:dyDescent="0.2">
      <c r="A48" s="448" t="s">
        <v>112</v>
      </c>
      <c r="B48" s="448" t="s">
        <v>112</v>
      </c>
      <c r="C48" s="505" t="s">
        <v>112</v>
      </c>
      <c r="D48" s="505" t="s">
        <v>112</v>
      </c>
      <c r="E48" s="505" t="s">
        <v>112</v>
      </c>
      <c r="F48" s="505" t="s">
        <v>112</v>
      </c>
      <c r="G48" s="562"/>
      <c r="H48" s="562"/>
      <c r="I48" s="562"/>
    </row>
    <row r="49" spans="1:9" x14ac:dyDescent="0.2">
      <c r="A49" s="448" t="s">
        <v>112</v>
      </c>
      <c r="B49" s="448" t="s">
        <v>112</v>
      </c>
      <c r="C49" s="505" t="s">
        <v>112</v>
      </c>
      <c r="D49" s="505" t="s">
        <v>112</v>
      </c>
      <c r="E49" s="505" t="s">
        <v>112</v>
      </c>
      <c r="F49" s="505" t="s">
        <v>112</v>
      </c>
      <c r="G49" s="562"/>
      <c r="H49" s="562"/>
      <c r="I49" s="562"/>
    </row>
    <row r="50" spans="1:9" x14ac:dyDescent="0.2">
      <c r="A50" s="448" t="s">
        <v>112</v>
      </c>
      <c r="B50" s="448" t="s">
        <v>112</v>
      </c>
      <c r="C50" s="505" t="s">
        <v>112</v>
      </c>
      <c r="D50" s="505" t="s">
        <v>112</v>
      </c>
      <c r="E50" s="505" t="s">
        <v>112</v>
      </c>
      <c r="F50" s="505" t="s">
        <v>112</v>
      </c>
      <c r="G50" s="505" t="s">
        <v>112</v>
      </c>
      <c r="H50" s="505" t="s">
        <v>112</v>
      </c>
      <c r="I50" s="505" t="s">
        <v>112</v>
      </c>
    </row>
    <row r="51" spans="1:9" x14ac:dyDescent="0.2">
      <c r="A51" s="448" t="s">
        <v>112</v>
      </c>
      <c r="B51" s="448" t="s">
        <v>112</v>
      </c>
      <c r="C51" s="505" t="s">
        <v>112</v>
      </c>
      <c r="D51" s="505" t="s">
        <v>112</v>
      </c>
      <c r="E51" s="505" t="s">
        <v>112</v>
      </c>
      <c r="F51" s="505" t="s">
        <v>112</v>
      </c>
      <c r="G51" s="505" t="s">
        <v>112</v>
      </c>
      <c r="H51" s="505" t="s">
        <v>112</v>
      </c>
      <c r="I51" s="505" t="s">
        <v>112</v>
      </c>
    </row>
    <row r="52" spans="1:9" x14ac:dyDescent="0.2">
      <c r="A52" s="448" t="s">
        <v>112</v>
      </c>
      <c r="B52" s="448" t="s">
        <v>112</v>
      </c>
      <c r="C52" s="505" t="s">
        <v>112</v>
      </c>
      <c r="D52" s="505" t="s">
        <v>112</v>
      </c>
      <c r="E52" s="505" t="s">
        <v>112</v>
      </c>
      <c r="F52" s="505" t="s">
        <v>112</v>
      </c>
      <c r="G52" s="505" t="s">
        <v>112</v>
      </c>
      <c r="H52" s="505" t="s">
        <v>112</v>
      </c>
      <c r="I52" s="505" t="s">
        <v>112</v>
      </c>
    </row>
    <row r="53" spans="1:9" x14ac:dyDescent="0.2">
      <c r="A53" s="448" t="s">
        <v>112</v>
      </c>
      <c r="B53" s="448" t="s">
        <v>112</v>
      </c>
      <c r="C53" s="505" t="s">
        <v>112</v>
      </c>
      <c r="D53" s="505" t="s">
        <v>112</v>
      </c>
      <c r="E53" s="505" t="s">
        <v>112</v>
      </c>
      <c r="F53" s="505" t="s">
        <v>112</v>
      </c>
      <c r="G53" s="505" t="s">
        <v>112</v>
      </c>
      <c r="H53" s="505" t="s">
        <v>112</v>
      </c>
      <c r="I53" s="505" t="s">
        <v>112</v>
      </c>
    </row>
    <row r="54" spans="1:9" x14ac:dyDescent="0.2">
      <c r="A54" s="448" t="s">
        <v>112</v>
      </c>
      <c r="B54" s="448" t="s">
        <v>112</v>
      </c>
      <c r="C54" s="505" t="s">
        <v>112</v>
      </c>
      <c r="D54" s="505" t="s">
        <v>112</v>
      </c>
      <c r="E54" s="505" t="s">
        <v>112</v>
      </c>
      <c r="F54" s="505" t="s">
        <v>112</v>
      </c>
      <c r="G54" s="505" t="s">
        <v>112</v>
      </c>
      <c r="H54" s="505" t="s">
        <v>112</v>
      </c>
      <c r="I54" s="505" t="s">
        <v>112</v>
      </c>
    </row>
    <row r="55" spans="1:9" x14ac:dyDescent="0.2">
      <c r="A55" s="448" t="s">
        <v>112</v>
      </c>
      <c r="B55" s="448" t="s">
        <v>112</v>
      </c>
      <c r="C55" s="505" t="s">
        <v>112</v>
      </c>
      <c r="D55" s="505" t="s">
        <v>112</v>
      </c>
      <c r="E55" s="505" t="s">
        <v>112</v>
      </c>
      <c r="F55" s="505" t="s">
        <v>112</v>
      </c>
      <c r="G55" s="505" t="s">
        <v>112</v>
      </c>
      <c r="H55" s="505" t="s">
        <v>112</v>
      </c>
      <c r="I55" s="505" t="s">
        <v>112</v>
      </c>
    </row>
    <row r="56" spans="1:9" x14ac:dyDescent="0.2">
      <c r="A56" s="448" t="s">
        <v>112</v>
      </c>
      <c r="B56" s="448" t="s">
        <v>112</v>
      </c>
      <c r="C56" s="505" t="s">
        <v>112</v>
      </c>
      <c r="D56" s="505" t="s">
        <v>112</v>
      </c>
      <c r="E56" s="505" t="s">
        <v>112</v>
      </c>
      <c r="F56" s="505" t="s">
        <v>112</v>
      </c>
      <c r="G56" s="505" t="s">
        <v>112</v>
      </c>
      <c r="H56" s="505" t="s">
        <v>112</v>
      </c>
      <c r="I56" s="505" t="s">
        <v>112</v>
      </c>
    </row>
    <row r="57" spans="1:9" x14ac:dyDescent="0.2">
      <c r="A57" s="448" t="s">
        <v>112</v>
      </c>
      <c r="B57" s="448" t="s">
        <v>112</v>
      </c>
      <c r="C57" s="505" t="s">
        <v>112</v>
      </c>
      <c r="D57" s="505" t="s">
        <v>112</v>
      </c>
      <c r="E57" s="505" t="s">
        <v>112</v>
      </c>
      <c r="F57" s="505" t="s">
        <v>112</v>
      </c>
      <c r="G57" s="505" t="s">
        <v>112</v>
      </c>
      <c r="H57" s="505" t="s">
        <v>112</v>
      </c>
      <c r="I57" s="505" t="s">
        <v>112</v>
      </c>
    </row>
    <row r="58" spans="1:9" x14ac:dyDescent="0.2">
      <c r="A58" s="448" t="s">
        <v>112</v>
      </c>
      <c r="B58" s="448" t="s">
        <v>112</v>
      </c>
      <c r="C58" s="505" t="s">
        <v>112</v>
      </c>
      <c r="D58" s="505" t="s">
        <v>112</v>
      </c>
      <c r="E58" s="505" t="s">
        <v>112</v>
      </c>
      <c r="F58" s="505" t="s">
        <v>112</v>
      </c>
      <c r="G58" s="505" t="s">
        <v>112</v>
      </c>
      <c r="H58" s="505" t="s">
        <v>112</v>
      </c>
      <c r="I58" s="505" t="s">
        <v>112</v>
      </c>
    </row>
    <row r="59" spans="1:9" x14ac:dyDescent="0.2">
      <c r="A59" s="448" t="s">
        <v>112</v>
      </c>
      <c r="B59" s="448" t="s">
        <v>112</v>
      </c>
      <c r="C59" s="505" t="s">
        <v>112</v>
      </c>
      <c r="D59" s="505" t="s">
        <v>112</v>
      </c>
      <c r="E59" s="505" t="s">
        <v>112</v>
      </c>
      <c r="F59" s="505" t="s">
        <v>112</v>
      </c>
      <c r="G59" s="505" t="s">
        <v>112</v>
      </c>
      <c r="H59" s="505" t="s">
        <v>112</v>
      </c>
      <c r="I59" s="505" t="s">
        <v>112</v>
      </c>
    </row>
    <row r="60" spans="1:9" x14ac:dyDescent="0.2">
      <c r="A60" s="448" t="s">
        <v>112</v>
      </c>
      <c r="B60" s="448" t="s">
        <v>112</v>
      </c>
      <c r="C60" s="505" t="s">
        <v>112</v>
      </c>
      <c r="D60" s="505" t="s">
        <v>112</v>
      </c>
      <c r="E60" s="505" t="s">
        <v>112</v>
      </c>
      <c r="F60" s="505" t="s">
        <v>112</v>
      </c>
      <c r="G60" s="505" t="s">
        <v>112</v>
      </c>
      <c r="H60" s="505" t="s">
        <v>112</v>
      </c>
      <c r="I60" s="505" t="s">
        <v>112</v>
      </c>
    </row>
    <row r="61" spans="1:9" x14ac:dyDescent="0.2">
      <c r="A61" s="448" t="s">
        <v>112</v>
      </c>
      <c r="B61" s="448" t="s">
        <v>112</v>
      </c>
      <c r="C61" s="505" t="s">
        <v>112</v>
      </c>
      <c r="D61" s="505" t="s">
        <v>112</v>
      </c>
      <c r="E61" s="505" t="s">
        <v>112</v>
      </c>
      <c r="F61" s="505" t="s">
        <v>112</v>
      </c>
      <c r="G61" s="505" t="s">
        <v>112</v>
      </c>
      <c r="H61" s="505" t="s">
        <v>112</v>
      </c>
      <c r="I61" s="505" t="s">
        <v>112</v>
      </c>
    </row>
    <row r="62" spans="1:9" x14ac:dyDescent="0.2">
      <c r="A62" s="448" t="s">
        <v>112</v>
      </c>
      <c r="B62" s="448" t="s">
        <v>112</v>
      </c>
      <c r="C62" s="505" t="s">
        <v>112</v>
      </c>
      <c r="D62" s="505" t="s">
        <v>112</v>
      </c>
      <c r="E62" s="505" t="s">
        <v>112</v>
      </c>
      <c r="F62" s="505" t="s">
        <v>112</v>
      </c>
      <c r="G62" s="505" t="s">
        <v>112</v>
      </c>
      <c r="H62" s="505" t="s">
        <v>112</v>
      </c>
      <c r="I62" s="505" t="s">
        <v>112</v>
      </c>
    </row>
    <row r="63" spans="1:9" x14ac:dyDescent="0.2">
      <c r="A63" s="448" t="s">
        <v>112</v>
      </c>
      <c r="B63" s="448" t="s">
        <v>112</v>
      </c>
      <c r="C63" s="505" t="s">
        <v>112</v>
      </c>
      <c r="D63" s="505" t="s">
        <v>112</v>
      </c>
      <c r="E63" s="505" t="s">
        <v>112</v>
      </c>
      <c r="F63" s="505" t="s">
        <v>112</v>
      </c>
      <c r="G63" s="505" t="s">
        <v>112</v>
      </c>
      <c r="H63" s="505" t="s">
        <v>112</v>
      </c>
      <c r="I63" s="505" t="s">
        <v>112</v>
      </c>
    </row>
    <row r="64" spans="1:9" x14ac:dyDescent="0.2">
      <c r="A64" s="448" t="s">
        <v>112</v>
      </c>
      <c r="B64" s="448" t="s">
        <v>112</v>
      </c>
      <c r="C64" s="505" t="s">
        <v>112</v>
      </c>
      <c r="D64" s="505" t="s">
        <v>112</v>
      </c>
      <c r="E64" s="505" t="s">
        <v>112</v>
      </c>
      <c r="F64" s="505" t="s">
        <v>112</v>
      </c>
      <c r="G64" s="505" t="s">
        <v>112</v>
      </c>
      <c r="H64" s="505" t="s">
        <v>112</v>
      </c>
      <c r="I64" s="505" t="s">
        <v>112</v>
      </c>
    </row>
    <row r="65" spans="1:9" x14ac:dyDescent="0.2">
      <c r="A65" s="448" t="s">
        <v>112</v>
      </c>
      <c r="B65" s="448" t="s">
        <v>112</v>
      </c>
      <c r="C65" s="505" t="s">
        <v>112</v>
      </c>
      <c r="D65" s="505" t="s">
        <v>112</v>
      </c>
      <c r="E65" s="505" t="s">
        <v>112</v>
      </c>
      <c r="F65" s="505" t="s">
        <v>112</v>
      </c>
      <c r="G65" s="505" t="s">
        <v>112</v>
      </c>
      <c r="H65" s="505" t="s">
        <v>112</v>
      </c>
      <c r="I65" s="505" t="s">
        <v>112</v>
      </c>
    </row>
    <row r="66" spans="1:9" x14ac:dyDescent="0.2">
      <c r="A66" s="448" t="s">
        <v>112</v>
      </c>
      <c r="B66" s="448" t="s">
        <v>112</v>
      </c>
      <c r="C66" s="505" t="s">
        <v>112</v>
      </c>
      <c r="D66" s="505" t="s">
        <v>112</v>
      </c>
      <c r="E66" s="505" t="s">
        <v>112</v>
      </c>
      <c r="F66" s="505" t="s">
        <v>112</v>
      </c>
      <c r="G66" s="505" t="s">
        <v>112</v>
      </c>
      <c r="H66" s="505" t="s">
        <v>112</v>
      </c>
      <c r="I66" s="505" t="s">
        <v>112</v>
      </c>
    </row>
    <row r="67" spans="1:9" x14ac:dyDescent="0.2">
      <c r="A67" s="448" t="s">
        <v>112</v>
      </c>
      <c r="B67" s="448" t="s">
        <v>112</v>
      </c>
      <c r="C67" s="505" t="s">
        <v>112</v>
      </c>
      <c r="D67" s="505" t="s">
        <v>112</v>
      </c>
      <c r="E67" s="505" t="s">
        <v>112</v>
      </c>
      <c r="F67" s="505" t="s">
        <v>112</v>
      </c>
      <c r="G67" s="505" t="s">
        <v>112</v>
      </c>
      <c r="H67" s="505" t="s">
        <v>112</v>
      </c>
      <c r="I67" s="505" t="s">
        <v>112</v>
      </c>
    </row>
    <row r="68" spans="1:9" x14ac:dyDescent="0.2">
      <c r="A68" s="448" t="s">
        <v>112</v>
      </c>
      <c r="B68" s="448" t="s">
        <v>112</v>
      </c>
      <c r="C68" s="505" t="s">
        <v>112</v>
      </c>
      <c r="D68" s="505" t="s">
        <v>112</v>
      </c>
      <c r="E68" s="505" t="s">
        <v>112</v>
      </c>
      <c r="F68" s="505" t="s">
        <v>112</v>
      </c>
      <c r="G68" s="505" t="s">
        <v>112</v>
      </c>
      <c r="H68" s="505" t="s">
        <v>112</v>
      </c>
      <c r="I68" s="505" t="s">
        <v>112</v>
      </c>
    </row>
    <row r="69" spans="1:9" x14ac:dyDescent="0.2">
      <c r="A69" s="448" t="s">
        <v>112</v>
      </c>
      <c r="B69" s="448" t="s">
        <v>112</v>
      </c>
      <c r="C69" s="505" t="s">
        <v>112</v>
      </c>
      <c r="D69" s="505" t="s">
        <v>112</v>
      </c>
      <c r="E69" s="505" t="s">
        <v>112</v>
      </c>
      <c r="F69" s="505" t="s">
        <v>112</v>
      </c>
      <c r="G69" s="505" t="s">
        <v>112</v>
      </c>
      <c r="H69" s="505" t="s">
        <v>112</v>
      </c>
      <c r="I69" s="505" t="s">
        <v>112</v>
      </c>
    </row>
    <row r="70" spans="1:9" x14ac:dyDescent="0.2">
      <c r="A70" s="448" t="s">
        <v>112</v>
      </c>
      <c r="B70" s="448" t="s">
        <v>112</v>
      </c>
      <c r="C70" s="505" t="s">
        <v>112</v>
      </c>
      <c r="D70" s="505" t="s">
        <v>112</v>
      </c>
      <c r="E70" s="505" t="s">
        <v>112</v>
      </c>
      <c r="F70" s="505" t="s">
        <v>112</v>
      </c>
      <c r="G70" s="505" t="s">
        <v>112</v>
      </c>
      <c r="H70" s="505" t="s">
        <v>112</v>
      </c>
      <c r="I70" s="505" t="s">
        <v>112</v>
      </c>
    </row>
    <row r="71" spans="1:9" x14ac:dyDescent="0.2">
      <c r="A71" s="448" t="s">
        <v>112</v>
      </c>
      <c r="B71" s="448" t="s">
        <v>112</v>
      </c>
      <c r="C71" s="505" t="s">
        <v>112</v>
      </c>
      <c r="D71" s="505" t="s">
        <v>112</v>
      </c>
      <c r="E71" s="505" t="s">
        <v>112</v>
      </c>
      <c r="F71" s="505" t="s">
        <v>112</v>
      </c>
      <c r="G71" s="505" t="s">
        <v>112</v>
      </c>
      <c r="H71" s="505" t="s">
        <v>112</v>
      </c>
      <c r="I71" s="505" t="s">
        <v>112</v>
      </c>
    </row>
    <row r="72" spans="1:9" x14ac:dyDescent="0.2">
      <c r="A72" s="448" t="s">
        <v>112</v>
      </c>
      <c r="B72" s="448" t="s">
        <v>112</v>
      </c>
      <c r="C72" s="505" t="s">
        <v>112</v>
      </c>
      <c r="D72" s="505" t="s">
        <v>112</v>
      </c>
      <c r="E72" s="505" t="s">
        <v>112</v>
      </c>
      <c r="F72" s="505" t="s">
        <v>112</v>
      </c>
      <c r="G72" s="505" t="s">
        <v>112</v>
      </c>
      <c r="H72" s="505" t="s">
        <v>112</v>
      </c>
      <c r="I72" s="505" t="s">
        <v>112</v>
      </c>
    </row>
    <row r="73" spans="1:9" x14ac:dyDescent="0.2">
      <c r="A73" s="448" t="s">
        <v>112</v>
      </c>
      <c r="B73" s="448" t="s">
        <v>112</v>
      </c>
      <c r="C73" s="505" t="s">
        <v>112</v>
      </c>
      <c r="D73" s="505" t="s">
        <v>112</v>
      </c>
      <c r="E73" s="505" t="s">
        <v>112</v>
      </c>
      <c r="F73" s="505" t="s">
        <v>112</v>
      </c>
      <c r="G73" s="505" t="s">
        <v>112</v>
      </c>
      <c r="H73" s="505" t="s">
        <v>112</v>
      </c>
      <c r="I73" s="505" t="s">
        <v>112</v>
      </c>
    </row>
    <row r="74" spans="1:9" x14ac:dyDescent="0.2">
      <c r="A74" s="448" t="s">
        <v>112</v>
      </c>
      <c r="B74" s="448" t="s">
        <v>112</v>
      </c>
      <c r="C74" s="505" t="s">
        <v>112</v>
      </c>
      <c r="D74" s="505" t="s">
        <v>112</v>
      </c>
      <c r="E74" s="505" t="s">
        <v>112</v>
      </c>
      <c r="F74" s="505" t="s">
        <v>112</v>
      </c>
      <c r="G74" s="505" t="s">
        <v>112</v>
      </c>
      <c r="H74" s="505" t="s">
        <v>112</v>
      </c>
      <c r="I74" s="505" t="s">
        <v>112</v>
      </c>
    </row>
    <row r="75" spans="1:9" x14ac:dyDescent="0.2">
      <c r="A75" s="448" t="s">
        <v>112</v>
      </c>
      <c r="B75" s="448" t="s">
        <v>112</v>
      </c>
      <c r="C75" s="505" t="s">
        <v>112</v>
      </c>
      <c r="D75" s="505" t="s">
        <v>112</v>
      </c>
      <c r="E75" s="505" t="s">
        <v>112</v>
      </c>
      <c r="F75" s="505" t="s">
        <v>112</v>
      </c>
      <c r="G75" s="505" t="s">
        <v>112</v>
      </c>
      <c r="H75" s="505" t="s">
        <v>112</v>
      </c>
      <c r="I75" s="505" t="s">
        <v>112</v>
      </c>
    </row>
    <row r="76" spans="1:9" x14ac:dyDescent="0.2">
      <c r="A76" s="448" t="s">
        <v>112</v>
      </c>
      <c r="B76" s="448" t="s">
        <v>112</v>
      </c>
      <c r="C76" s="505" t="s">
        <v>112</v>
      </c>
      <c r="D76" s="505" t="s">
        <v>112</v>
      </c>
      <c r="E76" s="505" t="s">
        <v>112</v>
      </c>
      <c r="F76" s="505" t="s">
        <v>112</v>
      </c>
      <c r="G76" s="505" t="s">
        <v>112</v>
      </c>
      <c r="H76" s="505" t="s">
        <v>112</v>
      </c>
      <c r="I76" s="505" t="s">
        <v>112</v>
      </c>
    </row>
  </sheetData>
  <mergeCells count="4">
    <mergeCell ref="C6:C7"/>
    <mergeCell ref="D6:D7"/>
    <mergeCell ref="E6:I6"/>
    <mergeCell ref="G48:I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FFFF00"/>
  </sheetPr>
  <dimension ref="A1:E27"/>
  <sheetViews>
    <sheetView zoomScale="150" zoomScaleNormal="150" workbookViewId="0">
      <selection activeCell="B26" sqref="B26"/>
    </sheetView>
  </sheetViews>
  <sheetFormatPr baseColWidth="10" defaultColWidth="11.42578125" defaultRowHeight="14.25" x14ac:dyDescent="0.2"/>
  <cols>
    <col min="1" max="1" width="4.28515625" style="14" customWidth="1"/>
    <col min="2" max="2" width="27.7109375" style="14" bestFit="1" customWidth="1"/>
    <col min="3" max="3" width="23.7109375" style="14" customWidth="1"/>
    <col min="4" max="4" width="43.28515625" style="14" customWidth="1"/>
    <col min="5" max="5" width="42" style="14" bestFit="1" customWidth="1"/>
    <col min="6" max="16384" width="11.42578125" style="14"/>
  </cols>
  <sheetData>
    <row r="1" spans="1:5" ht="18.75" customHeight="1" x14ac:dyDescent="0.2"/>
    <row r="2" spans="1:5" ht="18.75" customHeight="1" x14ac:dyDescent="0.2">
      <c r="A2" s="15" t="s">
        <v>163</v>
      </c>
      <c r="B2" s="16"/>
      <c r="C2" s="16"/>
      <c r="D2" s="17"/>
    </row>
    <row r="3" spans="1:5" ht="14.25" customHeight="1" x14ac:dyDescent="0.2">
      <c r="A3" s="15"/>
      <c r="B3" s="16"/>
      <c r="C3" s="16"/>
      <c r="D3" s="17"/>
    </row>
    <row r="4" spans="1:5" ht="14.25" customHeight="1" thickBot="1" x14ac:dyDescent="0.25">
      <c r="A4" s="15"/>
      <c r="B4" s="18" t="s">
        <v>114</v>
      </c>
      <c r="C4" s="19"/>
      <c r="D4" s="17"/>
    </row>
    <row r="5" spans="1:5" ht="14.25" customHeight="1" x14ac:dyDescent="0.2">
      <c r="B5" s="25" t="s">
        <v>115</v>
      </c>
      <c r="C5" s="31" t="s">
        <v>117</v>
      </c>
      <c r="D5" s="26" t="s">
        <v>117</v>
      </c>
      <c r="E5" s="36" t="s">
        <v>121</v>
      </c>
    </row>
    <row r="6" spans="1:5" ht="14.25" customHeight="1" thickBot="1" x14ac:dyDescent="0.25">
      <c r="B6" s="326" t="s">
        <v>164</v>
      </c>
      <c r="C6" s="444" t="s">
        <v>165</v>
      </c>
      <c r="D6" s="444" t="s">
        <v>166</v>
      </c>
      <c r="E6" s="327" t="s">
        <v>167</v>
      </c>
    </row>
    <row r="7" spans="1:5" ht="15" thickBot="1" x14ac:dyDescent="0.25">
      <c r="B7" s="74" t="s">
        <v>168</v>
      </c>
      <c r="C7" s="223" t="s">
        <v>169</v>
      </c>
      <c r="D7" s="223" t="s">
        <v>170</v>
      </c>
      <c r="E7" s="221" t="s">
        <v>171</v>
      </c>
    </row>
    <row r="8" spans="1:5" ht="14.25" customHeight="1" thickBot="1" x14ac:dyDescent="0.25">
      <c r="B8" s="81" t="s">
        <v>172</v>
      </c>
      <c r="C8" s="223" t="s">
        <v>169</v>
      </c>
      <c r="D8" s="223" t="s">
        <v>170</v>
      </c>
      <c r="E8" s="222" t="s">
        <v>173</v>
      </c>
    </row>
    <row r="9" spans="1:5" ht="14.25" customHeight="1" thickBot="1" x14ac:dyDescent="0.25">
      <c r="B9" s="81" t="s">
        <v>174</v>
      </c>
      <c r="C9" s="223" t="s">
        <v>169</v>
      </c>
      <c r="D9" s="223" t="s">
        <v>170</v>
      </c>
      <c r="E9" s="222" t="s">
        <v>175</v>
      </c>
    </row>
    <row r="10" spans="1:5" ht="14.25" customHeight="1" thickBot="1" x14ac:dyDescent="0.25">
      <c r="B10" s="81" t="s">
        <v>176</v>
      </c>
      <c r="C10" s="223" t="s">
        <v>169</v>
      </c>
      <c r="D10" s="223" t="s">
        <v>170</v>
      </c>
      <c r="E10" s="222" t="s">
        <v>177</v>
      </c>
    </row>
    <row r="11" spans="1:5" ht="14.25" customHeight="1" thickBot="1" x14ac:dyDescent="0.25">
      <c r="B11" s="81" t="s">
        <v>178</v>
      </c>
      <c r="C11" s="223" t="s">
        <v>169</v>
      </c>
      <c r="D11" s="223" t="s">
        <v>170</v>
      </c>
      <c r="E11" s="222" t="s">
        <v>179</v>
      </c>
    </row>
    <row r="12" spans="1:5" ht="14.25" customHeight="1" thickBot="1" x14ac:dyDescent="0.25">
      <c r="B12" s="81" t="s">
        <v>180</v>
      </c>
      <c r="C12" s="223" t="s">
        <v>169</v>
      </c>
      <c r="D12" s="223" t="s">
        <v>170</v>
      </c>
      <c r="E12" s="222" t="s">
        <v>181</v>
      </c>
    </row>
    <row r="13" spans="1:5" ht="14.25" customHeight="1" thickBot="1" x14ac:dyDescent="0.25">
      <c r="B13" s="81" t="s">
        <v>182</v>
      </c>
      <c r="C13" s="223" t="s">
        <v>169</v>
      </c>
      <c r="D13" s="223" t="s">
        <v>170</v>
      </c>
      <c r="E13" s="222" t="s">
        <v>181</v>
      </c>
    </row>
    <row r="14" spans="1:5" ht="14.25" customHeight="1" thickBot="1" x14ac:dyDescent="0.25">
      <c r="B14" s="81" t="s">
        <v>183</v>
      </c>
      <c r="C14" s="223" t="s">
        <v>169</v>
      </c>
      <c r="D14" s="223" t="s">
        <v>170</v>
      </c>
      <c r="E14" s="222" t="s">
        <v>181</v>
      </c>
    </row>
    <row r="15" spans="1:5" ht="14.25" customHeight="1" thickBot="1" x14ac:dyDescent="0.25">
      <c r="B15" s="81" t="s">
        <v>184</v>
      </c>
      <c r="C15" s="223" t="s">
        <v>169</v>
      </c>
      <c r="D15" s="223" t="s">
        <v>170</v>
      </c>
      <c r="E15" s="222" t="s">
        <v>181</v>
      </c>
    </row>
    <row r="16" spans="1:5" ht="14.25" customHeight="1" thickBot="1" x14ac:dyDescent="0.25">
      <c r="B16" s="81" t="s">
        <v>185</v>
      </c>
      <c r="C16" s="224" t="s">
        <v>186</v>
      </c>
      <c r="D16" s="223" t="s">
        <v>170</v>
      </c>
      <c r="E16" s="222" t="s">
        <v>187</v>
      </c>
    </row>
    <row r="17" spans="2:5" ht="14.25" customHeight="1" thickBot="1" x14ac:dyDescent="0.25">
      <c r="B17" s="81" t="s">
        <v>188</v>
      </c>
      <c r="C17" s="224" t="s">
        <v>170</v>
      </c>
      <c r="D17" s="458" t="s">
        <v>189</v>
      </c>
      <c r="E17" s="222" t="s">
        <v>190</v>
      </c>
    </row>
    <row r="18" spans="2:5" ht="14.25" customHeight="1" x14ac:dyDescent="0.2">
      <c r="B18" s="81" t="s">
        <v>191</v>
      </c>
      <c r="C18" s="224" t="s">
        <v>170</v>
      </c>
      <c r="D18" s="458" t="s">
        <v>189</v>
      </c>
      <c r="E18" s="222" t="s">
        <v>190</v>
      </c>
    </row>
    <row r="19" spans="2:5" ht="14.25" customHeight="1" x14ac:dyDescent="0.2">
      <c r="B19" s="81" t="s">
        <v>192</v>
      </c>
      <c r="C19" s="224" t="s">
        <v>170</v>
      </c>
      <c r="D19" s="458" t="s">
        <v>189</v>
      </c>
      <c r="E19" s="222" t="s">
        <v>193</v>
      </c>
    </row>
    <row r="20" spans="2:5" ht="14.25" customHeight="1" x14ac:dyDescent="0.2">
      <c r="B20" s="81" t="s">
        <v>194</v>
      </c>
      <c r="C20" s="224" t="s">
        <v>170</v>
      </c>
      <c r="D20" s="458" t="s">
        <v>189</v>
      </c>
      <c r="E20" s="222" t="s">
        <v>193</v>
      </c>
    </row>
    <row r="21" spans="2:5" ht="14.25" customHeight="1" x14ac:dyDescent="0.2">
      <c r="B21" s="81" t="s">
        <v>195</v>
      </c>
      <c r="C21" s="224" t="s">
        <v>170</v>
      </c>
      <c r="D21" s="458" t="s">
        <v>189</v>
      </c>
      <c r="E21" s="222" t="s">
        <v>193</v>
      </c>
    </row>
    <row r="22" spans="2:5" ht="14.25" customHeight="1" x14ac:dyDescent="0.2">
      <c r="B22" s="350"/>
      <c r="C22" s="358"/>
      <c r="D22" s="358"/>
      <c r="E22" s="358"/>
    </row>
    <row r="23" spans="2:5" ht="14.25" customHeight="1" x14ac:dyDescent="0.2">
      <c r="B23" s="350"/>
      <c r="C23" s="358"/>
      <c r="D23" s="358"/>
      <c r="E23" s="358"/>
    </row>
    <row r="24" spans="2:5" ht="14.25" customHeight="1" x14ac:dyDescent="0.2">
      <c r="B24" s="350"/>
      <c r="C24" s="358"/>
      <c r="D24" s="358"/>
      <c r="E24" s="358"/>
    </row>
    <row r="25" spans="2:5" ht="14.25" customHeight="1" x14ac:dyDescent="0.2">
      <c r="B25" s="350"/>
      <c r="C25" s="358"/>
      <c r="D25" s="358"/>
      <c r="E25" s="358"/>
    </row>
    <row r="26" spans="2:5" ht="14.25" customHeight="1" x14ac:dyDescent="0.2">
      <c r="B26" s="350"/>
      <c r="C26" s="358"/>
      <c r="D26" s="358"/>
      <c r="E26" s="358"/>
    </row>
    <row r="27" spans="2:5" ht="14.25" customHeight="1" x14ac:dyDescent="0.2">
      <c r="B27" s="359"/>
      <c r="C27" s="360"/>
      <c r="D27" s="360"/>
      <c r="E27" s="36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FFFF00"/>
  </sheetPr>
  <dimension ref="A1:I97"/>
  <sheetViews>
    <sheetView topLeftCell="A76" zoomScale="120" zoomScaleNormal="120" workbookViewId="0">
      <selection activeCell="C76" sqref="C76"/>
    </sheetView>
  </sheetViews>
  <sheetFormatPr baseColWidth="10" defaultColWidth="11.42578125" defaultRowHeight="14.25" x14ac:dyDescent="0.2"/>
  <cols>
    <col min="1" max="2" width="4.28515625" style="143" customWidth="1"/>
    <col min="3" max="3" width="2.140625" style="143" customWidth="1"/>
    <col min="4" max="4" width="153.140625" style="143" customWidth="1"/>
    <col min="5" max="5" width="14.28515625" style="460" customWidth="1"/>
    <col min="6" max="6" width="14.28515625" style="143" customWidth="1"/>
    <col min="7" max="16384" width="11.42578125" style="143"/>
  </cols>
  <sheetData>
    <row r="1" spans="1:5" ht="18.75" customHeight="1" x14ac:dyDescent="0.2"/>
    <row r="2" spans="1:5" ht="18.75" customHeight="1" x14ac:dyDescent="0.2">
      <c r="A2" s="144" t="s">
        <v>196</v>
      </c>
      <c r="B2" s="146"/>
      <c r="C2" s="146"/>
      <c r="D2" s="146"/>
    </row>
    <row r="3" spans="1:5" ht="14.25" customHeight="1" x14ac:dyDescent="0.2">
      <c r="A3" s="144"/>
      <c r="B3" s="146"/>
      <c r="C3" s="146"/>
      <c r="D3" s="146"/>
    </row>
    <row r="4" spans="1:5" ht="14.25" customHeight="1" x14ac:dyDescent="0.2">
      <c r="A4" s="144"/>
      <c r="B4" s="167" t="s">
        <v>114</v>
      </c>
      <c r="C4" s="147"/>
      <c r="D4" s="147"/>
    </row>
    <row r="5" spans="1:5" s="162" customFormat="1" ht="14.25" customHeight="1" x14ac:dyDescent="0.15">
      <c r="A5" s="165"/>
      <c r="B5" s="166"/>
      <c r="C5" s="160"/>
      <c r="D5" s="160"/>
      <c r="E5" s="461"/>
    </row>
    <row r="6" spans="1:5" s="162" customFormat="1" ht="14.25" customHeight="1" x14ac:dyDescent="0.15">
      <c r="A6" s="165"/>
      <c r="B6" s="167" t="s">
        <v>197</v>
      </c>
      <c r="C6" s="160"/>
      <c r="D6" s="362"/>
      <c r="E6" s="462"/>
    </row>
    <row r="7" spans="1:5" s="162" customFormat="1" ht="14.25" customHeight="1" x14ac:dyDescent="0.15">
      <c r="A7" s="165"/>
      <c r="B7" s="363" t="s">
        <v>198</v>
      </c>
      <c r="C7" s="364"/>
      <c r="D7" s="364"/>
      <c r="E7" s="463" t="s">
        <v>199</v>
      </c>
    </row>
    <row r="8" spans="1:5" s="162" customFormat="1" ht="14.25" customHeight="1" x14ac:dyDescent="0.15">
      <c r="A8" s="165"/>
      <c r="B8" s="365">
        <v>1</v>
      </c>
      <c r="C8" s="366" t="s">
        <v>200</v>
      </c>
      <c r="D8" s="367"/>
      <c r="E8" s="528">
        <v>4555</v>
      </c>
    </row>
    <row r="9" spans="1:5" s="162" customFormat="1" ht="14.25" customHeight="1" x14ac:dyDescent="0.15">
      <c r="A9" s="165"/>
      <c r="B9" s="368"/>
      <c r="C9" s="369" t="s">
        <v>201</v>
      </c>
      <c r="D9" s="370"/>
      <c r="E9" s="529">
        <f>1780.348-2.832</f>
        <v>1777.5159999999998</v>
      </c>
    </row>
    <row r="10" spans="1:5" s="162" customFormat="1" ht="14.25" customHeight="1" x14ac:dyDescent="0.15">
      <c r="A10" s="165"/>
      <c r="B10" s="368"/>
      <c r="C10" s="369" t="s">
        <v>202</v>
      </c>
      <c r="D10" s="371"/>
      <c r="E10" s="529">
        <v>2777</v>
      </c>
    </row>
    <row r="11" spans="1:5" s="162" customFormat="1" ht="14.25" customHeight="1" x14ac:dyDescent="0.15">
      <c r="A11" s="165"/>
      <c r="B11" s="365">
        <v>2</v>
      </c>
      <c r="C11" s="366" t="s">
        <v>203</v>
      </c>
      <c r="D11" s="367"/>
      <c r="E11" s="530">
        <f>4350+154</f>
        <v>4504</v>
      </c>
    </row>
    <row r="12" spans="1:5" s="162" customFormat="1" ht="14.25" customHeight="1" x14ac:dyDescent="0.15">
      <c r="A12" s="165"/>
      <c r="B12" s="365">
        <v>3</v>
      </c>
      <c r="C12" s="366" t="s">
        <v>204</v>
      </c>
      <c r="D12" s="367"/>
      <c r="E12" s="530">
        <f>15.714+7.7</f>
        <v>23.414000000000001</v>
      </c>
    </row>
    <row r="13" spans="1:5" s="162" customFormat="1" ht="14.25" customHeight="1" x14ac:dyDescent="0.15">
      <c r="A13" s="165"/>
      <c r="B13" s="365">
        <v>5</v>
      </c>
      <c r="C13" s="366" t="s">
        <v>205</v>
      </c>
      <c r="D13" s="367"/>
      <c r="E13" s="530" t="s">
        <v>112</v>
      </c>
    </row>
    <row r="14" spans="1:5" s="162" customFormat="1" ht="14.25" customHeight="1" x14ac:dyDescent="0.15">
      <c r="A14" s="165"/>
      <c r="B14" s="365" t="s">
        <v>206</v>
      </c>
      <c r="C14" s="366" t="s">
        <v>207</v>
      </c>
      <c r="D14" s="367"/>
      <c r="E14" s="530">
        <v>-153.67400000000001</v>
      </c>
    </row>
    <row r="15" spans="1:5" s="162" customFormat="1" ht="14.25" customHeight="1" x14ac:dyDescent="0.15">
      <c r="A15" s="165"/>
      <c r="B15" s="372">
        <v>6</v>
      </c>
      <c r="C15" s="373" t="s">
        <v>208</v>
      </c>
      <c r="D15" s="374"/>
      <c r="E15" s="531">
        <f>SUM(E9:E14)</f>
        <v>8928.2559999999994</v>
      </c>
    </row>
    <row r="16" spans="1:5" s="162" customFormat="1" ht="14.25" customHeight="1" x14ac:dyDescent="0.15">
      <c r="A16" s="165"/>
      <c r="B16" s="375" t="s">
        <v>209</v>
      </c>
      <c r="C16" s="376"/>
      <c r="D16" s="376"/>
      <c r="E16" s="532" t="s">
        <v>112</v>
      </c>
    </row>
    <row r="17" spans="1:5" s="162" customFormat="1" ht="14.25" customHeight="1" x14ac:dyDescent="0.15">
      <c r="A17" s="165"/>
      <c r="B17" s="365">
        <v>7</v>
      </c>
      <c r="C17" s="366" t="s">
        <v>210</v>
      </c>
      <c r="D17" s="367"/>
      <c r="E17" s="530">
        <v>-11</v>
      </c>
    </row>
    <row r="18" spans="1:5" s="162" customFormat="1" ht="14.25" customHeight="1" x14ac:dyDescent="0.15">
      <c r="A18" s="165"/>
      <c r="B18" s="365">
        <v>8</v>
      </c>
      <c r="C18" s="366" t="s">
        <v>211</v>
      </c>
      <c r="D18" s="367"/>
      <c r="E18" s="530"/>
    </row>
    <row r="19" spans="1:5" s="162" customFormat="1" ht="14.25" customHeight="1" x14ac:dyDescent="0.15">
      <c r="A19" s="165"/>
      <c r="B19" s="365">
        <v>10</v>
      </c>
      <c r="C19" s="366" t="s">
        <v>212</v>
      </c>
      <c r="D19" s="367"/>
      <c r="E19" s="530"/>
    </row>
    <row r="20" spans="1:5" s="162" customFormat="1" ht="14.25" customHeight="1" x14ac:dyDescent="0.15">
      <c r="A20" s="165"/>
      <c r="B20" s="365">
        <v>11</v>
      </c>
      <c r="C20" s="366" t="s">
        <v>213</v>
      </c>
      <c r="D20" s="367"/>
      <c r="E20" s="530"/>
    </row>
    <row r="21" spans="1:5" s="162" customFormat="1" ht="14.25" customHeight="1" x14ac:dyDescent="0.15">
      <c r="A21" s="165"/>
      <c r="B21" s="365">
        <v>12</v>
      </c>
      <c r="C21" s="366" t="s">
        <v>214</v>
      </c>
      <c r="D21" s="367"/>
      <c r="E21" s="530"/>
    </row>
    <row r="22" spans="1:5" s="162" customFormat="1" ht="14.25" customHeight="1" x14ac:dyDescent="0.15">
      <c r="A22" s="165"/>
      <c r="B22" s="365">
        <v>14</v>
      </c>
      <c r="C22" s="366" t="s">
        <v>215</v>
      </c>
      <c r="D22" s="367"/>
      <c r="E22" s="530" t="s">
        <v>112</v>
      </c>
    </row>
    <row r="23" spans="1:5" s="162" customFormat="1" ht="14.25" customHeight="1" x14ac:dyDescent="0.15">
      <c r="A23" s="165"/>
      <c r="B23" s="365">
        <v>15</v>
      </c>
      <c r="C23" s="366" t="s">
        <v>216</v>
      </c>
      <c r="D23" s="367"/>
      <c r="E23" s="530" t="s">
        <v>112</v>
      </c>
    </row>
    <row r="24" spans="1:5" s="162" customFormat="1" ht="14.25" customHeight="1" x14ac:dyDescent="0.15">
      <c r="A24" s="165"/>
      <c r="B24" s="365">
        <v>16</v>
      </c>
      <c r="C24" s="366" t="s">
        <v>217</v>
      </c>
      <c r="D24" s="367"/>
      <c r="E24" s="530">
        <v>0</v>
      </c>
    </row>
    <row r="25" spans="1:5" s="162" customFormat="1" ht="14.25" customHeight="1" x14ac:dyDescent="0.15">
      <c r="A25" s="165"/>
      <c r="B25" s="365">
        <v>17</v>
      </c>
      <c r="C25" s="366" t="s">
        <v>218</v>
      </c>
      <c r="D25" s="367"/>
      <c r="E25" s="530" t="s">
        <v>112</v>
      </c>
    </row>
    <row r="26" spans="1:5" s="162" customFormat="1" ht="27.75" customHeight="1" x14ac:dyDescent="0.15">
      <c r="A26" s="165"/>
      <c r="B26" s="365">
        <v>18</v>
      </c>
      <c r="C26" s="566" t="s">
        <v>219</v>
      </c>
      <c r="D26" s="567"/>
      <c r="E26" s="530">
        <v>-36.734999999999999</v>
      </c>
    </row>
    <row r="27" spans="1:5" s="162" customFormat="1" ht="34.5" customHeight="1" x14ac:dyDescent="0.15">
      <c r="A27" s="165"/>
      <c r="B27" s="365">
        <v>19</v>
      </c>
      <c r="C27" s="566" t="s">
        <v>220</v>
      </c>
      <c r="D27" s="567"/>
      <c r="E27" s="530">
        <f>-717.294</f>
        <v>-717.29399999999998</v>
      </c>
    </row>
    <row r="28" spans="1:5" s="162" customFormat="1" ht="14.25" customHeight="1" x14ac:dyDescent="0.15">
      <c r="A28" s="165"/>
      <c r="B28" s="365">
        <v>21</v>
      </c>
      <c r="C28" s="566" t="s">
        <v>221</v>
      </c>
      <c r="D28" s="567"/>
      <c r="E28" s="530" t="s">
        <v>112</v>
      </c>
    </row>
    <row r="29" spans="1:5" s="162" customFormat="1" ht="14.25" customHeight="1" x14ac:dyDescent="0.15">
      <c r="A29" s="165"/>
      <c r="B29" s="365">
        <v>22</v>
      </c>
      <c r="C29" s="366" t="s">
        <v>222</v>
      </c>
      <c r="D29" s="367"/>
      <c r="E29" s="530" t="s">
        <v>112</v>
      </c>
    </row>
    <row r="30" spans="1:5" s="162" customFormat="1" ht="14.25" customHeight="1" x14ac:dyDescent="0.15">
      <c r="A30" s="165"/>
      <c r="B30" s="365">
        <v>23</v>
      </c>
      <c r="C30" s="566" t="s">
        <v>223</v>
      </c>
      <c r="D30" s="567"/>
      <c r="E30" s="529" t="s">
        <v>112</v>
      </c>
    </row>
    <row r="31" spans="1:5" s="162" customFormat="1" ht="14.25" customHeight="1" x14ac:dyDescent="0.15">
      <c r="A31" s="165"/>
      <c r="B31" s="365">
        <v>24</v>
      </c>
      <c r="C31" s="366" t="s">
        <v>224</v>
      </c>
      <c r="D31" s="369"/>
      <c r="E31" s="530"/>
    </row>
    <row r="32" spans="1:5" s="162" customFormat="1" ht="14.25" customHeight="1" x14ac:dyDescent="0.15">
      <c r="A32" s="165"/>
      <c r="B32" s="365">
        <v>25</v>
      </c>
      <c r="C32" s="366" t="s">
        <v>225</v>
      </c>
      <c r="D32" s="369"/>
      <c r="E32" s="529" t="s">
        <v>112</v>
      </c>
    </row>
    <row r="33" spans="1:5" s="162" customFormat="1" ht="14.25" customHeight="1" x14ac:dyDescent="0.15">
      <c r="A33" s="165"/>
      <c r="B33" s="365" t="s">
        <v>226</v>
      </c>
      <c r="C33" s="366" t="s">
        <v>227</v>
      </c>
      <c r="D33" s="367"/>
      <c r="E33" s="530" t="s">
        <v>112</v>
      </c>
    </row>
    <row r="34" spans="1:5" s="162" customFormat="1" ht="14.25" customHeight="1" x14ac:dyDescent="0.15">
      <c r="A34" s="165"/>
      <c r="B34" s="365" t="s">
        <v>228</v>
      </c>
      <c r="C34" s="366" t="s">
        <v>229</v>
      </c>
      <c r="D34" s="367"/>
      <c r="E34" s="530" t="s">
        <v>112</v>
      </c>
    </row>
    <row r="35" spans="1:5" s="162" customFormat="1" ht="14.25" customHeight="1" x14ac:dyDescent="0.15">
      <c r="A35" s="165"/>
      <c r="B35" s="365">
        <v>27</v>
      </c>
      <c r="C35" s="366" t="s">
        <v>230</v>
      </c>
      <c r="D35" s="367"/>
      <c r="E35" s="530" t="s">
        <v>112</v>
      </c>
    </row>
    <row r="36" spans="1:5" s="162" customFormat="1" ht="14.25" customHeight="1" x14ac:dyDescent="0.15">
      <c r="A36" s="165"/>
      <c r="B36" s="365">
        <v>28</v>
      </c>
      <c r="C36" s="366" t="s">
        <v>231</v>
      </c>
      <c r="D36" s="367"/>
      <c r="E36" s="530">
        <v>-91.808000000000007</v>
      </c>
    </row>
    <row r="37" spans="1:5" s="162" customFormat="1" ht="14.25" customHeight="1" x14ac:dyDescent="0.15">
      <c r="A37" s="165"/>
      <c r="B37" s="372">
        <v>29</v>
      </c>
      <c r="C37" s="373" t="s">
        <v>232</v>
      </c>
      <c r="D37" s="374"/>
      <c r="E37" s="531">
        <f>E15+E17+E24+E26+E27+E36</f>
        <v>8071.418999999999</v>
      </c>
    </row>
    <row r="38" spans="1:5" s="162" customFormat="1" ht="14.25" customHeight="1" x14ac:dyDescent="0.15">
      <c r="A38" s="165"/>
      <c r="B38" s="375" t="s">
        <v>233</v>
      </c>
      <c r="C38" s="376"/>
      <c r="D38" s="376"/>
      <c r="E38" s="532" t="s">
        <v>112</v>
      </c>
    </row>
    <row r="39" spans="1:5" s="162" customFormat="1" ht="14.25" customHeight="1" x14ac:dyDescent="0.15">
      <c r="A39" s="165"/>
      <c r="B39" s="365">
        <v>30</v>
      </c>
      <c r="C39" s="366" t="s">
        <v>200</v>
      </c>
      <c r="D39" s="367"/>
      <c r="E39" s="530">
        <v>350</v>
      </c>
    </row>
    <row r="40" spans="1:5" s="162" customFormat="1" ht="14.25" customHeight="1" x14ac:dyDescent="0.15">
      <c r="A40" s="165"/>
      <c r="B40" s="365">
        <v>31</v>
      </c>
      <c r="C40" s="366" t="s">
        <v>234</v>
      </c>
      <c r="D40" s="369"/>
      <c r="E40" s="529">
        <v>350</v>
      </c>
    </row>
    <row r="41" spans="1:5" s="162" customFormat="1" ht="14.25" customHeight="1" x14ac:dyDescent="0.15">
      <c r="A41" s="165"/>
      <c r="B41" s="365">
        <v>32</v>
      </c>
      <c r="C41" s="366" t="s">
        <v>235</v>
      </c>
      <c r="D41" s="369"/>
      <c r="E41" s="529" t="s">
        <v>112</v>
      </c>
    </row>
    <row r="42" spans="1:5" s="162" customFormat="1" ht="14.25" customHeight="1" x14ac:dyDescent="0.15">
      <c r="A42" s="165"/>
      <c r="B42" s="365">
        <v>33</v>
      </c>
      <c r="C42" s="366" t="s">
        <v>236</v>
      </c>
      <c r="D42" s="367"/>
      <c r="E42" s="530" t="s">
        <v>112</v>
      </c>
    </row>
    <row r="43" spans="1:5" s="162" customFormat="1" ht="14.25" customHeight="1" x14ac:dyDescent="0.15">
      <c r="A43" s="165"/>
      <c r="B43" s="372">
        <v>36</v>
      </c>
      <c r="C43" s="373" t="s">
        <v>237</v>
      </c>
      <c r="D43" s="374"/>
      <c r="E43" s="531">
        <v>350</v>
      </c>
    </row>
    <row r="44" spans="1:5" s="162" customFormat="1" ht="14.25" customHeight="1" x14ac:dyDescent="0.15">
      <c r="A44" s="165"/>
      <c r="B44" s="375" t="s">
        <v>238</v>
      </c>
      <c r="C44" s="376"/>
      <c r="D44" s="376"/>
      <c r="E44" s="532" t="s">
        <v>112</v>
      </c>
    </row>
    <row r="45" spans="1:5" s="162" customFormat="1" ht="14.25" customHeight="1" x14ac:dyDescent="0.15">
      <c r="A45" s="165"/>
      <c r="B45" s="365">
        <v>37</v>
      </c>
      <c r="C45" s="366" t="s">
        <v>239</v>
      </c>
      <c r="D45" s="367"/>
      <c r="E45" s="530" t="s">
        <v>112</v>
      </c>
    </row>
    <row r="46" spans="1:5" s="162" customFormat="1" ht="21" customHeight="1" x14ac:dyDescent="0.15">
      <c r="A46" s="165"/>
      <c r="B46" s="365">
        <v>38</v>
      </c>
      <c r="C46" s="366" t="s">
        <v>240</v>
      </c>
      <c r="D46" s="367"/>
      <c r="E46" s="530" t="s">
        <v>112</v>
      </c>
    </row>
    <row r="47" spans="1:5" s="162" customFormat="1" ht="30" customHeight="1" x14ac:dyDescent="0.15">
      <c r="A47" s="165"/>
      <c r="B47" s="365">
        <v>39</v>
      </c>
      <c r="C47" s="566" t="s">
        <v>241</v>
      </c>
      <c r="D47" s="567"/>
      <c r="E47" s="530" t="s">
        <v>112</v>
      </c>
    </row>
    <row r="48" spans="1:5" s="162" customFormat="1" ht="14.25" customHeight="1" x14ac:dyDescent="0.15">
      <c r="A48" s="165"/>
      <c r="B48" s="365">
        <v>42</v>
      </c>
      <c r="C48" s="366" t="s">
        <v>242</v>
      </c>
      <c r="D48" s="367"/>
      <c r="E48" s="530" t="s">
        <v>112</v>
      </c>
    </row>
    <row r="49" spans="1:5" s="162" customFormat="1" ht="14.25" customHeight="1" x14ac:dyDescent="0.15">
      <c r="A49" s="165"/>
      <c r="B49" s="365">
        <v>43</v>
      </c>
      <c r="C49" s="366" t="s">
        <v>243</v>
      </c>
      <c r="D49" s="367"/>
      <c r="E49" s="530"/>
    </row>
    <row r="50" spans="1:5" s="162" customFormat="1" ht="14.25" customHeight="1" x14ac:dyDescent="0.15">
      <c r="A50" s="165"/>
      <c r="B50" s="372">
        <v>44</v>
      </c>
      <c r="C50" s="373" t="s">
        <v>244</v>
      </c>
      <c r="D50" s="374"/>
      <c r="E50" s="531"/>
    </row>
    <row r="51" spans="1:5" s="162" customFormat="1" ht="14.25" customHeight="1" x14ac:dyDescent="0.15">
      <c r="A51" s="165"/>
      <c r="B51" s="372">
        <v>45</v>
      </c>
      <c r="C51" s="373" t="s">
        <v>245</v>
      </c>
      <c r="D51" s="374"/>
      <c r="E51" s="531">
        <v>350</v>
      </c>
    </row>
    <row r="52" spans="1:5" s="162" customFormat="1" ht="14.25" customHeight="1" x14ac:dyDescent="0.15">
      <c r="A52" s="165"/>
      <c r="B52" s="375" t="s">
        <v>246</v>
      </c>
      <c r="C52" s="376"/>
      <c r="D52" s="376"/>
      <c r="E52" s="532" t="s">
        <v>112</v>
      </c>
    </row>
    <row r="53" spans="1:5" s="162" customFormat="1" ht="14.25" customHeight="1" x14ac:dyDescent="0.15">
      <c r="A53" s="165"/>
      <c r="B53" s="365">
        <v>46</v>
      </c>
      <c r="C53" s="366" t="s">
        <v>200</v>
      </c>
      <c r="D53" s="367"/>
      <c r="E53" s="530">
        <v>649.51700000000005</v>
      </c>
    </row>
    <row r="54" spans="1:5" s="162" customFormat="1" ht="14.25" customHeight="1" x14ac:dyDescent="0.15">
      <c r="A54" s="165"/>
      <c r="B54" s="365">
        <v>47</v>
      </c>
      <c r="C54" s="366" t="s">
        <v>247</v>
      </c>
      <c r="D54" s="367"/>
      <c r="E54" s="530" t="s">
        <v>112</v>
      </c>
    </row>
    <row r="55" spans="1:5" s="162" customFormat="1" ht="14.25" customHeight="1" x14ac:dyDescent="0.15">
      <c r="A55" s="165"/>
      <c r="B55" s="365">
        <v>50</v>
      </c>
      <c r="C55" s="366" t="s">
        <v>248</v>
      </c>
      <c r="D55" s="367"/>
      <c r="E55" s="530" t="s">
        <v>112</v>
      </c>
    </row>
    <row r="56" spans="1:5" s="162" customFormat="1" ht="14.25" customHeight="1" x14ac:dyDescent="0.15">
      <c r="A56" s="165"/>
      <c r="B56" s="372">
        <v>51</v>
      </c>
      <c r="C56" s="373" t="s">
        <v>249</v>
      </c>
      <c r="D56" s="374"/>
      <c r="E56" s="531">
        <f>E53</f>
        <v>649.51700000000005</v>
      </c>
    </row>
    <row r="57" spans="1:5" s="162" customFormat="1" ht="14.25" customHeight="1" x14ac:dyDescent="0.15">
      <c r="A57" s="165"/>
      <c r="B57" s="375" t="s">
        <v>250</v>
      </c>
      <c r="C57" s="376"/>
      <c r="D57" s="376"/>
      <c r="E57" s="532" t="s">
        <v>112</v>
      </c>
    </row>
    <row r="58" spans="1:5" s="162" customFormat="1" ht="14.25" customHeight="1" x14ac:dyDescent="0.15">
      <c r="A58" s="165"/>
      <c r="B58" s="365">
        <v>52</v>
      </c>
      <c r="C58" s="366" t="s">
        <v>251</v>
      </c>
      <c r="D58" s="367"/>
      <c r="E58" s="530" t="s">
        <v>112</v>
      </c>
    </row>
    <row r="59" spans="1:5" s="162" customFormat="1" ht="14.25" customHeight="1" x14ac:dyDescent="0.15">
      <c r="A59" s="165"/>
      <c r="B59" s="365">
        <v>53</v>
      </c>
      <c r="C59" s="366" t="s">
        <v>252</v>
      </c>
      <c r="D59" s="367"/>
      <c r="E59" s="530" t="s">
        <v>112</v>
      </c>
    </row>
    <row r="60" spans="1:5" s="162" customFormat="1" ht="25.5" customHeight="1" x14ac:dyDescent="0.15">
      <c r="A60" s="165"/>
      <c r="B60" s="365">
        <v>54</v>
      </c>
      <c r="C60" s="566" t="s">
        <v>253</v>
      </c>
      <c r="D60" s="567"/>
      <c r="E60" s="530" t="s">
        <v>112</v>
      </c>
    </row>
    <row r="61" spans="1:5" s="162" customFormat="1" ht="14.25" customHeight="1" x14ac:dyDescent="0.15">
      <c r="A61" s="165"/>
      <c r="B61" s="365" t="s">
        <v>254</v>
      </c>
      <c r="C61" s="366" t="s">
        <v>255</v>
      </c>
      <c r="D61" s="369"/>
      <c r="E61" s="529" t="s">
        <v>112</v>
      </c>
    </row>
    <row r="62" spans="1:5" s="162" customFormat="1" ht="21" customHeight="1" x14ac:dyDescent="0.15">
      <c r="A62" s="165"/>
      <c r="B62" s="365" t="s">
        <v>256</v>
      </c>
      <c r="C62" s="366" t="s">
        <v>257</v>
      </c>
      <c r="D62" s="369"/>
      <c r="E62" s="529" t="s">
        <v>112</v>
      </c>
    </row>
    <row r="63" spans="1:5" s="162" customFormat="1" ht="27" customHeight="1" x14ac:dyDescent="0.15">
      <c r="A63" s="165"/>
      <c r="B63" s="365">
        <v>55</v>
      </c>
      <c r="C63" s="566" t="s">
        <v>258</v>
      </c>
      <c r="D63" s="567"/>
      <c r="E63" s="530" t="s">
        <v>112</v>
      </c>
    </row>
    <row r="64" spans="1:5" s="162" customFormat="1" ht="14.25" customHeight="1" x14ac:dyDescent="0.15">
      <c r="A64" s="165"/>
      <c r="B64" s="365">
        <v>57</v>
      </c>
      <c r="C64" s="366" t="s">
        <v>259</v>
      </c>
      <c r="D64" s="367"/>
      <c r="E64" s="530" t="s">
        <v>112</v>
      </c>
    </row>
    <row r="65" spans="1:5" s="162" customFormat="1" ht="14.25" customHeight="1" x14ac:dyDescent="0.15">
      <c r="A65" s="165"/>
      <c r="B65" s="372">
        <v>58</v>
      </c>
      <c r="C65" s="373" t="s">
        <v>260</v>
      </c>
      <c r="D65" s="374"/>
      <c r="E65" s="531">
        <v>649</v>
      </c>
    </row>
    <row r="66" spans="1:5" s="162" customFormat="1" ht="14.25" customHeight="1" x14ac:dyDescent="0.15">
      <c r="A66" s="165"/>
      <c r="B66" s="372">
        <v>59</v>
      </c>
      <c r="C66" s="373" t="s">
        <v>261</v>
      </c>
      <c r="D66" s="374"/>
      <c r="E66" s="531">
        <f>E65+E51+E37+1</f>
        <v>9071.4189999999981</v>
      </c>
    </row>
    <row r="67" spans="1:5" s="162" customFormat="1" ht="14.25" customHeight="1" x14ac:dyDescent="0.15">
      <c r="A67" s="165"/>
      <c r="B67" s="372">
        <v>60</v>
      </c>
      <c r="C67" s="373" t="s">
        <v>262</v>
      </c>
      <c r="D67" s="374"/>
      <c r="E67" s="531">
        <v>4008.886</v>
      </c>
    </row>
    <row r="68" spans="1:5" s="162" customFormat="1" ht="14.25" customHeight="1" x14ac:dyDescent="0.15">
      <c r="A68" s="165"/>
      <c r="B68" s="375" t="s">
        <v>263</v>
      </c>
      <c r="C68" s="376"/>
      <c r="D68" s="376"/>
      <c r="E68" s="459" t="s">
        <v>112</v>
      </c>
    </row>
    <row r="69" spans="1:5" s="162" customFormat="1" ht="14.25" customHeight="1" x14ac:dyDescent="0.15">
      <c r="A69" s="165"/>
      <c r="B69" s="365">
        <v>61</v>
      </c>
      <c r="C69" s="366" t="s">
        <v>264</v>
      </c>
      <c r="D69" s="367"/>
      <c r="E69" s="468">
        <v>0.20169999999999999</v>
      </c>
    </row>
    <row r="70" spans="1:5" s="162" customFormat="1" ht="14.25" customHeight="1" x14ac:dyDescent="0.15">
      <c r="A70" s="165"/>
      <c r="B70" s="365">
        <v>62</v>
      </c>
      <c r="C70" s="366" t="s">
        <v>265</v>
      </c>
      <c r="D70" s="367"/>
      <c r="E70" s="468">
        <v>0.21049999999999999</v>
      </c>
    </row>
    <row r="71" spans="1:5" s="162" customFormat="1" ht="14.25" customHeight="1" x14ac:dyDescent="0.15">
      <c r="A71" s="165"/>
      <c r="B71" s="365">
        <v>63</v>
      </c>
      <c r="C71" s="366" t="s">
        <v>266</v>
      </c>
      <c r="D71" s="367"/>
      <c r="E71" s="468">
        <v>0.22670000000000001</v>
      </c>
    </row>
    <row r="72" spans="1:5" s="162" customFormat="1" ht="14.25" customHeight="1" x14ac:dyDescent="0.15">
      <c r="A72" s="165"/>
      <c r="B72" s="365">
        <v>64</v>
      </c>
      <c r="C72" s="366" t="s">
        <v>267</v>
      </c>
      <c r="D72" s="367"/>
      <c r="E72" s="468">
        <v>6.5000000000000002E-2</v>
      </c>
    </row>
    <row r="73" spans="1:5" s="162" customFormat="1" ht="14.25" customHeight="1" x14ac:dyDescent="0.15">
      <c r="A73" s="165"/>
      <c r="B73" s="365">
        <v>65</v>
      </c>
      <c r="C73" s="366" t="s">
        <v>268</v>
      </c>
      <c r="D73" s="367"/>
      <c r="E73" s="468">
        <v>2.5000000000000001E-2</v>
      </c>
    </row>
    <row r="74" spans="1:5" s="162" customFormat="1" ht="14.25" customHeight="1" x14ac:dyDescent="0.15">
      <c r="A74" s="165"/>
      <c r="B74" s="365">
        <v>66</v>
      </c>
      <c r="C74" s="366" t="s">
        <v>269</v>
      </c>
      <c r="D74" s="367"/>
      <c r="E74" s="468">
        <v>0.01</v>
      </c>
    </row>
    <row r="75" spans="1:5" s="162" customFormat="1" ht="14.25" customHeight="1" x14ac:dyDescent="0.15">
      <c r="A75" s="165"/>
      <c r="B75" s="365">
        <v>67</v>
      </c>
      <c r="C75" s="366" t="s">
        <v>270</v>
      </c>
      <c r="D75" s="367"/>
      <c r="E75" s="468">
        <v>0.03</v>
      </c>
    </row>
    <row r="76" spans="1:5" s="162" customFormat="1" ht="14.25" customHeight="1" x14ac:dyDescent="0.15">
      <c r="A76" s="165"/>
      <c r="B76" s="365">
        <v>68</v>
      </c>
      <c r="C76" s="366" t="s">
        <v>271</v>
      </c>
      <c r="D76" s="367"/>
      <c r="E76" s="468">
        <f>E69-E72</f>
        <v>0.13669999999999999</v>
      </c>
    </row>
    <row r="77" spans="1:5" s="162" customFormat="1" ht="14.25" customHeight="1" x14ac:dyDescent="0.15">
      <c r="A77" s="165"/>
      <c r="B77" s="563" t="s">
        <v>272</v>
      </c>
      <c r="C77" s="564"/>
      <c r="D77" s="564"/>
      <c r="E77" s="565"/>
    </row>
    <row r="78" spans="1:5" s="162" customFormat="1" ht="20.25" customHeight="1" x14ac:dyDescent="0.15">
      <c r="A78" s="165"/>
      <c r="B78" s="365">
        <v>72</v>
      </c>
      <c r="C78" s="566" t="s">
        <v>273</v>
      </c>
      <c r="D78" s="567"/>
      <c r="E78" s="464">
        <v>891.75</v>
      </c>
    </row>
    <row r="79" spans="1:5" s="162" customFormat="1" ht="21.75" customHeight="1" x14ac:dyDescent="0.15">
      <c r="A79" s="165"/>
      <c r="B79" s="365">
        <v>73</v>
      </c>
      <c r="C79" s="566" t="s">
        <v>274</v>
      </c>
      <c r="D79" s="567"/>
      <c r="E79" s="465">
        <v>888.077</v>
      </c>
    </row>
    <row r="80" spans="1:5" s="162" customFormat="1" ht="14.25" customHeight="1" x14ac:dyDescent="0.15">
      <c r="A80" s="165"/>
      <c r="B80" s="365">
        <v>75</v>
      </c>
      <c r="C80" s="366" t="s">
        <v>275</v>
      </c>
      <c r="D80" s="367"/>
      <c r="E80" s="465">
        <v>23.471</v>
      </c>
    </row>
    <row r="81" spans="1:5" s="162" customFormat="1" ht="14.25" customHeight="1" x14ac:dyDescent="0.15">
      <c r="A81" s="165"/>
      <c r="B81" s="375" t="s">
        <v>276</v>
      </c>
      <c r="C81" s="376"/>
      <c r="D81" s="376"/>
      <c r="E81" s="466"/>
    </row>
    <row r="82" spans="1:5" s="162" customFormat="1" ht="14.25" customHeight="1" x14ac:dyDescent="0.15">
      <c r="A82" s="165"/>
      <c r="B82" s="365">
        <v>76</v>
      </c>
      <c r="C82" s="366" t="s">
        <v>277</v>
      </c>
      <c r="D82" s="367"/>
      <c r="E82" s="465"/>
    </row>
    <row r="83" spans="1:5" s="162" customFormat="1" ht="14.25" customHeight="1" x14ac:dyDescent="0.15">
      <c r="A83" s="165"/>
      <c r="B83" s="365">
        <v>77</v>
      </c>
      <c r="C83" s="366" t="s">
        <v>278</v>
      </c>
      <c r="D83" s="367"/>
      <c r="E83" s="465"/>
    </row>
    <row r="84" spans="1:5" s="162" customFormat="1" ht="15" customHeight="1" x14ac:dyDescent="0.15">
      <c r="A84" s="165"/>
      <c r="B84" s="365">
        <v>78</v>
      </c>
      <c r="C84" s="366" t="s">
        <v>248</v>
      </c>
      <c r="D84" s="367"/>
      <c r="E84" s="465"/>
    </row>
    <row r="85" spans="1:5" s="162" customFormat="1" ht="15" customHeight="1" x14ac:dyDescent="0.15">
      <c r="A85" s="165"/>
      <c r="B85" s="377">
        <v>79</v>
      </c>
      <c r="C85" s="378" t="s">
        <v>279</v>
      </c>
      <c r="D85" s="379"/>
      <c r="E85" s="467"/>
    </row>
    <row r="86" spans="1:5" s="162" customFormat="1" ht="15" customHeight="1" x14ac:dyDescent="0.15">
      <c r="A86" s="165"/>
      <c r="B86" s="375" t="s">
        <v>280</v>
      </c>
      <c r="C86" s="376"/>
      <c r="D86" s="376"/>
      <c r="E86" s="466"/>
    </row>
    <row r="87" spans="1:5" s="162" customFormat="1" ht="15" customHeight="1" x14ac:dyDescent="0.15">
      <c r="A87" s="165"/>
      <c r="B87" s="365">
        <v>80</v>
      </c>
      <c r="C87" s="366" t="s">
        <v>281</v>
      </c>
      <c r="D87" s="367"/>
      <c r="E87" s="465"/>
    </row>
    <row r="88" spans="1:5" s="162" customFormat="1" ht="15" customHeight="1" x14ac:dyDescent="0.15">
      <c r="A88" s="165"/>
      <c r="B88" s="365">
        <v>81</v>
      </c>
      <c r="C88" s="366" t="s">
        <v>282</v>
      </c>
      <c r="D88" s="367"/>
      <c r="E88" s="465"/>
    </row>
    <row r="89" spans="1:5" s="162" customFormat="1" ht="15" customHeight="1" x14ac:dyDescent="0.15">
      <c r="A89" s="165"/>
      <c r="B89" s="365">
        <v>82</v>
      </c>
      <c r="C89" s="366" t="s">
        <v>283</v>
      </c>
      <c r="D89" s="367"/>
      <c r="E89" s="465"/>
    </row>
    <row r="90" spans="1:5" s="162" customFormat="1" ht="15" customHeight="1" x14ac:dyDescent="0.15">
      <c r="A90" s="165"/>
      <c r="B90" s="365">
        <v>83</v>
      </c>
      <c r="C90" s="366" t="s">
        <v>284</v>
      </c>
      <c r="D90" s="367"/>
      <c r="E90" s="465"/>
    </row>
    <row r="91" spans="1:5" s="163" customFormat="1" ht="15" customHeight="1" x14ac:dyDescent="0.15">
      <c r="B91" s="365">
        <v>84</v>
      </c>
      <c r="C91" s="366" t="s">
        <v>285</v>
      </c>
      <c r="D91" s="367"/>
      <c r="E91" s="465"/>
    </row>
    <row r="92" spans="1:5" s="163" customFormat="1" ht="15" customHeight="1" x14ac:dyDescent="0.15">
      <c r="B92" s="365">
        <v>85</v>
      </c>
      <c r="C92" s="366" t="s">
        <v>286</v>
      </c>
      <c r="D92" s="367"/>
      <c r="E92" s="465"/>
    </row>
    <row r="93" spans="1:5" s="163" customFormat="1" ht="15" customHeight="1" x14ac:dyDescent="0.2">
      <c r="B93" s="18"/>
      <c r="C93" s="147"/>
      <c r="D93" s="147"/>
      <c r="E93" s="460"/>
    </row>
    <row r="97" spans="9:9" x14ac:dyDescent="0.2">
      <c r="I97" s="157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S69"/>
  <sheetViews>
    <sheetView zoomScale="86" zoomScaleNormal="86" workbookViewId="0"/>
  </sheetViews>
  <sheetFormatPr baseColWidth="10" defaultColWidth="11.42578125" defaultRowHeight="14.25" x14ac:dyDescent="0.2"/>
  <cols>
    <col min="1" max="2" width="4.28515625" style="143" customWidth="1"/>
    <col min="3" max="3" width="70.140625" style="143" customWidth="1"/>
    <col min="4" max="4" width="25.28515625" style="143" customWidth="1"/>
    <col min="5" max="5" width="23.7109375" style="143" customWidth="1"/>
    <col min="6" max="8" width="25.28515625" style="143" customWidth="1"/>
    <col min="9" max="10" width="24.85546875" style="143" customWidth="1"/>
    <col min="11" max="11" width="32" style="143" bestFit="1" customWidth="1"/>
    <col min="12" max="12" width="24.5703125" style="143" bestFit="1" customWidth="1"/>
    <col min="13" max="19" width="14.28515625" style="143" customWidth="1"/>
    <col min="20" max="16384" width="11.42578125" style="143"/>
  </cols>
  <sheetData>
    <row r="1" spans="1:19" ht="18.75" customHeight="1" x14ac:dyDescent="0.2"/>
    <row r="2" spans="1:19" ht="18.75" customHeight="1" x14ac:dyDescent="0.2">
      <c r="A2" s="144" t="s">
        <v>18</v>
      </c>
      <c r="B2" s="146"/>
      <c r="C2" s="146"/>
      <c r="D2" s="145"/>
      <c r="E2" s="145"/>
      <c r="F2" s="145"/>
      <c r="G2" s="145"/>
      <c r="H2" s="145"/>
      <c r="I2" s="145"/>
      <c r="J2" s="145"/>
      <c r="K2" s="145"/>
    </row>
    <row r="3" spans="1:19" ht="14.25" customHeight="1" x14ac:dyDescent="0.2">
      <c r="A3" s="144"/>
      <c r="B3" s="146"/>
      <c r="C3" s="146"/>
      <c r="D3" s="145"/>
      <c r="E3" s="145"/>
      <c r="F3" s="145"/>
      <c r="G3" s="145"/>
      <c r="H3" s="145"/>
      <c r="I3" s="145"/>
      <c r="J3" s="145"/>
      <c r="K3" s="145"/>
    </row>
    <row r="4" spans="1:19" ht="14.25" customHeight="1" x14ac:dyDescent="0.2">
      <c r="A4" s="144"/>
      <c r="B4" s="167" t="s">
        <v>114</v>
      </c>
      <c r="C4" s="147"/>
      <c r="D4" s="145"/>
      <c r="E4" s="145"/>
      <c r="F4" s="145"/>
      <c r="G4" s="145"/>
      <c r="H4" s="145"/>
      <c r="I4" s="145"/>
      <c r="J4" s="145"/>
      <c r="K4" s="145"/>
    </row>
    <row r="5" spans="1:19" s="162" customFormat="1" ht="14.25" customHeight="1" x14ac:dyDescent="0.2">
      <c r="A5" s="165"/>
      <c r="B5" s="328" t="s">
        <v>287</v>
      </c>
      <c r="C5" s="150"/>
      <c r="D5" s="329"/>
      <c r="E5" s="329"/>
      <c r="F5" s="329"/>
      <c r="G5" s="329"/>
      <c r="H5" s="329"/>
      <c r="I5" s="329"/>
      <c r="J5" s="329"/>
      <c r="K5" s="329"/>
    </row>
    <row r="6" spans="1:19" s="162" customFormat="1" ht="12.75" x14ac:dyDescent="0.2">
      <c r="A6" s="165"/>
      <c r="B6" s="150"/>
      <c r="C6" s="150"/>
      <c r="D6" s="329"/>
      <c r="E6" s="329"/>
      <c r="F6" s="329"/>
      <c r="G6" s="329"/>
      <c r="H6" s="329"/>
      <c r="I6" s="329"/>
      <c r="J6" s="329"/>
      <c r="K6" s="329"/>
      <c r="L6" s="348"/>
      <c r="M6" s="348"/>
      <c r="N6" s="348"/>
      <c r="O6" s="348"/>
      <c r="P6" s="348"/>
      <c r="Q6" s="348"/>
      <c r="R6" s="348"/>
      <c r="S6" s="348"/>
    </row>
    <row r="7" spans="1:19" s="162" customFormat="1" ht="14.25" customHeight="1" x14ac:dyDescent="0.2">
      <c r="A7" s="165"/>
      <c r="B7" s="150"/>
      <c r="C7" s="150"/>
      <c r="D7" s="329"/>
      <c r="E7" s="329"/>
      <c r="F7" s="329"/>
      <c r="G7" s="329"/>
      <c r="H7" s="329"/>
      <c r="I7" s="329"/>
      <c r="J7" s="329"/>
      <c r="K7" s="329"/>
      <c r="L7" s="348"/>
      <c r="M7" s="348"/>
      <c r="N7" s="348"/>
      <c r="O7" s="348"/>
      <c r="P7" s="348"/>
      <c r="Q7" s="348"/>
      <c r="R7" s="348"/>
      <c r="S7" s="348"/>
    </row>
    <row r="8" spans="1:19" s="162" customFormat="1" ht="14.25" customHeight="1" thickBot="1" x14ac:dyDescent="0.25">
      <c r="A8" s="165"/>
      <c r="B8" s="330">
        <v>1</v>
      </c>
      <c r="C8" s="331" t="s">
        <v>288</v>
      </c>
      <c r="D8" s="332" t="s">
        <v>168</v>
      </c>
      <c r="E8" s="332" t="s">
        <v>168</v>
      </c>
      <c r="F8" s="332" t="s">
        <v>168</v>
      </c>
      <c r="G8" s="332" t="s">
        <v>168</v>
      </c>
      <c r="H8" s="332" t="s">
        <v>168</v>
      </c>
      <c r="I8" s="332" t="s">
        <v>168</v>
      </c>
      <c r="J8" s="332" t="s">
        <v>168</v>
      </c>
      <c r="K8" s="332" t="s">
        <v>168</v>
      </c>
      <c r="L8" s="332" t="s">
        <v>168</v>
      </c>
      <c r="M8" s="348"/>
      <c r="N8" s="348"/>
      <c r="O8" s="348"/>
      <c r="P8" s="348"/>
      <c r="Q8" s="348"/>
      <c r="R8" s="348"/>
      <c r="S8" s="348"/>
    </row>
    <row r="9" spans="1:19" s="162" customFormat="1" ht="14.25" customHeight="1" x14ac:dyDescent="0.2">
      <c r="A9" s="165"/>
      <c r="B9" s="333">
        <v>2</v>
      </c>
      <c r="C9" s="334" t="s">
        <v>289</v>
      </c>
      <c r="D9" s="335" t="s">
        <v>290</v>
      </c>
      <c r="E9" s="335" t="s">
        <v>291</v>
      </c>
      <c r="F9" s="335" t="s">
        <v>292</v>
      </c>
      <c r="G9" s="335" t="s">
        <v>293</v>
      </c>
      <c r="H9" s="335" t="s">
        <v>294</v>
      </c>
      <c r="I9" s="335" t="s">
        <v>295</v>
      </c>
      <c r="J9" s="335" t="s">
        <v>296</v>
      </c>
      <c r="K9" s="335" t="s">
        <v>297</v>
      </c>
      <c r="L9" s="335" t="s">
        <v>298</v>
      </c>
      <c r="M9" s="348"/>
      <c r="N9" s="348"/>
      <c r="O9" s="348"/>
      <c r="P9" s="348"/>
      <c r="Q9" s="348"/>
      <c r="R9" s="348"/>
      <c r="S9" s="348"/>
    </row>
    <row r="10" spans="1:19" s="162" customFormat="1" ht="14.25" customHeight="1" x14ac:dyDescent="0.2">
      <c r="A10" s="165"/>
      <c r="B10" s="333">
        <v>3</v>
      </c>
      <c r="C10" s="334" t="s">
        <v>299</v>
      </c>
      <c r="D10" s="335" t="s">
        <v>300</v>
      </c>
      <c r="E10" s="335" t="s">
        <v>300</v>
      </c>
      <c r="F10" s="335" t="s">
        <v>300</v>
      </c>
      <c r="G10" s="335" t="s">
        <v>300</v>
      </c>
      <c r="H10" s="335" t="s">
        <v>300</v>
      </c>
      <c r="I10" s="335" t="s">
        <v>300</v>
      </c>
      <c r="J10" s="335" t="s">
        <v>300</v>
      </c>
      <c r="K10" s="335" t="s">
        <v>300</v>
      </c>
      <c r="L10" s="335" t="s">
        <v>300</v>
      </c>
      <c r="M10" s="356"/>
      <c r="N10" s="356"/>
      <c r="O10" s="356"/>
      <c r="P10" s="356"/>
      <c r="Q10" s="356"/>
      <c r="R10" s="356"/>
      <c r="S10" s="349"/>
    </row>
    <row r="11" spans="1:19" s="162" customFormat="1" ht="14.25" customHeight="1" thickBot="1" x14ac:dyDescent="0.25">
      <c r="A11" s="165"/>
      <c r="B11" s="330"/>
      <c r="C11" s="336" t="s">
        <v>301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48"/>
      <c r="N11" s="348"/>
      <c r="O11" s="348"/>
      <c r="P11" s="348"/>
      <c r="Q11" s="348"/>
      <c r="R11" s="348"/>
      <c r="S11" s="348"/>
    </row>
    <row r="12" spans="1:19" s="162" customFormat="1" ht="14.25" customHeight="1" x14ac:dyDescent="0.2">
      <c r="A12" s="165"/>
      <c r="B12" s="333">
        <v>4</v>
      </c>
      <c r="C12" s="334" t="s">
        <v>302</v>
      </c>
      <c r="D12" s="335" t="s">
        <v>303</v>
      </c>
      <c r="E12" s="335" t="s">
        <v>244</v>
      </c>
      <c r="F12" s="335" t="s">
        <v>244</v>
      </c>
      <c r="G12" s="335" t="s">
        <v>244</v>
      </c>
      <c r="H12" s="335" t="s">
        <v>260</v>
      </c>
      <c r="I12" s="335" t="s">
        <v>260</v>
      </c>
      <c r="J12" s="335" t="s">
        <v>260</v>
      </c>
      <c r="K12" s="335" t="s">
        <v>260</v>
      </c>
      <c r="L12" s="335" t="s">
        <v>260</v>
      </c>
      <c r="M12" s="348"/>
      <c r="N12" s="348"/>
      <c r="O12" s="348"/>
      <c r="P12" s="348"/>
      <c r="Q12" s="348"/>
      <c r="R12" s="348"/>
      <c r="S12" s="348"/>
    </row>
    <row r="13" spans="1:19" s="162" customFormat="1" ht="12" x14ac:dyDescent="0.2">
      <c r="A13" s="165"/>
      <c r="B13" s="333">
        <v>5</v>
      </c>
      <c r="C13" s="334" t="s">
        <v>304</v>
      </c>
      <c r="D13" s="335" t="s">
        <v>303</v>
      </c>
      <c r="E13" s="335" t="s">
        <v>244</v>
      </c>
      <c r="F13" s="335" t="s">
        <v>244</v>
      </c>
      <c r="G13" s="335" t="s">
        <v>244</v>
      </c>
      <c r="H13" s="335" t="s">
        <v>260</v>
      </c>
      <c r="I13" s="335" t="s">
        <v>260</v>
      </c>
      <c r="J13" s="335" t="s">
        <v>260</v>
      </c>
      <c r="K13" s="335" t="s">
        <v>260</v>
      </c>
      <c r="L13" s="335" t="s">
        <v>260</v>
      </c>
      <c r="M13" s="348"/>
      <c r="N13" s="348"/>
      <c r="O13" s="348"/>
      <c r="P13" s="348"/>
      <c r="Q13" s="348"/>
      <c r="R13" s="348"/>
      <c r="S13" s="348"/>
    </row>
    <row r="14" spans="1:19" s="162" customFormat="1" ht="12" x14ac:dyDescent="0.2">
      <c r="A14" s="165"/>
      <c r="B14" s="333">
        <v>6</v>
      </c>
      <c r="C14" s="334" t="s">
        <v>305</v>
      </c>
      <c r="D14" s="335" t="s">
        <v>306</v>
      </c>
      <c r="E14" s="335" t="s">
        <v>307</v>
      </c>
      <c r="F14" s="335" t="s">
        <v>307</v>
      </c>
      <c r="G14" s="335" t="s">
        <v>307</v>
      </c>
      <c r="H14" s="335" t="s">
        <v>307</v>
      </c>
      <c r="I14" s="335" t="s">
        <v>307</v>
      </c>
      <c r="J14" s="335" t="s">
        <v>307</v>
      </c>
      <c r="K14" s="335" t="s">
        <v>307</v>
      </c>
      <c r="L14" s="335" t="s">
        <v>307</v>
      </c>
      <c r="M14" s="348"/>
      <c r="N14" s="348"/>
      <c r="O14" s="348"/>
      <c r="P14" s="348"/>
      <c r="Q14" s="348"/>
      <c r="R14" s="348"/>
      <c r="S14" s="348"/>
    </row>
    <row r="15" spans="1:19" s="162" customFormat="1" ht="14.25" customHeight="1" x14ac:dyDescent="0.2">
      <c r="A15" s="165"/>
      <c r="B15" s="333">
        <v>7</v>
      </c>
      <c r="C15" s="338" t="s">
        <v>308</v>
      </c>
      <c r="D15" s="335" t="s">
        <v>309</v>
      </c>
      <c r="E15" s="335" t="s">
        <v>310</v>
      </c>
      <c r="F15" s="335" t="s">
        <v>310</v>
      </c>
      <c r="G15" s="335" t="s">
        <v>310</v>
      </c>
      <c r="H15" s="335" t="s">
        <v>311</v>
      </c>
      <c r="I15" s="335" t="s">
        <v>311</v>
      </c>
      <c r="J15" s="335" t="s">
        <v>311</v>
      </c>
      <c r="K15" s="335" t="s">
        <v>311</v>
      </c>
      <c r="L15" s="335" t="s">
        <v>311</v>
      </c>
      <c r="M15" s="350"/>
      <c r="N15" s="350"/>
      <c r="O15" s="350"/>
      <c r="P15" s="350"/>
      <c r="Q15" s="350"/>
      <c r="R15" s="350"/>
      <c r="S15" s="350"/>
    </row>
    <row r="16" spans="1:19" s="162" customFormat="1" ht="14.25" customHeight="1" x14ac:dyDescent="0.2">
      <c r="A16" s="165"/>
      <c r="B16" s="333">
        <v>8</v>
      </c>
      <c r="C16" s="338" t="s">
        <v>312</v>
      </c>
      <c r="D16" s="339">
        <v>946.52</v>
      </c>
      <c r="E16" s="339">
        <v>100</v>
      </c>
      <c r="F16" s="339">
        <v>150</v>
      </c>
      <c r="G16" s="339">
        <v>100</v>
      </c>
      <c r="H16" s="339">
        <v>50</v>
      </c>
      <c r="I16" s="339">
        <v>250</v>
      </c>
      <c r="J16" s="339">
        <v>50</v>
      </c>
      <c r="K16" s="339">
        <v>150</v>
      </c>
      <c r="L16" s="339">
        <v>150</v>
      </c>
      <c r="M16" s="350"/>
      <c r="N16" s="350"/>
      <c r="O16" s="350"/>
      <c r="P16" s="350"/>
      <c r="Q16" s="350"/>
      <c r="R16" s="350"/>
      <c r="S16" s="350"/>
    </row>
    <row r="17" spans="1:19" s="162" customFormat="1" ht="14.25" customHeight="1" x14ac:dyDescent="0.2">
      <c r="A17" s="165"/>
      <c r="B17" s="333">
        <v>9</v>
      </c>
      <c r="C17" s="338" t="s">
        <v>313</v>
      </c>
      <c r="D17" s="339">
        <v>946.52</v>
      </c>
      <c r="E17" s="339">
        <v>100</v>
      </c>
      <c r="F17" s="339">
        <v>150</v>
      </c>
      <c r="G17" s="339">
        <v>100</v>
      </c>
      <c r="H17" s="339">
        <v>50</v>
      </c>
      <c r="I17" s="339">
        <v>250</v>
      </c>
      <c r="J17" s="339">
        <v>50</v>
      </c>
      <c r="K17" s="339">
        <v>150</v>
      </c>
      <c r="L17" s="339">
        <v>150</v>
      </c>
      <c r="M17" s="350"/>
      <c r="N17" s="350"/>
      <c r="O17" s="350"/>
      <c r="P17" s="350"/>
      <c r="Q17" s="350"/>
      <c r="R17" s="350"/>
      <c r="S17" s="350"/>
    </row>
    <row r="18" spans="1:19" s="162" customFormat="1" ht="14.25" customHeight="1" x14ac:dyDescent="0.2">
      <c r="A18" s="165"/>
      <c r="B18" s="333" t="s">
        <v>314</v>
      </c>
      <c r="C18" s="338" t="s">
        <v>315</v>
      </c>
      <c r="D18" s="335">
        <v>100</v>
      </c>
      <c r="E18" s="335">
        <v>100</v>
      </c>
      <c r="F18" s="335">
        <v>100</v>
      </c>
      <c r="G18" s="335">
        <v>100</v>
      </c>
      <c r="H18" s="335">
        <v>100</v>
      </c>
      <c r="I18" s="335">
        <v>100</v>
      </c>
      <c r="J18" s="335">
        <v>100</v>
      </c>
      <c r="K18" s="335">
        <v>100</v>
      </c>
      <c r="L18" s="335">
        <v>100</v>
      </c>
      <c r="M18" s="350"/>
      <c r="N18" s="350"/>
      <c r="O18" s="350"/>
      <c r="P18" s="350"/>
      <c r="Q18" s="350"/>
      <c r="R18" s="350"/>
      <c r="S18" s="350"/>
    </row>
    <row r="19" spans="1:19" s="162" customFormat="1" ht="12" x14ac:dyDescent="0.2">
      <c r="A19" s="165"/>
      <c r="B19" s="333" t="s">
        <v>316</v>
      </c>
      <c r="C19" s="338" t="s">
        <v>317</v>
      </c>
      <c r="D19" s="335" t="s">
        <v>318</v>
      </c>
      <c r="E19" s="335">
        <v>100</v>
      </c>
      <c r="F19" s="335">
        <v>100</v>
      </c>
      <c r="G19" s="335">
        <v>100</v>
      </c>
      <c r="H19" s="335">
        <v>100</v>
      </c>
      <c r="I19" s="335">
        <v>100</v>
      </c>
      <c r="J19" s="335">
        <v>100</v>
      </c>
      <c r="K19" s="335">
        <v>100</v>
      </c>
      <c r="L19" s="335">
        <v>100</v>
      </c>
      <c r="M19" s="351"/>
      <c r="N19" s="351"/>
      <c r="O19" s="351"/>
      <c r="P19" s="351"/>
      <c r="Q19" s="351"/>
      <c r="R19" s="351"/>
      <c r="S19" s="351"/>
    </row>
    <row r="20" spans="1:19" s="162" customFormat="1" ht="14.25" customHeight="1" x14ac:dyDescent="0.2">
      <c r="A20" s="165"/>
      <c r="B20" s="333">
        <v>10</v>
      </c>
      <c r="C20" s="338" t="s">
        <v>319</v>
      </c>
      <c r="D20" s="335" t="s">
        <v>151</v>
      </c>
      <c r="E20" s="335" t="s">
        <v>151</v>
      </c>
      <c r="F20" s="335" t="s">
        <v>151</v>
      </c>
      <c r="G20" s="335" t="s">
        <v>151</v>
      </c>
      <c r="H20" s="335" t="s">
        <v>320</v>
      </c>
      <c r="I20" s="335" t="s">
        <v>320</v>
      </c>
      <c r="J20" s="335" t="s">
        <v>320</v>
      </c>
      <c r="K20" s="335" t="s">
        <v>320</v>
      </c>
      <c r="L20" s="335" t="s">
        <v>320</v>
      </c>
      <c r="M20" s="352"/>
      <c r="N20" s="352"/>
      <c r="O20" s="352"/>
      <c r="P20" s="352"/>
      <c r="Q20" s="352"/>
      <c r="R20" s="352"/>
      <c r="S20" s="352"/>
    </row>
    <row r="21" spans="1:19" s="162" customFormat="1" ht="14.25" customHeight="1" x14ac:dyDescent="0.2">
      <c r="A21" s="165"/>
      <c r="B21" s="333">
        <v>11</v>
      </c>
      <c r="C21" s="338" t="s">
        <v>321</v>
      </c>
      <c r="D21" s="340">
        <v>34481</v>
      </c>
      <c r="E21" s="340">
        <v>42970</v>
      </c>
      <c r="F21" s="340">
        <v>43640</v>
      </c>
      <c r="G21" s="340">
        <v>44000</v>
      </c>
      <c r="H21" s="340">
        <v>42970</v>
      </c>
      <c r="I21" s="340">
        <v>43053</v>
      </c>
      <c r="J21" s="340">
        <v>43252</v>
      </c>
      <c r="K21" s="340">
        <v>43348</v>
      </c>
      <c r="L21" s="340">
        <v>44468</v>
      </c>
      <c r="M21" s="350"/>
      <c r="N21" s="350"/>
      <c r="O21" s="350"/>
      <c r="P21" s="350"/>
      <c r="Q21" s="350"/>
      <c r="R21" s="350"/>
      <c r="S21" s="350"/>
    </row>
    <row r="22" spans="1:19" s="162" customFormat="1" ht="14.25" customHeight="1" x14ac:dyDescent="0.2">
      <c r="A22" s="165"/>
      <c r="B22" s="333">
        <v>12</v>
      </c>
      <c r="C22" s="338" t="s">
        <v>322</v>
      </c>
      <c r="D22" s="335" t="s">
        <v>323</v>
      </c>
      <c r="E22" s="335" t="s">
        <v>323</v>
      </c>
      <c r="F22" s="335" t="s">
        <v>323</v>
      </c>
      <c r="G22" s="335" t="s">
        <v>323</v>
      </c>
      <c r="H22" s="335" t="s">
        <v>324</v>
      </c>
      <c r="I22" s="335" t="s">
        <v>324</v>
      </c>
      <c r="J22" s="335" t="s">
        <v>324</v>
      </c>
      <c r="K22" s="335" t="s">
        <v>324</v>
      </c>
      <c r="L22" s="335" t="s">
        <v>324</v>
      </c>
      <c r="M22" s="352"/>
      <c r="N22" s="350"/>
      <c r="O22" s="350"/>
      <c r="P22" s="350"/>
      <c r="Q22" s="350"/>
      <c r="R22" s="350"/>
      <c r="S22" s="352"/>
    </row>
    <row r="23" spans="1:19" s="162" customFormat="1" ht="14.25" customHeight="1" x14ac:dyDescent="0.2">
      <c r="A23" s="165"/>
      <c r="B23" s="333">
        <v>13</v>
      </c>
      <c r="C23" s="338" t="s">
        <v>325</v>
      </c>
      <c r="D23" s="335"/>
      <c r="E23" s="335" t="s">
        <v>326</v>
      </c>
      <c r="F23" s="335" t="s">
        <v>326</v>
      </c>
      <c r="G23" s="335" t="s">
        <v>326</v>
      </c>
      <c r="H23" s="340">
        <v>46622</v>
      </c>
      <c r="I23" s="340">
        <v>46706</v>
      </c>
      <c r="J23" s="340">
        <v>46905</v>
      </c>
      <c r="K23" s="340">
        <v>47001</v>
      </c>
      <c r="L23" s="340">
        <v>48120</v>
      </c>
      <c r="M23" s="350"/>
      <c r="N23" s="350"/>
      <c r="O23" s="350"/>
      <c r="P23" s="350"/>
      <c r="Q23" s="350"/>
      <c r="R23" s="350"/>
      <c r="S23" s="350"/>
    </row>
    <row r="24" spans="1:19" s="162" customFormat="1" ht="14.25" customHeight="1" x14ac:dyDescent="0.2">
      <c r="A24" s="165"/>
      <c r="B24" s="333">
        <v>14</v>
      </c>
      <c r="C24" s="338" t="s">
        <v>327</v>
      </c>
      <c r="D24" s="335"/>
      <c r="E24" s="335" t="s">
        <v>328</v>
      </c>
      <c r="F24" s="335" t="s">
        <v>328</v>
      </c>
      <c r="G24" s="335" t="s">
        <v>328</v>
      </c>
      <c r="H24" s="335" t="s">
        <v>328</v>
      </c>
      <c r="I24" s="335" t="s">
        <v>328</v>
      </c>
      <c r="J24" s="335" t="s">
        <v>328</v>
      </c>
      <c r="K24" s="335" t="s">
        <v>328</v>
      </c>
      <c r="L24" s="335" t="s">
        <v>328</v>
      </c>
      <c r="M24" s="352"/>
      <c r="N24" s="352"/>
      <c r="O24" s="352"/>
      <c r="P24" s="352"/>
      <c r="Q24" s="352"/>
      <c r="R24" s="352"/>
      <c r="S24" s="352"/>
    </row>
    <row r="25" spans="1:19" s="162" customFormat="1" ht="36" x14ac:dyDescent="0.2">
      <c r="A25" s="165"/>
      <c r="B25" s="333">
        <v>15</v>
      </c>
      <c r="C25" s="338" t="s">
        <v>329</v>
      </c>
      <c r="D25" s="335"/>
      <c r="E25" s="341" t="s">
        <v>330</v>
      </c>
      <c r="F25" s="341" t="s">
        <v>331</v>
      </c>
      <c r="G25" s="341" t="s">
        <v>332</v>
      </c>
      <c r="H25" s="341" t="s">
        <v>330</v>
      </c>
      <c r="I25" s="341" t="s">
        <v>333</v>
      </c>
      <c r="J25" s="341" t="s">
        <v>334</v>
      </c>
      <c r="K25" s="341" t="s">
        <v>335</v>
      </c>
      <c r="L25" s="341" t="s">
        <v>336</v>
      </c>
      <c r="M25" s="350"/>
      <c r="N25" s="350"/>
      <c r="O25" s="350"/>
      <c r="P25" s="350"/>
      <c r="Q25" s="350"/>
      <c r="R25" s="350"/>
      <c r="S25" s="350"/>
    </row>
    <row r="26" spans="1:19" s="162" customFormat="1" ht="51.75" customHeight="1" x14ac:dyDescent="0.2">
      <c r="A26" s="165"/>
      <c r="B26" s="333">
        <v>16</v>
      </c>
      <c r="C26" s="338" t="s">
        <v>337</v>
      </c>
      <c r="D26" s="335"/>
      <c r="E26" s="342" t="s">
        <v>338</v>
      </c>
      <c r="F26" s="342" t="s">
        <v>339</v>
      </c>
      <c r="G26" s="342" t="s">
        <v>340</v>
      </c>
      <c r="H26" s="342" t="s">
        <v>341</v>
      </c>
      <c r="I26" s="342" t="s">
        <v>342</v>
      </c>
      <c r="J26" s="342" t="s">
        <v>343</v>
      </c>
      <c r="K26" s="342" t="s">
        <v>344</v>
      </c>
      <c r="L26" s="342" t="s">
        <v>345</v>
      </c>
      <c r="M26" s="350"/>
      <c r="N26" s="350"/>
      <c r="O26" s="350"/>
      <c r="P26" s="350"/>
      <c r="Q26" s="350"/>
      <c r="R26" s="350"/>
      <c r="S26" s="350"/>
    </row>
    <row r="27" spans="1:19" s="162" customFormat="1" ht="14.25" customHeight="1" thickBot="1" x14ac:dyDescent="0.25">
      <c r="A27" s="165"/>
      <c r="B27" s="330"/>
      <c r="C27" s="343" t="s">
        <v>346</v>
      </c>
      <c r="D27" s="344"/>
      <c r="E27" s="344"/>
      <c r="F27" s="337"/>
      <c r="G27" s="337"/>
      <c r="H27" s="337"/>
      <c r="I27" s="337"/>
      <c r="J27" s="337"/>
      <c r="K27" s="337"/>
      <c r="L27" s="337"/>
      <c r="M27" s="357"/>
      <c r="N27" s="357"/>
      <c r="O27" s="357"/>
      <c r="P27" s="357"/>
      <c r="Q27" s="357"/>
      <c r="R27" s="357"/>
      <c r="S27" s="353"/>
    </row>
    <row r="28" spans="1:19" s="162" customFormat="1" ht="14.25" customHeight="1" x14ac:dyDescent="0.2">
      <c r="A28" s="165"/>
      <c r="B28" s="333">
        <v>17</v>
      </c>
      <c r="C28" s="338" t="s">
        <v>347</v>
      </c>
      <c r="D28" s="335" t="s">
        <v>348</v>
      </c>
      <c r="E28" s="335" t="s">
        <v>349</v>
      </c>
      <c r="F28" s="335" t="s">
        <v>349</v>
      </c>
      <c r="G28" s="335" t="s">
        <v>349</v>
      </c>
      <c r="H28" s="335" t="s">
        <v>349</v>
      </c>
      <c r="I28" s="335" t="s">
        <v>349</v>
      </c>
      <c r="J28" s="335" t="s">
        <v>349</v>
      </c>
      <c r="K28" s="335" t="s">
        <v>349</v>
      </c>
      <c r="L28" s="335" t="s">
        <v>349</v>
      </c>
      <c r="M28" s="350"/>
      <c r="N28" s="350"/>
      <c r="O28" s="350"/>
      <c r="P28" s="350"/>
      <c r="Q28" s="350"/>
      <c r="R28" s="350"/>
      <c r="S28" s="350"/>
    </row>
    <row r="29" spans="1:19" s="162" customFormat="1" ht="12" x14ac:dyDescent="0.2">
      <c r="A29" s="165"/>
      <c r="B29" s="345">
        <v>18</v>
      </c>
      <c r="C29" s="338" t="s">
        <v>350</v>
      </c>
      <c r="D29" s="335"/>
      <c r="E29" s="346" t="s">
        <v>351</v>
      </c>
      <c r="F29" s="346" t="s">
        <v>352</v>
      </c>
      <c r="G29" s="346" t="s">
        <v>353</v>
      </c>
      <c r="H29" s="346" t="s">
        <v>354</v>
      </c>
      <c r="I29" s="346" t="s">
        <v>355</v>
      </c>
      <c r="J29" s="346" t="s">
        <v>356</v>
      </c>
      <c r="K29" s="346" t="s">
        <v>357</v>
      </c>
      <c r="L29" s="346" t="s">
        <v>358</v>
      </c>
      <c r="M29" s="351"/>
      <c r="N29" s="351"/>
      <c r="O29" s="351"/>
      <c r="P29" s="351"/>
      <c r="Q29" s="351"/>
      <c r="R29" s="351"/>
      <c r="S29" s="351"/>
    </row>
    <row r="30" spans="1:19" s="162" customFormat="1" ht="14.25" customHeight="1" x14ac:dyDescent="0.2">
      <c r="A30" s="165"/>
      <c r="B30" s="333">
        <v>19</v>
      </c>
      <c r="C30" s="338" t="s">
        <v>359</v>
      </c>
      <c r="D30" s="335" t="s">
        <v>360</v>
      </c>
      <c r="E30" s="335" t="s">
        <v>361</v>
      </c>
      <c r="F30" s="335" t="s">
        <v>361</v>
      </c>
      <c r="G30" s="335" t="s">
        <v>361</v>
      </c>
      <c r="H30" s="335" t="s">
        <v>361</v>
      </c>
      <c r="I30" s="335" t="s">
        <v>361</v>
      </c>
      <c r="J30" s="335" t="s">
        <v>361</v>
      </c>
      <c r="K30" s="335" t="s">
        <v>361</v>
      </c>
      <c r="L30" s="335" t="s">
        <v>361</v>
      </c>
      <c r="M30" s="350"/>
      <c r="N30" s="350"/>
      <c r="O30" s="350"/>
      <c r="P30" s="350"/>
      <c r="Q30" s="350"/>
      <c r="R30" s="350"/>
      <c r="S30" s="350"/>
    </row>
    <row r="31" spans="1:19" s="162" customFormat="1" ht="14.25" customHeight="1" x14ac:dyDescent="0.2">
      <c r="A31" s="165"/>
      <c r="B31" s="333" t="s">
        <v>362</v>
      </c>
      <c r="C31" s="338" t="s">
        <v>363</v>
      </c>
      <c r="D31" s="335" t="s">
        <v>360</v>
      </c>
      <c r="E31" s="335" t="s">
        <v>364</v>
      </c>
      <c r="F31" s="335" t="s">
        <v>364</v>
      </c>
      <c r="G31" s="335" t="s">
        <v>364</v>
      </c>
      <c r="H31" s="335" t="s">
        <v>365</v>
      </c>
      <c r="I31" s="335" t="s">
        <v>365</v>
      </c>
      <c r="J31" s="335" t="s">
        <v>365</v>
      </c>
      <c r="K31" s="335" t="s">
        <v>365</v>
      </c>
      <c r="L31" s="335" t="s">
        <v>365</v>
      </c>
      <c r="M31" s="350"/>
      <c r="N31" s="350"/>
      <c r="O31" s="350"/>
      <c r="P31" s="350"/>
      <c r="Q31" s="350"/>
      <c r="R31" s="350"/>
      <c r="S31" s="350"/>
    </row>
    <row r="32" spans="1:19" s="162" customFormat="1" ht="14.25" customHeight="1" x14ac:dyDescent="0.2">
      <c r="A32" s="165"/>
      <c r="B32" s="333" t="s">
        <v>366</v>
      </c>
      <c r="C32" s="338" t="s">
        <v>367</v>
      </c>
      <c r="D32" s="335" t="s">
        <v>360</v>
      </c>
      <c r="E32" s="335" t="s">
        <v>364</v>
      </c>
      <c r="F32" s="335" t="s">
        <v>364</v>
      </c>
      <c r="G32" s="335" t="s">
        <v>364</v>
      </c>
      <c r="H32" s="335" t="s">
        <v>365</v>
      </c>
      <c r="I32" s="335" t="s">
        <v>365</v>
      </c>
      <c r="J32" s="335" t="s">
        <v>365</v>
      </c>
      <c r="K32" s="335" t="s">
        <v>365</v>
      </c>
      <c r="L32" s="335" t="s">
        <v>365</v>
      </c>
      <c r="M32" s="350"/>
      <c r="N32" s="350"/>
      <c r="O32" s="350"/>
      <c r="P32" s="350"/>
      <c r="Q32" s="350"/>
      <c r="R32" s="350"/>
      <c r="S32" s="350"/>
    </row>
    <row r="33" spans="1:19" s="162" customFormat="1" ht="14.25" customHeight="1" x14ac:dyDescent="0.2">
      <c r="A33" s="165"/>
      <c r="B33" s="345">
        <v>21</v>
      </c>
      <c r="C33" s="338" t="s">
        <v>368</v>
      </c>
      <c r="D33" s="335" t="s">
        <v>360</v>
      </c>
      <c r="E33" s="335" t="s">
        <v>361</v>
      </c>
      <c r="F33" s="335" t="s">
        <v>361</v>
      </c>
      <c r="G33" s="335" t="s">
        <v>361</v>
      </c>
      <c r="H33" s="335" t="s">
        <v>361</v>
      </c>
      <c r="I33" s="335" t="s">
        <v>361</v>
      </c>
      <c r="J33" s="335" t="s">
        <v>361</v>
      </c>
      <c r="K33" s="335" t="s">
        <v>361</v>
      </c>
      <c r="L33" s="335" t="s">
        <v>361</v>
      </c>
      <c r="M33" s="350"/>
      <c r="N33" s="350"/>
      <c r="O33" s="350"/>
      <c r="P33" s="350"/>
      <c r="Q33" s="350"/>
      <c r="R33" s="350"/>
      <c r="S33" s="350"/>
    </row>
    <row r="34" spans="1:19" s="162" customFormat="1" ht="14.25" customHeight="1" x14ac:dyDescent="0.2">
      <c r="A34" s="165"/>
      <c r="B34" s="333">
        <v>22</v>
      </c>
      <c r="C34" s="338" t="s">
        <v>369</v>
      </c>
      <c r="D34" s="335" t="s">
        <v>360</v>
      </c>
      <c r="E34" s="335" t="s">
        <v>370</v>
      </c>
      <c r="F34" s="335" t="s">
        <v>370</v>
      </c>
      <c r="G34" s="335" t="s">
        <v>370</v>
      </c>
      <c r="H34" s="335" t="s">
        <v>371</v>
      </c>
      <c r="I34" s="335" t="s">
        <v>371</v>
      </c>
      <c r="J34" s="335" t="s">
        <v>371</v>
      </c>
      <c r="K34" s="335" t="s">
        <v>371</v>
      </c>
      <c r="L34" s="335" t="s">
        <v>371</v>
      </c>
      <c r="M34" s="350"/>
      <c r="N34" s="350"/>
      <c r="O34" s="350"/>
      <c r="P34" s="350"/>
      <c r="Q34" s="350"/>
      <c r="R34" s="350"/>
      <c r="S34" s="350"/>
    </row>
    <row r="35" spans="1:19" s="162" customFormat="1" ht="14.25" customHeight="1" thickBot="1" x14ac:dyDescent="0.25">
      <c r="A35" s="165"/>
      <c r="B35" s="330"/>
      <c r="C35" s="343" t="s">
        <v>372</v>
      </c>
      <c r="D35" s="337"/>
      <c r="E35" s="337"/>
      <c r="F35" s="337"/>
      <c r="G35" s="337"/>
      <c r="H35" s="337"/>
      <c r="I35" s="337"/>
      <c r="J35" s="337"/>
      <c r="K35" s="337"/>
      <c r="L35" s="337"/>
      <c r="M35" s="350"/>
      <c r="N35" s="350"/>
      <c r="O35" s="350"/>
      <c r="P35" s="350"/>
      <c r="Q35" s="350"/>
      <c r="R35" s="350"/>
      <c r="S35" s="354"/>
    </row>
    <row r="36" spans="1:19" s="162" customFormat="1" ht="14.25" customHeight="1" x14ac:dyDescent="0.2">
      <c r="A36" s="165"/>
      <c r="B36" s="345">
        <v>23</v>
      </c>
      <c r="C36" s="338" t="s">
        <v>373</v>
      </c>
      <c r="D36" s="335" t="s">
        <v>360</v>
      </c>
      <c r="E36" s="335" t="s">
        <v>374</v>
      </c>
      <c r="F36" s="335" t="s">
        <v>374</v>
      </c>
      <c r="G36" s="335" t="s">
        <v>374</v>
      </c>
      <c r="H36" s="335" t="s">
        <v>374</v>
      </c>
      <c r="I36" s="335" t="s">
        <v>374</v>
      </c>
      <c r="J36" s="335" t="s">
        <v>374</v>
      </c>
      <c r="K36" s="335" t="s">
        <v>374</v>
      </c>
      <c r="L36" s="335" t="s">
        <v>374</v>
      </c>
      <c r="M36" s="355"/>
      <c r="N36" s="355"/>
      <c r="O36" s="355"/>
      <c r="P36" s="355"/>
      <c r="Q36" s="355"/>
      <c r="R36" s="355"/>
      <c r="S36" s="355"/>
    </row>
    <row r="37" spans="1:19" s="162" customFormat="1" ht="20.25" customHeight="1" x14ac:dyDescent="0.2">
      <c r="A37" s="165"/>
      <c r="B37" s="333">
        <v>24</v>
      </c>
      <c r="C37" s="338" t="s">
        <v>375</v>
      </c>
      <c r="D37" s="335" t="s">
        <v>318</v>
      </c>
      <c r="E37" s="335" t="s">
        <v>318</v>
      </c>
      <c r="F37" s="335" t="s">
        <v>318</v>
      </c>
      <c r="G37" s="335" t="s">
        <v>318</v>
      </c>
      <c r="H37" s="335" t="s">
        <v>318</v>
      </c>
      <c r="I37" s="335" t="s">
        <v>318</v>
      </c>
      <c r="J37" s="335" t="s">
        <v>318</v>
      </c>
      <c r="K37" s="335" t="s">
        <v>318</v>
      </c>
      <c r="L37" s="335" t="s">
        <v>318</v>
      </c>
      <c r="M37" s="348"/>
      <c r="N37" s="348"/>
      <c r="O37" s="348"/>
      <c r="P37" s="348"/>
      <c r="Q37" s="348"/>
      <c r="R37" s="348"/>
      <c r="S37" s="348"/>
    </row>
    <row r="38" spans="1:19" s="162" customFormat="1" ht="14.25" customHeight="1" x14ac:dyDescent="0.2">
      <c r="A38" s="165"/>
      <c r="B38" s="333">
        <v>25</v>
      </c>
      <c r="C38" s="338" t="s">
        <v>376</v>
      </c>
      <c r="D38" s="335" t="s">
        <v>318</v>
      </c>
      <c r="E38" s="335" t="s">
        <v>318</v>
      </c>
      <c r="F38" s="335" t="s">
        <v>318</v>
      </c>
      <c r="G38" s="335" t="s">
        <v>318</v>
      </c>
      <c r="H38" s="335" t="s">
        <v>318</v>
      </c>
      <c r="I38" s="335" t="s">
        <v>318</v>
      </c>
      <c r="J38" s="335" t="s">
        <v>318</v>
      </c>
      <c r="K38" s="335" t="s">
        <v>318</v>
      </c>
      <c r="L38" s="335" t="s">
        <v>318</v>
      </c>
      <c r="M38" s="348"/>
      <c r="N38" s="348"/>
      <c r="O38" s="348"/>
      <c r="P38" s="348"/>
      <c r="Q38" s="348"/>
      <c r="R38" s="348"/>
      <c r="S38" s="348"/>
    </row>
    <row r="39" spans="1:19" s="162" customFormat="1" ht="14.25" customHeight="1" x14ac:dyDescent="0.2">
      <c r="A39" s="165"/>
      <c r="B39" s="333">
        <v>26</v>
      </c>
      <c r="C39" s="338" t="s">
        <v>377</v>
      </c>
      <c r="D39" s="335" t="s">
        <v>318</v>
      </c>
      <c r="E39" s="335" t="s">
        <v>318</v>
      </c>
      <c r="F39" s="335" t="s">
        <v>318</v>
      </c>
      <c r="G39" s="335" t="s">
        <v>318</v>
      </c>
      <c r="H39" s="335" t="s">
        <v>318</v>
      </c>
      <c r="I39" s="335" t="s">
        <v>318</v>
      </c>
      <c r="J39" s="335" t="s">
        <v>318</v>
      </c>
      <c r="K39" s="335" t="s">
        <v>318</v>
      </c>
      <c r="L39" s="335" t="s">
        <v>318</v>
      </c>
      <c r="M39" s="348"/>
      <c r="N39" s="348"/>
      <c r="O39" s="348"/>
      <c r="P39" s="348"/>
      <c r="Q39" s="348"/>
      <c r="R39" s="348"/>
      <c r="S39" s="348"/>
    </row>
    <row r="40" spans="1:19" s="162" customFormat="1" ht="14.25" customHeight="1" x14ac:dyDescent="0.2">
      <c r="A40" s="165"/>
      <c r="B40" s="333">
        <v>27</v>
      </c>
      <c r="C40" s="338" t="s">
        <v>378</v>
      </c>
      <c r="D40" s="335" t="s">
        <v>318</v>
      </c>
      <c r="E40" s="335" t="s">
        <v>318</v>
      </c>
      <c r="F40" s="335" t="s">
        <v>318</v>
      </c>
      <c r="G40" s="335" t="s">
        <v>318</v>
      </c>
      <c r="H40" s="335" t="s">
        <v>318</v>
      </c>
      <c r="I40" s="335" t="s">
        <v>318</v>
      </c>
      <c r="J40" s="335" t="s">
        <v>318</v>
      </c>
      <c r="K40" s="335" t="s">
        <v>318</v>
      </c>
      <c r="L40" s="335" t="s">
        <v>318</v>
      </c>
      <c r="M40" s="348"/>
      <c r="N40" s="348"/>
      <c r="O40" s="348"/>
      <c r="P40" s="348"/>
      <c r="Q40" s="348"/>
      <c r="R40" s="348"/>
      <c r="S40" s="348"/>
    </row>
    <row r="41" spans="1:19" s="162" customFormat="1" ht="14.25" customHeight="1" x14ac:dyDescent="0.2">
      <c r="A41" s="165"/>
      <c r="B41" s="333">
        <v>28</v>
      </c>
      <c r="C41" s="338" t="s">
        <v>379</v>
      </c>
      <c r="D41" s="335" t="s">
        <v>318</v>
      </c>
      <c r="E41" s="335" t="s">
        <v>318</v>
      </c>
      <c r="F41" s="335" t="s">
        <v>318</v>
      </c>
      <c r="G41" s="335" t="s">
        <v>318</v>
      </c>
      <c r="H41" s="335" t="s">
        <v>318</v>
      </c>
      <c r="I41" s="335" t="s">
        <v>318</v>
      </c>
      <c r="J41" s="335" t="s">
        <v>318</v>
      </c>
      <c r="K41" s="335" t="s">
        <v>318</v>
      </c>
      <c r="L41" s="335" t="s">
        <v>318</v>
      </c>
      <c r="M41" s="348"/>
      <c r="N41" s="348"/>
      <c r="O41" s="348"/>
      <c r="P41" s="348"/>
      <c r="Q41" s="348"/>
      <c r="R41" s="348"/>
      <c r="S41" s="348"/>
    </row>
    <row r="42" spans="1:19" s="162" customFormat="1" ht="14.25" customHeight="1" x14ac:dyDescent="0.2">
      <c r="A42" s="165"/>
      <c r="B42" s="333">
        <v>29</v>
      </c>
      <c r="C42" s="338" t="s">
        <v>380</v>
      </c>
      <c r="D42" s="335" t="s">
        <v>318</v>
      </c>
      <c r="E42" s="335" t="s">
        <v>318</v>
      </c>
      <c r="F42" s="335" t="s">
        <v>318</v>
      </c>
      <c r="G42" s="335" t="s">
        <v>318</v>
      </c>
      <c r="H42" s="335" t="s">
        <v>318</v>
      </c>
      <c r="I42" s="335" t="s">
        <v>318</v>
      </c>
      <c r="J42" s="335" t="s">
        <v>318</v>
      </c>
      <c r="K42" s="335" t="s">
        <v>318</v>
      </c>
      <c r="L42" s="335" t="s">
        <v>318</v>
      </c>
      <c r="M42" s="348"/>
      <c r="N42" s="348"/>
      <c r="O42" s="348"/>
      <c r="P42" s="348"/>
      <c r="Q42" s="348"/>
      <c r="R42" s="348"/>
      <c r="S42" s="348"/>
    </row>
    <row r="43" spans="1:19" s="162" customFormat="1" ht="13.5" customHeight="1" x14ac:dyDescent="0.2">
      <c r="A43" s="165"/>
      <c r="B43" s="345">
        <v>30</v>
      </c>
      <c r="C43" s="338" t="s">
        <v>381</v>
      </c>
      <c r="D43" s="335" t="s">
        <v>318</v>
      </c>
      <c r="E43" s="335" t="s">
        <v>328</v>
      </c>
      <c r="F43" s="335" t="s">
        <v>328</v>
      </c>
      <c r="G43" s="335" t="s">
        <v>328</v>
      </c>
      <c r="H43" s="335" t="s">
        <v>318</v>
      </c>
      <c r="I43" s="335" t="s">
        <v>318</v>
      </c>
      <c r="J43" s="335" t="s">
        <v>318</v>
      </c>
      <c r="K43" s="335" t="s">
        <v>318</v>
      </c>
      <c r="L43" s="335" t="s">
        <v>318</v>
      </c>
      <c r="M43" s="348"/>
      <c r="N43" s="348"/>
      <c r="O43" s="348"/>
      <c r="P43" s="348"/>
      <c r="Q43" s="348"/>
      <c r="R43" s="348"/>
      <c r="S43" s="348"/>
    </row>
    <row r="44" spans="1:19" s="162" customFormat="1" ht="87" customHeight="1" x14ac:dyDescent="0.2">
      <c r="A44" s="165"/>
      <c r="B44" s="345">
        <v>31</v>
      </c>
      <c r="C44" s="338" t="s">
        <v>382</v>
      </c>
      <c r="D44" s="335" t="s">
        <v>360</v>
      </c>
      <c r="E44" s="347" t="s">
        <v>383</v>
      </c>
      <c r="F44" s="347" t="s">
        <v>383</v>
      </c>
      <c r="G44" s="347" t="s">
        <v>383</v>
      </c>
      <c r="H44" s="342" t="s">
        <v>318</v>
      </c>
      <c r="I44" s="342" t="s">
        <v>318</v>
      </c>
      <c r="J44" s="342" t="s">
        <v>318</v>
      </c>
      <c r="K44" s="342" t="s">
        <v>318</v>
      </c>
      <c r="L44" s="342" t="s">
        <v>318</v>
      </c>
      <c r="M44" s="348"/>
      <c r="N44" s="348"/>
      <c r="O44" s="348"/>
      <c r="P44" s="348"/>
      <c r="Q44" s="348"/>
      <c r="R44" s="348"/>
      <c r="S44" s="348"/>
    </row>
    <row r="45" spans="1:19" s="162" customFormat="1" ht="12" x14ac:dyDescent="0.2">
      <c r="A45" s="165"/>
      <c r="B45" s="345">
        <v>32</v>
      </c>
      <c r="C45" s="338" t="s">
        <v>384</v>
      </c>
      <c r="D45" s="335" t="s">
        <v>360</v>
      </c>
      <c r="E45" s="335" t="s">
        <v>385</v>
      </c>
      <c r="F45" s="335" t="s">
        <v>385</v>
      </c>
      <c r="G45" s="335" t="s">
        <v>385</v>
      </c>
      <c r="H45" s="335" t="s">
        <v>318</v>
      </c>
      <c r="I45" s="335" t="s">
        <v>318</v>
      </c>
      <c r="J45" s="335" t="s">
        <v>318</v>
      </c>
      <c r="K45" s="335" t="s">
        <v>318</v>
      </c>
      <c r="L45" s="335" t="s">
        <v>318</v>
      </c>
      <c r="M45" s="348"/>
      <c r="N45" s="348"/>
      <c r="O45" s="348"/>
      <c r="P45" s="348"/>
      <c r="Q45" s="348"/>
      <c r="R45" s="348"/>
      <c r="S45" s="348"/>
    </row>
    <row r="46" spans="1:19" s="162" customFormat="1" ht="12" x14ac:dyDescent="0.2">
      <c r="A46" s="165"/>
      <c r="B46" s="333">
        <v>33</v>
      </c>
      <c r="C46" s="338" t="s">
        <v>386</v>
      </c>
      <c r="D46" s="335" t="s">
        <v>360</v>
      </c>
      <c r="E46" s="335" t="s">
        <v>387</v>
      </c>
      <c r="F46" s="335" t="s">
        <v>387</v>
      </c>
      <c r="G46" s="335" t="s">
        <v>387</v>
      </c>
      <c r="H46" s="335" t="s">
        <v>318</v>
      </c>
      <c r="I46" s="335" t="s">
        <v>318</v>
      </c>
      <c r="J46" s="335" t="s">
        <v>318</v>
      </c>
      <c r="K46" s="335" t="s">
        <v>318</v>
      </c>
      <c r="L46" s="335" t="s">
        <v>318</v>
      </c>
      <c r="M46" s="348"/>
      <c r="N46" s="348"/>
      <c r="O46" s="348"/>
      <c r="P46" s="348"/>
      <c r="Q46" s="348"/>
      <c r="R46" s="348"/>
      <c r="S46" s="348"/>
    </row>
    <row r="47" spans="1:19" s="162" customFormat="1" ht="108" x14ac:dyDescent="0.2">
      <c r="A47" s="165"/>
      <c r="B47" s="345">
        <v>34</v>
      </c>
      <c r="C47" s="338" t="s">
        <v>388</v>
      </c>
      <c r="D47" s="335" t="s">
        <v>360</v>
      </c>
      <c r="E47" s="342" t="s">
        <v>389</v>
      </c>
      <c r="F47" s="342" t="s">
        <v>389</v>
      </c>
      <c r="G47" s="342" t="s">
        <v>389</v>
      </c>
      <c r="H47" s="335"/>
      <c r="I47" s="335"/>
      <c r="J47" s="335"/>
      <c r="K47" s="335"/>
      <c r="L47" s="335"/>
      <c r="M47" s="348"/>
      <c r="N47" s="348"/>
      <c r="O47" s="348"/>
      <c r="P47" s="348"/>
      <c r="Q47" s="348"/>
      <c r="R47" s="348"/>
      <c r="S47" s="348"/>
    </row>
    <row r="48" spans="1:19" s="162" customFormat="1" ht="12" x14ac:dyDescent="0.2">
      <c r="A48" s="165"/>
      <c r="B48" s="345">
        <v>35</v>
      </c>
      <c r="C48" s="338" t="s">
        <v>390</v>
      </c>
      <c r="D48" s="335" t="s">
        <v>310</v>
      </c>
      <c r="E48" s="335" t="s">
        <v>149</v>
      </c>
      <c r="F48" s="335" t="s">
        <v>149</v>
      </c>
      <c r="G48" s="335" t="s">
        <v>149</v>
      </c>
      <c r="H48" s="335" t="s">
        <v>391</v>
      </c>
      <c r="I48" s="335" t="s">
        <v>391</v>
      </c>
      <c r="J48" s="335" t="s">
        <v>391</v>
      </c>
      <c r="K48" s="335" t="s">
        <v>391</v>
      </c>
      <c r="L48" s="335" t="s">
        <v>391</v>
      </c>
      <c r="M48" s="348"/>
      <c r="N48" s="348"/>
      <c r="O48" s="348"/>
      <c r="P48" s="348"/>
      <c r="Q48" s="348"/>
      <c r="R48" s="348"/>
      <c r="S48" s="348"/>
    </row>
    <row r="49" spans="1:19" s="162" customFormat="1" ht="14.25" customHeight="1" x14ac:dyDescent="0.2">
      <c r="A49" s="165"/>
      <c r="B49" s="333">
        <v>36</v>
      </c>
      <c r="C49" s="338" t="s">
        <v>392</v>
      </c>
      <c r="D49" s="335" t="s">
        <v>318</v>
      </c>
      <c r="E49" s="335" t="s">
        <v>361</v>
      </c>
      <c r="F49" s="335" t="s">
        <v>361</v>
      </c>
      <c r="G49" s="335" t="s">
        <v>361</v>
      </c>
      <c r="H49" s="335" t="s">
        <v>318</v>
      </c>
      <c r="I49" s="335" t="s">
        <v>318</v>
      </c>
      <c r="J49" s="335" t="s">
        <v>318</v>
      </c>
      <c r="K49" s="335" t="s">
        <v>318</v>
      </c>
      <c r="L49" s="335" t="s">
        <v>318</v>
      </c>
      <c r="M49" s="348"/>
      <c r="N49" s="348"/>
      <c r="O49" s="348"/>
      <c r="P49" s="348"/>
      <c r="Q49" s="348"/>
      <c r="R49" s="348"/>
      <c r="S49" s="348"/>
    </row>
    <row r="50" spans="1:19" s="162" customFormat="1" ht="14.25" customHeight="1" x14ac:dyDescent="0.2">
      <c r="A50" s="165"/>
      <c r="B50" s="333">
        <v>37</v>
      </c>
      <c r="C50" s="338" t="s">
        <v>393</v>
      </c>
      <c r="D50" s="335" t="s">
        <v>318</v>
      </c>
      <c r="E50" s="335" t="s">
        <v>318</v>
      </c>
      <c r="F50" s="335" t="s">
        <v>318</v>
      </c>
      <c r="G50" s="335" t="s">
        <v>318</v>
      </c>
      <c r="H50" s="335" t="s">
        <v>318</v>
      </c>
      <c r="I50" s="335" t="s">
        <v>318</v>
      </c>
      <c r="J50" s="335" t="s">
        <v>318</v>
      </c>
      <c r="K50" s="335" t="s">
        <v>318</v>
      </c>
      <c r="L50" s="335" t="s">
        <v>318</v>
      </c>
      <c r="M50" s="348"/>
      <c r="N50" s="348"/>
      <c r="O50" s="348"/>
      <c r="P50" s="348"/>
      <c r="Q50" s="348"/>
      <c r="R50" s="348"/>
      <c r="S50" s="348"/>
    </row>
    <row r="51" spans="1:19" s="162" customFormat="1" ht="15" customHeight="1" x14ac:dyDescent="0.15">
      <c r="A51" s="165"/>
      <c r="B51" s="169"/>
      <c r="C51" s="21"/>
      <c r="D51" s="170"/>
      <c r="E51" s="170"/>
      <c r="F51" s="170"/>
      <c r="G51" s="170"/>
      <c r="H51" s="170"/>
      <c r="I51" s="170"/>
      <c r="J51" s="170"/>
      <c r="K51" s="170"/>
    </row>
    <row r="52" spans="1:19" s="162" customFormat="1" ht="15" customHeight="1" x14ac:dyDescent="0.15">
      <c r="A52" s="165"/>
      <c r="B52" s="166"/>
      <c r="C52" s="160"/>
      <c r="D52" s="161"/>
      <c r="E52" s="161"/>
      <c r="F52" s="161"/>
      <c r="G52" s="161"/>
      <c r="H52" s="161"/>
      <c r="I52" s="161"/>
      <c r="J52" s="161"/>
      <c r="K52" s="161"/>
    </row>
    <row r="53" spans="1:19" s="162" customFormat="1" ht="15" customHeight="1" x14ac:dyDescent="0.15">
      <c r="A53" s="165"/>
      <c r="B53" s="166"/>
      <c r="C53" s="160"/>
      <c r="D53" s="161"/>
      <c r="E53" s="161"/>
      <c r="F53" s="161"/>
      <c r="G53" s="161"/>
      <c r="H53" s="161"/>
      <c r="I53" s="161"/>
      <c r="J53" s="161"/>
      <c r="K53" s="161"/>
    </row>
    <row r="54" spans="1:19" s="162" customFormat="1" ht="15" customHeight="1" x14ac:dyDescent="0.15">
      <c r="A54" s="165"/>
      <c r="B54" s="166"/>
      <c r="C54" s="160"/>
      <c r="D54" s="161"/>
      <c r="E54" s="161"/>
      <c r="F54" s="161"/>
      <c r="G54" s="161"/>
      <c r="H54" s="161"/>
      <c r="I54" s="161"/>
      <c r="J54" s="161"/>
      <c r="K54" s="161"/>
    </row>
    <row r="55" spans="1:19" s="162" customFormat="1" ht="15" customHeight="1" x14ac:dyDescent="0.15">
      <c r="A55" s="165"/>
      <c r="B55" s="166"/>
      <c r="C55" s="160"/>
      <c r="D55" s="161"/>
      <c r="E55" s="161"/>
      <c r="F55" s="161"/>
      <c r="G55" s="161"/>
      <c r="H55" s="161"/>
      <c r="I55" s="161"/>
      <c r="J55" s="161"/>
      <c r="K55" s="161"/>
    </row>
    <row r="56" spans="1:19" s="162" customFormat="1" ht="15" customHeight="1" x14ac:dyDescent="0.15">
      <c r="A56" s="165"/>
      <c r="B56" s="166"/>
      <c r="C56" s="160"/>
      <c r="D56" s="161"/>
      <c r="E56" s="161"/>
      <c r="F56" s="161"/>
      <c r="G56" s="161"/>
      <c r="H56" s="161"/>
      <c r="I56" s="161"/>
      <c r="J56" s="161"/>
      <c r="K56" s="161"/>
    </row>
    <row r="57" spans="1:19" s="162" customFormat="1" ht="15" customHeight="1" x14ac:dyDescent="0.15">
      <c r="A57" s="165"/>
      <c r="B57" s="166"/>
      <c r="C57" s="160"/>
      <c r="D57" s="161"/>
      <c r="E57" s="161"/>
      <c r="F57" s="161"/>
      <c r="G57" s="161"/>
      <c r="H57" s="161"/>
      <c r="I57" s="161"/>
      <c r="J57" s="161"/>
      <c r="K57" s="161"/>
    </row>
    <row r="58" spans="1:19" s="162" customFormat="1" ht="15" customHeight="1" x14ac:dyDescent="0.15">
      <c r="A58" s="165"/>
      <c r="B58" s="166"/>
      <c r="C58" s="160"/>
      <c r="D58" s="161"/>
      <c r="E58" s="161"/>
      <c r="F58" s="161"/>
      <c r="G58" s="161"/>
      <c r="H58" s="161"/>
      <c r="I58" s="161"/>
      <c r="J58" s="161"/>
      <c r="K58" s="161"/>
    </row>
    <row r="59" spans="1:19" s="163" customFormat="1" ht="15" customHeight="1" x14ac:dyDescent="0.15">
      <c r="B59" s="164"/>
      <c r="C59" s="160"/>
      <c r="D59" s="160"/>
      <c r="E59" s="160"/>
      <c r="F59" s="160"/>
      <c r="G59" s="160"/>
      <c r="H59" s="160"/>
      <c r="I59" s="160"/>
      <c r="J59" s="160"/>
      <c r="K59" s="160"/>
    </row>
    <row r="60" spans="1:19" s="163" customFormat="1" ht="15" customHeight="1" x14ac:dyDescent="0.15">
      <c r="B60" s="164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9" s="163" customFormat="1" ht="15" customHeight="1" x14ac:dyDescent="0.15">
      <c r="B61" s="164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9" s="163" customFormat="1" ht="15" customHeight="1" x14ac:dyDescent="0.15">
      <c r="B62" s="164"/>
      <c r="C62" s="160"/>
      <c r="D62" s="160"/>
      <c r="E62" s="160"/>
      <c r="F62" s="160"/>
      <c r="G62" s="160"/>
      <c r="H62" s="160"/>
      <c r="I62" s="160"/>
      <c r="J62" s="160"/>
      <c r="K62" s="160"/>
    </row>
    <row r="63" spans="1:19" s="163" customFormat="1" ht="15" customHeight="1" x14ac:dyDescent="0.15">
      <c r="B63" s="164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9" s="163" customFormat="1" ht="15" customHeight="1" x14ac:dyDescent="0.15">
      <c r="B64" s="164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s="163" customFormat="1" ht="15" customHeight="1" x14ac:dyDescent="0.15">
      <c r="B65" s="164"/>
      <c r="C65" s="160"/>
      <c r="D65" s="160"/>
      <c r="E65" s="160"/>
      <c r="F65" s="160"/>
      <c r="G65" s="160"/>
      <c r="H65" s="160"/>
      <c r="I65" s="160"/>
      <c r="J65" s="160"/>
      <c r="K65" s="160"/>
    </row>
    <row r="66" spans="1:11" s="163" customFormat="1" ht="15" customHeight="1" x14ac:dyDescent="0.15">
      <c r="B66" s="164"/>
      <c r="C66" s="160"/>
      <c r="D66" s="160"/>
      <c r="E66" s="160"/>
      <c r="F66" s="160"/>
      <c r="G66" s="160"/>
      <c r="H66" s="160"/>
      <c r="I66" s="160"/>
      <c r="J66" s="160"/>
      <c r="K66" s="160"/>
    </row>
    <row r="67" spans="1:11" s="163" customFormat="1" ht="15" customHeight="1" x14ac:dyDescent="0.15">
      <c r="B67" s="164"/>
      <c r="C67" s="160"/>
      <c r="D67" s="160"/>
      <c r="E67" s="160"/>
      <c r="F67" s="160"/>
      <c r="G67" s="160"/>
      <c r="H67" s="160"/>
      <c r="I67" s="160"/>
      <c r="J67" s="160"/>
      <c r="K67" s="160"/>
    </row>
    <row r="68" spans="1:11" s="158" customFormat="1" ht="15" customHeight="1" x14ac:dyDescent="0.2">
      <c r="A68" s="159"/>
      <c r="B68" s="164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ht="15" customHeight="1" x14ac:dyDescent="0.2">
      <c r="A69" s="144"/>
      <c r="B69" s="164"/>
      <c r="C69" s="160"/>
      <c r="D69" s="160"/>
      <c r="E69" s="160"/>
      <c r="F69" s="160"/>
      <c r="G69" s="160"/>
      <c r="H69" s="160"/>
      <c r="I69" s="160"/>
      <c r="J69" s="160"/>
      <c r="K69" s="160"/>
    </row>
  </sheetData>
  <phoneticPr fontId="5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FFFF00"/>
  </sheetPr>
  <dimension ref="A1:G19"/>
  <sheetViews>
    <sheetView zoomScaleNormal="100" workbookViewId="0">
      <selection activeCell="C76" sqref="C76"/>
    </sheetView>
  </sheetViews>
  <sheetFormatPr baseColWidth="10" defaultColWidth="11.42578125" defaultRowHeight="14.25" x14ac:dyDescent="0.2"/>
  <cols>
    <col min="1" max="2" width="4.28515625" style="14" customWidth="1"/>
    <col min="3" max="3" width="2.140625" style="14" customWidth="1"/>
    <col min="4" max="4" width="50.85546875" style="14" customWidth="1"/>
    <col min="5" max="6" width="14.28515625" style="14" customWidth="1"/>
    <col min="7" max="7" width="24.7109375" style="14" customWidth="1"/>
    <col min="8" max="10" width="11.42578125" style="14"/>
    <col min="11" max="11" width="15.5703125" style="14" bestFit="1" customWidth="1"/>
    <col min="12" max="16384" width="11.42578125" style="14"/>
  </cols>
  <sheetData>
    <row r="1" spans="1:7" ht="18.75" customHeight="1" x14ac:dyDescent="0.2"/>
    <row r="2" spans="1:7" ht="18.75" customHeight="1" x14ac:dyDescent="0.2">
      <c r="A2" s="15" t="s">
        <v>19</v>
      </c>
      <c r="B2" s="16"/>
      <c r="C2" s="16"/>
      <c r="D2" s="16"/>
      <c r="E2" s="17"/>
      <c r="F2" s="17"/>
      <c r="G2" s="17"/>
    </row>
    <row r="3" spans="1:7" ht="14.25" customHeight="1" x14ac:dyDescent="0.2">
      <c r="A3" s="15"/>
      <c r="B3" s="16"/>
      <c r="C3" s="16"/>
      <c r="D3" s="16"/>
      <c r="E3" s="17"/>
      <c r="F3" s="17"/>
      <c r="G3" s="17"/>
    </row>
    <row r="4" spans="1:7" ht="14.25" customHeight="1" x14ac:dyDescent="0.2">
      <c r="A4" s="15"/>
      <c r="B4" s="18" t="s">
        <v>114</v>
      </c>
      <c r="C4" s="18"/>
      <c r="D4" s="19"/>
      <c r="E4" s="17"/>
      <c r="F4" s="17"/>
      <c r="G4" s="17"/>
    </row>
    <row r="5" spans="1:7" ht="14.25" customHeight="1" x14ac:dyDescent="0.2">
      <c r="A5" s="15"/>
      <c r="B5" s="16"/>
      <c r="C5" s="16"/>
      <c r="D5" s="16"/>
      <c r="E5" s="17"/>
      <c r="F5" s="17"/>
      <c r="G5" s="17"/>
    </row>
    <row r="6" spans="1:7" ht="14.25" customHeight="1" x14ac:dyDescent="0.2">
      <c r="B6" s="20"/>
      <c r="C6" s="20"/>
      <c r="D6" s="20"/>
      <c r="E6" s="469"/>
      <c r="F6" s="469"/>
      <c r="G6" s="469"/>
    </row>
    <row r="7" spans="1:7" ht="15" thickBot="1" x14ac:dyDescent="0.25">
      <c r="B7" s="16"/>
      <c r="C7" s="16"/>
      <c r="D7" s="16"/>
      <c r="E7" s="17"/>
      <c r="F7" s="17"/>
      <c r="G7" s="17"/>
    </row>
    <row r="8" spans="1:7" ht="19.5" customHeight="1" x14ac:dyDescent="0.2">
      <c r="B8" s="381"/>
      <c r="C8" s="381"/>
      <c r="D8" s="381"/>
      <c r="E8" s="382" t="s">
        <v>115</v>
      </c>
      <c r="F8" s="383" t="s">
        <v>116</v>
      </c>
      <c r="G8" s="384" t="s">
        <v>117</v>
      </c>
    </row>
    <row r="9" spans="1:7" ht="35.25" customHeight="1" x14ac:dyDescent="0.2">
      <c r="B9" s="381"/>
      <c r="C9" s="381"/>
      <c r="D9" s="385"/>
      <c r="E9" s="568" t="s">
        <v>394</v>
      </c>
      <c r="F9" s="569"/>
      <c r="G9" s="386" t="s">
        <v>395</v>
      </c>
    </row>
    <row r="10" spans="1:7" ht="14.25" customHeight="1" thickBot="1" x14ac:dyDescent="0.25">
      <c r="B10" s="381"/>
      <c r="C10" s="381"/>
      <c r="D10" s="381"/>
      <c r="E10" s="387">
        <v>44286</v>
      </c>
      <c r="F10" s="388">
        <v>44651</v>
      </c>
      <c r="G10" s="389">
        <v>44651</v>
      </c>
    </row>
    <row r="11" spans="1:7" ht="14.25" customHeight="1" x14ac:dyDescent="0.2">
      <c r="B11" s="390">
        <v>1</v>
      </c>
      <c r="C11" s="391" t="s">
        <v>396</v>
      </c>
      <c r="D11" s="392"/>
      <c r="E11" s="393">
        <f>E12</f>
        <v>24095.682000000001</v>
      </c>
      <c r="F11" s="393">
        <v>44884.69</v>
      </c>
      <c r="G11" s="394">
        <f>F11*8%</f>
        <v>3590.7752</v>
      </c>
    </row>
    <row r="12" spans="1:7" ht="14.25" customHeight="1" x14ac:dyDescent="0.2">
      <c r="B12" s="395">
        <v>2</v>
      </c>
      <c r="C12" s="396" t="s">
        <v>397</v>
      </c>
      <c r="D12" s="397"/>
      <c r="E12" s="398">
        <v>24095.682000000001</v>
      </c>
      <c r="F12" s="398">
        <f>F11</f>
        <v>44884.69</v>
      </c>
      <c r="G12" s="399">
        <f t="shared" ref="G12:G17" si="0">F12*8%</f>
        <v>3590.7752</v>
      </c>
    </row>
    <row r="13" spans="1:7" ht="14.25" customHeight="1" x14ac:dyDescent="0.2">
      <c r="B13" s="395">
        <v>4</v>
      </c>
      <c r="C13" s="396" t="s">
        <v>398</v>
      </c>
      <c r="D13" s="470"/>
      <c r="E13" s="398">
        <v>3273.317</v>
      </c>
      <c r="F13" s="398">
        <v>6195.5159999999996</v>
      </c>
      <c r="G13" s="399">
        <f t="shared" si="0"/>
        <v>495.64127999999999</v>
      </c>
    </row>
    <row r="14" spans="1:7" ht="14.25" customHeight="1" x14ac:dyDescent="0.2">
      <c r="B14" s="400">
        <v>6</v>
      </c>
      <c r="C14" s="401" t="s">
        <v>399</v>
      </c>
      <c r="D14" s="402"/>
      <c r="E14" s="403">
        <v>434.512</v>
      </c>
      <c r="F14" s="403">
        <v>310.798</v>
      </c>
      <c r="G14" s="399">
        <f t="shared" si="0"/>
        <v>24.86384</v>
      </c>
    </row>
    <row r="15" spans="1:7" ht="14.25" customHeight="1" x14ac:dyDescent="0.2">
      <c r="B15" s="400">
        <v>23</v>
      </c>
      <c r="C15" s="401" t="s">
        <v>400</v>
      </c>
      <c r="D15" s="404"/>
      <c r="E15" s="403">
        <v>2129.4870000000001</v>
      </c>
      <c r="F15" s="403">
        <v>3392.1750000000002</v>
      </c>
      <c r="G15" s="399">
        <f t="shared" si="0"/>
        <v>271.37400000000002</v>
      </c>
    </row>
    <row r="16" spans="1:7" ht="14.25" customHeight="1" x14ac:dyDescent="0.2">
      <c r="B16" s="405">
        <v>24</v>
      </c>
      <c r="C16" s="401" t="s">
        <v>401</v>
      </c>
      <c r="D16" s="404"/>
      <c r="E16" s="403">
        <f>E15</f>
        <v>2129.4870000000001</v>
      </c>
      <c r="F16" s="403">
        <f>F15</f>
        <v>3392.1750000000002</v>
      </c>
      <c r="G16" s="399">
        <f t="shared" si="0"/>
        <v>271.37400000000002</v>
      </c>
    </row>
    <row r="17" spans="2:7" ht="14.25" customHeight="1" thickBot="1" x14ac:dyDescent="0.25">
      <c r="B17" s="406">
        <v>29</v>
      </c>
      <c r="C17" s="407" t="s">
        <v>402</v>
      </c>
      <c r="D17" s="408"/>
      <c r="E17" s="409">
        <f>E15+E14+E11</f>
        <v>26659.681</v>
      </c>
      <c r="F17" s="409">
        <f>F15+F14+F11</f>
        <v>48587.663</v>
      </c>
      <c r="G17" s="410">
        <f t="shared" si="0"/>
        <v>3887.0130400000003</v>
      </c>
    </row>
    <row r="18" spans="2:7" ht="14.25" customHeight="1" x14ac:dyDescent="0.2">
      <c r="B18" s="471"/>
      <c r="C18" s="472"/>
      <c r="D18" s="473"/>
      <c r="E18" s="542"/>
      <c r="F18" s="380"/>
      <c r="G18" s="380"/>
    </row>
    <row r="19" spans="2:7" ht="14.25" customHeight="1" x14ac:dyDescent="0.2">
      <c r="B19" s="471"/>
      <c r="C19" s="474"/>
      <c r="D19" s="474"/>
      <c r="E19" s="380"/>
      <c r="F19" s="380"/>
      <c r="G19" s="380"/>
    </row>
  </sheetData>
  <mergeCells count="1">
    <mergeCell ref="E9:F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H62"/>
  <sheetViews>
    <sheetView showGridLines="0" topLeftCell="A13" zoomScale="110" zoomScaleNormal="110" workbookViewId="0">
      <selection activeCell="C76" sqref="C76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3" width="100.42578125" style="14" customWidth="1"/>
    <col min="4" max="11" width="11.42578125" style="14" customWidth="1"/>
    <col min="12" max="16384" width="11.42578125" style="14"/>
  </cols>
  <sheetData>
    <row r="1" spans="1:5" ht="18.75" customHeight="1" x14ac:dyDescent="0.2"/>
    <row r="2" spans="1:5" ht="18.75" customHeight="1" x14ac:dyDescent="0.2">
      <c r="A2" s="15" t="s">
        <v>27</v>
      </c>
      <c r="B2" s="15"/>
      <c r="C2" s="15"/>
    </row>
    <row r="3" spans="1:5" ht="14.25" customHeight="1" x14ac:dyDescent="0.2"/>
    <row r="4" spans="1:5" ht="14.25" customHeight="1" x14ac:dyDescent="0.2">
      <c r="B4" s="18" t="s">
        <v>403</v>
      </c>
      <c r="C4" s="18"/>
    </row>
    <row r="5" spans="1:5" ht="14.25" customHeight="1" x14ac:dyDescent="0.2">
      <c r="B5" s="18"/>
      <c r="C5" s="18"/>
    </row>
    <row r="6" spans="1:5" x14ac:dyDescent="0.2">
      <c r="B6" s="411" t="s">
        <v>404</v>
      </c>
      <c r="C6" s="412"/>
      <c r="D6" s="413">
        <v>44651</v>
      </c>
      <c r="E6" s="414">
        <v>44286</v>
      </c>
    </row>
    <row r="7" spans="1:5" ht="14.25" customHeight="1" x14ac:dyDescent="0.2">
      <c r="B7" s="415" t="s">
        <v>405</v>
      </c>
      <c r="C7" s="416"/>
      <c r="D7" s="417"/>
      <c r="E7" s="418"/>
    </row>
    <row r="8" spans="1:5" ht="14.25" customHeight="1" x14ac:dyDescent="0.2">
      <c r="B8" s="415" t="s">
        <v>406</v>
      </c>
      <c r="C8" s="416"/>
      <c r="D8" s="419"/>
      <c r="E8" s="418"/>
    </row>
    <row r="9" spans="1:5" ht="14.25" customHeight="1" x14ac:dyDescent="0.2">
      <c r="B9" s="415" t="s">
        <v>407</v>
      </c>
      <c r="C9" s="416"/>
      <c r="D9" s="419"/>
      <c r="E9" s="418"/>
    </row>
    <row r="10" spans="1:5" ht="14.25" customHeight="1" x14ac:dyDescent="0.2">
      <c r="B10" s="415" t="s">
        <v>408</v>
      </c>
      <c r="C10" s="416"/>
      <c r="D10" s="419"/>
      <c r="E10" s="418"/>
    </row>
    <row r="11" spans="1:5" ht="14.25" customHeight="1" x14ac:dyDescent="0.2">
      <c r="B11" s="415" t="s">
        <v>409</v>
      </c>
      <c r="C11" s="416"/>
      <c r="D11" s="419"/>
      <c r="E11" s="418"/>
    </row>
    <row r="12" spans="1:5" ht="14.25" customHeight="1" x14ac:dyDescent="0.2">
      <c r="B12" s="415" t="s">
        <v>410</v>
      </c>
      <c r="C12" s="416"/>
      <c r="D12" s="419">
        <v>428.74400000000003</v>
      </c>
      <c r="E12" s="419">
        <v>1093.152</v>
      </c>
    </row>
    <row r="13" spans="1:5" ht="14.25" customHeight="1" x14ac:dyDescent="0.2">
      <c r="B13" s="415" t="s">
        <v>411</v>
      </c>
      <c r="C13" s="416"/>
      <c r="D13" s="419">
        <v>-218.76900000000001</v>
      </c>
      <c r="E13" s="419">
        <v>-780.22199999999998</v>
      </c>
    </row>
    <row r="14" spans="1:5" ht="14.25" customHeight="1" x14ac:dyDescent="0.2">
      <c r="B14" s="415" t="s">
        <v>412</v>
      </c>
      <c r="C14" s="416"/>
      <c r="D14" s="419"/>
      <c r="E14" s="419"/>
    </row>
    <row r="15" spans="1:5" ht="14.25" customHeight="1" x14ac:dyDescent="0.2">
      <c r="B15" s="415" t="s">
        <v>413</v>
      </c>
      <c r="C15" s="416"/>
      <c r="D15" s="419">
        <v>387.98899999999998</v>
      </c>
      <c r="E15" s="419">
        <v>279.89499999999998</v>
      </c>
    </row>
    <row r="16" spans="1:5" ht="14.25" customHeight="1" x14ac:dyDescent="0.2">
      <c r="B16" s="415" t="s">
        <v>414</v>
      </c>
      <c r="C16" s="416"/>
      <c r="D16" s="419"/>
      <c r="E16" s="419"/>
    </row>
    <row r="17" spans="2:5" ht="14.25" customHeight="1" x14ac:dyDescent="0.2">
      <c r="B17" s="415" t="s">
        <v>415</v>
      </c>
      <c r="C17" s="416"/>
      <c r="D17" s="419"/>
      <c r="E17" s="419"/>
    </row>
    <row r="18" spans="2:5" ht="14.25" customHeight="1" x14ac:dyDescent="0.2">
      <c r="B18" s="415" t="s">
        <v>416</v>
      </c>
      <c r="C18" s="416"/>
      <c r="D18" s="419"/>
      <c r="E18" s="419"/>
    </row>
    <row r="19" spans="2:5" ht="14.25" customHeight="1" x14ac:dyDescent="0.2">
      <c r="B19" s="415" t="s">
        <v>417</v>
      </c>
      <c r="C19" s="416"/>
      <c r="D19" s="419"/>
      <c r="E19" s="419"/>
    </row>
    <row r="20" spans="2:5" ht="14.25" customHeight="1" x14ac:dyDescent="0.2">
      <c r="B20" s="415" t="s">
        <v>418</v>
      </c>
      <c r="C20" s="416"/>
      <c r="D20" s="419"/>
      <c r="E20" s="419"/>
    </row>
    <row r="21" spans="2:5" ht="14.25" customHeight="1" x14ac:dyDescent="0.2">
      <c r="B21" s="415" t="s">
        <v>419</v>
      </c>
      <c r="C21" s="416"/>
      <c r="D21" s="419">
        <v>184.70599999999999</v>
      </c>
      <c r="E21" s="419">
        <v>107.741</v>
      </c>
    </row>
    <row r="22" spans="2:5" ht="14.25" customHeight="1" x14ac:dyDescent="0.2">
      <c r="B22" s="415" t="s">
        <v>420</v>
      </c>
      <c r="C22" s="416"/>
      <c r="D22" s="419">
        <v>1192.1210000000001</v>
      </c>
      <c r="E22" s="419">
        <v>483.90699999999998</v>
      </c>
    </row>
    <row r="23" spans="2:5" ht="14.25" customHeight="1" x14ac:dyDescent="0.2">
      <c r="B23" s="415" t="s">
        <v>421</v>
      </c>
      <c r="C23" s="416"/>
      <c r="D23" s="419">
        <v>1879.7929999999999</v>
      </c>
      <c r="E23" s="419">
        <v>1194.5329999999999</v>
      </c>
    </row>
    <row r="24" spans="2:5" ht="14.25" customHeight="1" x14ac:dyDescent="0.2">
      <c r="B24" s="415" t="s">
        <v>422</v>
      </c>
      <c r="C24" s="416"/>
      <c r="D24" s="419">
        <v>204.018</v>
      </c>
      <c r="E24" s="419">
        <v>480.93799999999999</v>
      </c>
    </row>
    <row r="25" spans="2:5" ht="14.25" customHeight="1" x14ac:dyDescent="0.2">
      <c r="B25" s="415" t="s">
        <v>423</v>
      </c>
      <c r="C25" s="416"/>
      <c r="D25" s="419">
        <v>108994.548</v>
      </c>
      <c r="E25" s="419">
        <v>57985.252999999997</v>
      </c>
    </row>
    <row r="26" spans="2:5" ht="14.25" customHeight="1" x14ac:dyDescent="0.2">
      <c r="B26" s="415" t="s">
        <v>424</v>
      </c>
      <c r="C26" s="416"/>
      <c r="D26" s="419"/>
      <c r="E26" s="419"/>
    </row>
    <row r="27" spans="2:5" ht="14.25" customHeight="1" x14ac:dyDescent="0.2">
      <c r="B27" s="415" t="s">
        <v>425</v>
      </c>
      <c r="C27" s="416"/>
      <c r="D27" s="419"/>
      <c r="E27" s="419"/>
    </row>
    <row r="28" spans="2:5" ht="14.25" customHeight="1" x14ac:dyDescent="0.2">
      <c r="B28" s="415" t="s">
        <v>426</v>
      </c>
      <c r="C28" s="416"/>
      <c r="D28" s="419"/>
      <c r="E28" s="419"/>
    </row>
    <row r="29" spans="2:5" ht="14.25" customHeight="1" x14ac:dyDescent="0.2">
      <c r="B29" s="415" t="s">
        <v>427</v>
      </c>
      <c r="C29" s="416"/>
      <c r="D29" s="419"/>
      <c r="E29" s="419"/>
    </row>
    <row r="30" spans="2:5" ht="14.25" customHeight="1" x14ac:dyDescent="0.2">
      <c r="B30" s="415" t="s">
        <v>428</v>
      </c>
      <c r="C30" s="416"/>
      <c r="D30" s="419"/>
      <c r="E30" s="419"/>
    </row>
    <row r="31" spans="2:5" x14ac:dyDescent="0.2">
      <c r="B31" s="415" t="s">
        <v>429</v>
      </c>
      <c r="C31" s="416"/>
      <c r="D31" s="419"/>
      <c r="E31" s="419"/>
    </row>
    <row r="32" spans="2:5" x14ac:dyDescent="0.2">
      <c r="B32" s="415" t="s">
        <v>430</v>
      </c>
      <c r="C32" s="416"/>
      <c r="D32" s="419"/>
      <c r="E32" s="419"/>
    </row>
    <row r="33" spans="2:5" x14ac:dyDescent="0.2">
      <c r="B33" s="415" t="s">
        <v>431</v>
      </c>
      <c r="C33" s="416"/>
      <c r="D33" s="419">
        <v>-15.925000000000001</v>
      </c>
      <c r="E33" s="419">
        <v>-9.7970000000000006</v>
      </c>
    </row>
    <row r="34" spans="2:5" x14ac:dyDescent="0.2">
      <c r="B34" s="415" t="s">
        <v>432</v>
      </c>
      <c r="C34" s="416"/>
      <c r="D34" s="419">
        <f>D33</f>
        <v>-15.925000000000001</v>
      </c>
      <c r="E34" s="419">
        <f>E33</f>
        <v>-9.7970000000000006</v>
      </c>
    </row>
    <row r="35" spans="2:5" x14ac:dyDescent="0.2">
      <c r="B35" s="415" t="s">
        <v>433</v>
      </c>
      <c r="C35" s="416"/>
      <c r="D35" s="419">
        <f>D12+D13+D15+D21+D22+D23+D24+D25+D33</f>
        <v>113037.22499999999</v>
      </c>
      <c r="E35" s="419">
        <f>E12+E13+E15+E21+E22+E23+E24+E25+E33</f>
        <v>60835.4</v>
      </c>
    </row>
    <row r="36" spans="2:5" x14ac:dyDescent="0.2">
      <c r="B36" s="415" t="s">
        <v>434</v>
      </c>
      <c r="C36" s="416"/>
      <c r="D36" s="419">
        <f>D35</f>
        <v>113037.22499999999</v>
      </c>
      <c r="E36" s="419">
        <f>E35</f>
        <v>60835.4</v>
      </c>
    </row>
    <row r="37" spans="2:5" x14ac:dyDescent="0.2">
      <c r="B37" s="420" t="s">
        <v>435</v>
      </c>
      <c r="C37" s="412"/>
      <c r="D37" s="421"/>
      <c r="E37" s="422"/>
    </row>
    <row r="38" spans="2:5" x14ac:dyDescent="0.2">
      <c r="B38" s="415" t="s">
        <v>436</v>
      </c>
      <c r="C38" s="416"/>
      <c r="D38" s="419">
        <v>9339.4869999999992</v>
      </c>
      <c r="E38" s="419">
        <v>5222.0060000000003</v>
      </c>
    </row>
    <row r="39" spans="2:5" x14ac:dyDescent="0.2">
      <c r="B39" s="415" t="s">
        <v>437</v>
      </c>
      <c r="C39" s="416"/>
      <c r="D39" s="419">
        <f>D38</f>
        <v>9339.4869999999992</v>
      </c>
      <c r="E39" s="419">
        <f>E38</f>
        <v>5222.0060000000003</v>
      </c>
    </row>
    <row r="40" spans="2:5" x14ac:dyDescent="0.2">
      <c r="B40" s="420" t="s">
        <v>438</v>
      </c>
      <c r="C40" s="412"/>
      <c r="D40" s="421"/>
      <c r="E40" s="422"/>
    </row>
    <row r="41" spans="2:5" x14ac:dyDescent="0.2">
      <c r="B41" s="415" t="s">
        <v>438</v>
      </c>
      <c r="C41" s="416"/>
      <c r="D41" s="423">
        <v>8.2600000000000007E-2</v>
      </c>
      <c r="E41" s="424">
        <v>8.5800000000000001E-2</v>
      </c>
    </row>
    <row r="42" spans="2:5" x14ac:dyDescent="0.2">
      <c r="B42" s="425" t="s">
        <v>439</v>
      </c>
      <c r="C42" s="426"/>
      <c r="D42" s="427">
        <f>D41</f>
        <v>8.2600000000000007E-2</v>
      </c>
      <c r="E42" s="428">
        <f>E41</f>
        <v>8.5800000000000001E-2</v>
      </c>
    </row>
    <row r="43" spans="2:5" x14ac:dyDescent="0.2">
      <c r="B43" s="338"/>
      <c r="C43" s="338"/>
      <c r="D43" s="475"/>
      <c r="E43" s="476"/>
    </row>
    <row r="44" spans="2:5" x14ac:dyDescent="0.2">
      <c r="B44" s="338"/>
      <c r="C44" s="338"/>
      <c r="D44" s="475"/>
      <c r="E44" s="476"/>
    </row>
    <row r="45" spans="2:5" s="537" customFormat="1" x14ac:dyDescent="0.2">
      <c r="B45" s="534"/>
      <c r="C45" s="535"/>
      <c r="D45" s="536"/>
      <c r="E45" s="536"/>
    </row>
    <row r="46" spans="2:5" s="537" customFormat="1" x14ac:dyDescent="0.2">
      <c r="B46" s="535"/>
      <c r="C46" s="535"/>
      <c r="D46" s="538"/>
      <c r="E46" s="533"/>
    </row>
    <row r="47" spans="2:5" s="537" customFormat="1" x14ac:dyDescent="0.2">
      <c r="B47" s="535"/>
      <c r="C47" s="535"/>
      <c r="D47" s="539"/>
      <c r="E47" s="533"/>
    </row>
    <row r="48" spans="2:5" s="537" customFormat="1" x14ac:dyDescent="0.2">
      <c r="B48" s="535"/>
      <c r="C48" s="535"/>
      <c r="D48" s="540"/>
      <c r="E48" s="541"/>
    </row>
    <row r="49" spans="2:8" x14ac:dyDescent="0.2">
      <c r="B49" s="18"/>
      <c r="C49" s="18"/>
    </row>
    <row r="50" spans="2:8" x14ac:dyDescent="0.2">
      <c r="B50" s="18"/>
      <c r="C50" s="18"/>
    </row>
    <row r="51" spans="2:8" x14ac:dyDescent="0.2">
      <c r="B51" s="18"/>
      <c r="C51" s="18"/>
    </row>
    <row r="52" spans="2:8" x14ac:dyDescent="0.2">
      <c r="B52" s="18"/>
      <c r="C52" s="18"/>
    </row>
    <row r="53" spans="2:8" x14ac:dyDescent="0.2">
      <c r="B53" s="18"/>
      <c r="C53" s="18"/>
    </row>
    <row r="54" spans="2:8" x14ac:dyDescent="0.2">
      <c r="B54" s="18"/>
      <c r="C54" s="18"/>
    </row>
    <row r="55" spans="2:8" x14ac:dyDescent="0.2">
      <c r="B55" s="18"/>
      <c r="C55" s="18"/>
    </row>
    <row r="56" spans="2:8" x14ac:dyDescent="0.2">
      <c r="B56" s="18"/>
      <c r="C56" s="18"/>
    </row>
    <row r="57" spans="2:8" x14ac:dyDescent="0.2">
      <c r="B57" s="18"/>
      <c r="C57" s="18"/>
    </row>
    <row r="58" spans="2:8" x14ac:dyDescent="0.2">
      <c r="B58" s="18"/>
      <c r="C58" s="18"/>
    </row>
    <row r="59" spans="2:8" x14ac:dyDescent="0.2">
      <c r="B59" s="18"/>
      <c r="C59" s="18"/>
    </row>
    <row r="60" spans="2:8" x14ac:dyDescent="0.2">
      <c r="B60" s="18"/>
      <c r="C60" s="18"/>
    </row>
    <row r="61" spans="2:8" x14ac:dyDescent="0.2">
      <c r="B61" s="18"/>
      <c r="C61" s="18"/>
    </row>
    <row r="62" spans="2:8" x14ac:dyDescent="0.2">
      <c r="B62" s="16"/>
      <c r="C62" s="16"/>
      <c r="D62" s="17"/>
      <c r="E62" s="17"/>
      <c r="F62" s="17"/>
      <c r="G62" s="17"/>
      <c r="H62" s="17"/>
    </row>
  </sheetData>
  <conditionalFormatting sqref="E10:E11">
    <cfRule type="cellIs" dxfId="5" priority="6" operator="lessThan">
      <formula>0</formula>
    </cfRule>
  </conditionalFormatting>
  <conditionalFormatting sqref="D10:D11">
    <cfRule type="cellIs" dxfId="4" priority="8" operator="lessThan">
      <formula>0</formula>
    </cfRule>
  </conditionalFormatting>
  <conditionalFormatting sqref="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I50"/>
  <sheetViews>
    <sheetView zoomScale="120" zoomScaleNormal="120" workbookViewId="0">
      <selection activeCell="C76" sqref="C76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4" width="2.28515625" style="14" customWidth="1"/>
    <col min="5" max="5" width="74.7109375" style="14" customWidth="1"/>
    <col min="6" max="12" width="11.42578125" style="14" customWidth="1"/>
    <col min="13" max="16384" width="11.42578125" style="14"/>
  </cols>
  <sheetData>
    <row r="1" spans="1:6" ht="18.75" customHeight="1" x14ac:dyDescent="0.2"/>
    <row r="2" spans="1:6" ht="18.75" customHeight="1" x14ac:dyDescent="0.2">
      <c r="A2" s="15" t="s">
        <v>440</v>
      </c>
      <c r="B2" s="15"/>
      <c r="C2" s="15"/>
      <c r="D2" s="15"/>
      <c r="E2" s="15"/>
    </row>
    <row r="3" spans="1:6" ht="14.25" customHeight="1" x14ac:dyDescent="0.2"/>
    <row r="4" spans="1:6" ht="14.25" customHeight="1" x14ac:dyDescent="0.2">
      <c r="B4" s="18" t="s">
        <v>114</v>
      </c>
      <c r="C4" s="153"/>
      <c r="D4" s="153"/>
      <c r="E4" s="18"/>
    </row>
    <row r="5" spans="1:6" ht="14.25" customHeight="1" thickBot="1" x14ac:dyDescent="0.25">
      <c r="B5" s="18"/>
      <c r="C5" s="18"/>
      <c r="D5" s="18"/>
      <c r="E5" s="18"/>
    </row>
    <row r="6" spans="1:6" ht="18.75" thickBot="1" x14ac:dyDescent="0.25">
      <c r="B6" s="218"/>
      <c r="C6" s="218"/>
      <c r="D6" s="218"/>
      <c r="E6" s="96"/>
      <c r="F6" s="219" t="s">
        <v>441</v>
      </c>
    </row>
    <row r="7" spans="1:6" ht="14.25" customHeight="1" x14ac:dyDescent="0.2">
      <c r="B7" s="98" t="s">
        <v>442</v>
      </c>
      <c r="C7" s="297" t="s">
        <v>443</v>
      </c>
      <c r="D7" s="217"/>
      <c r="E7" s="291"/>
      <c r="F7" s="99">
        <f>F9</f>
        <v>108994.545</v>
      </c>
    </row>
    <row r="8" spans="1:6" ht="14.25" customHeight="1" x14ac:dyDescent="0.2">
      <c r="B8" s="92" t="s">
        <v>444</v>
      </c>
      <c r="C8" s="225"/>
      <c r="D8" s="295" t="s">
        <v>445</v>
      </c>
      <c r="E8" s="292"/>
      <c r="F8" s="168"/>
    </row>
    <row r="9" spans="1:6" ht="14.25" customHeight="1" x14ac:dyDescent="0.2">
      <c r="B9" s="149" t="s">
        <v>446</v>
      </c>
      <c r="C9" s="232"/>
      <c r="D9" s="296" t="s">
        <v>447</v>
      </c>
      <c r="E9" s="293"/>
      <c r="F9" s="229">
        <f>SUM(F10:F18)</f>
        <v>108994.545</v>
      </c>
    </row>
    <row r="10" spans="1:6" ht="14.25" customHeight="1" x14ac:dyDescent="0.2">
      <c r="B10" s="149" t="s">
        <v>448</v>
      </c>
      <c r="C10" s="155"/>
      <c r="D10" s="228"/>
      <c r="E10" s="293" t="s">
        <v>449</v>
      </c>
      <c r="F10" s="229">
        <v>7046.1080000000002</v>
      </c>
    </row>
    <row r="11" spans="1:6" ht="14.25" customHeight="1" x14ac:dyDescent="0.2">
      <c r="B11" s="149" t="s">
        <v>450</v>
      </c>
      <c r="C11" s="155"/>
      <c r="D11" s="228"/>
      <c r="E11" s="293" t="s">
        <v>451</v>
      </c>
      <c r="F11" s="229">
        <v>3069.78</v>
      </c>
    </row>
    <row r="12" spans="1:6" ht="14.25" customHeight="1" x14ac:dyDescent="0.2">
      <c r="B12" s="149" t="s">
        <v>452</v>
      </c>
      <c r="C12" s="155"/>
      <c r="D12" s="228"/>
      <c r="E12" s="293" t="s">
        <v>453</v>
      </c>
      <c r="F12" s="229">
        <v>507.45100000000002</v>
      </c>
    </row>
    <row r="13" spans="1:6" ht="14.25" customHeight="1" x14ac:dyDescent="0.2">
      <c r="B13" s="149" t="s">
        <v>454</v>
      </c>
      <c r="C13" s="155"/>
      <c r="D13" s="228"/>
      <c r="E13" s="293" t="s">
        <v>455</v>
      </c>
      <c r="F13" s="229">
        <v>2410.308</v>
      </c>
    </row>
    <row r="14" spans="1:6" ht="14.25" customHeight="1" x14ac:dyDescent="0.2">
      <c r="B14" s="149" t="s">
        <v>456</v>
      </c>
      <c r="C14" s="155"/>
      <c r="D14" s="228"/>
      <c r="E14" s="293" t="s">
        <v>457</v>
      </c>
      <c r="F14" s="229">
        <v>79660.016000000003</v>
      </c>
    </row>
    <row r="15" spans="1:6" ht="14.25" customHeight="1" x14ac:dyDescent="0.2">
      <c r="B15" s="149" t="s">
        <v>458</v>
      </c>
      <c r="C15" s="155"/>
      <c r="D15" s="228"/>
      <c r="E15" s="293" t="s">
        <v>459</v>
      </c>
      <c r="F15" s="229">
        <v>7708.1440000000002</v>
      </c>
    </row>
    <row r="16" spans="1:6" ht="14.25" customHeight="1" x14ac:dyDescent="0.2">
      <c r="B16" s="149" t="s">
        <v>460</v>
      </c>
      <c r="C16" s="155"/>
      <c r="D16" s="228"/>
      <c r="E16" s="293" t="s">
        <v>461</v>
      </c>
      <c r="F16" s="229">
        <v>5571.3050000000003</v>
      </c>
    </row>
    <row r="17" spans="2:6" ht="14.25" customHeight="1" x14ac:dyDescent="0.2">
      <c r="B17" s="149" t="s">
        <v>462</v>
      </c>
      <c r="C17" s="155"/>
      <c r="D17" s="228"/>
      <c r="E17" s="293" t="s">
        <v>463</v>
      </c>
      <c r="F17" s="229">
        <v>334.50400000000002</v>
      </c>
    </row>
    <row r="18" spans="2:6" ht="14.25" customHeight="1" thickBot="1" x14ac:dyDescent="0.25">
      <c r="B18" s="148" t="s">
        <v>464</v>
      </c>
      <c r="C18" s="156"/>
      <c r="D18" s="230"/>
      <c r="E18" s="294" t="s">
        <v>465</v>
      </c>
      <c r="F18" s="231">
        <v>2686.9290000000001</v>
      </c>
    </row>
    <row r="19" spans="2:6" x14ac:dyDescent="0.2">
      <c r="B19" s="18"/>
      <c r="C19" s="18"/>
      <c r="D19" s="18"/>
      <c r="E19" s="18"/>
    </row>
    <row r="20" spans="2:6" x14ac:dyDescent="0.2">
      <c r="B20" s="18"/>
      <c r="C20" s="18"/>
      <c r="D20" s="18"/>
      <c r="E20" s="18"/>
    </row>
    <row r="21" spans="2:6" x14ac:dyDescent="0.2">
      <c r="B21" s="18"/>
      <c r="C21" s="18"/>
      <c r="D21" s="18"/>
      <c r="E21" s="18"/>
    </row>
    <row r="22" spans="2:6" x14ac:dyDescent="0.2">
      <c r="B22" s="18"/>
      <c r="C22" s="18"/>
      <c r="D22" s="18"/>
      <c r="E22" s="18"/>
    </row>
    <row r="23" spans="2:6" x14ac:dyDescent="0.2">
      <c r="B23" s="18"/>
      <c r="C23" s="18"/>
      <c r="D23" s="18"/>
      <c r="E23" s="18"/>
    </row>
    <row r="24" spans="2:6" x14ac:dyDescent="0.2">
      <c r="B24" s="18"/>
      <c r="C24" s="18"/>
      <c r="D24" s="18"/>
      <c r="E24" s="18"/>
    </row>
    <row r="25" spans="2:6" x14ac:dyDescent="0.2">
      <c r="B25" s="18"/>
      <c r="C25" s="18"/>
      <c r="D25" s="18"/>
      <c r="E25" s="18"/>
    </row>
    <row r="26" spans="2:6" x14ac:dyDescent="0.2">
      <c r="B26" s="18"/>
      <c r="C26" s="18"/>
      <c r="D26" s="18"/>
      <c r="E26" s="18"/>
    </row>
    <row r="27" spans="2:6" x14ac:dyDescent="0.2">
      <c r="B27" s="18"/>
      <c r="C27" s="18"/>
      <c r="D27" s="18"/>
      <c r="E27" s="18"/>
    </row>
    <row r="28" spans="2:6" x14ac:dyDescent="0.2">
      <c r="B28" s="18"/>
      <c r="C28" s="18"/>
      <c r="D28" s="18"/>
      <c r="E28" s="18"/>
    </row>
    <row r="29" spans="2:6" x14ac:dyDescent="0.2">
      <c r="B29" s="18"/>
      <c r="C29" s="18"/>
      <c r="D29" s="18"/>
      <c r="E29" s="18"/>
    </row>
    <row r="30" spans="2:6" x14ac:dyDescent="0.2">
      <c r="B30" s="18"/>
      <c r="C30" s="18"/>
      <c r="D30" s="18"/>
      <c r="E30" s="18"/>
    </row>
    <row r="31" spans="2:6" x14ac:dyDescent="0.2">
      <c r="B31" s="18"/>
      <c r="C31" s="18"/>
      <c r="D31" s="18"/>
      <c r="E31" s="18"/>
    </row>
    <row r="32" spans="2:6" x14ac:dyDescent="0.2">
      <c r="B32" s="18"/>
      <c r="C32" s="18"/>
      <c r="D32" s="18"/>
      <c r="E32" s="18"/>
    </row>
    <row r="33" spans="2:5" x14ac:dyDescent="0.2">
      <c r="B33" s="18"/>
      <c r="C33" s="18"/>
      <c r="D33" s="18"/>
      <c r="E33" s="18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36" spans="2:5" x14ac:dyDescent="0.2">
      <c r="B36" s="18"/>
      <c r="C36" s="18"/>
      <c r="D36" s="18"/>
      <c r="E36" s="18"/>
    </row>
    <row r="37" spans="2:5" x14ac:dyDescent="0.2">
      <c r="B37" s="18"/>
      <c r="C37" s="18"/>
      <c r="D37" s="18"/>
      <c r="E37" s="18"/>
    </row>
    <row r="38" spans="2:5" x14ac:dyDescent="0.2">
      <c r="B38" s="18"/>
      <c r="C38" s="18"/>
      <c r="D38" s="18"/>
      <c r="E38" s="18"/>
    </row>
    <row r="39" spans="2:5" x14ac:dyDescent="0.2">
      <c r="B39" s="18"/>
      <c r="C39" s="18"/>
      <c r="D39" s="18"/>
      <c r="E39" s="18"/>
    </row>
    <row r="40" spans="2:5" x14ac:dyDescent="0.2">
      <c r="B40" s="18"/>
      <c r="C40" s="18"/>
      <c r="D40" s="18"/>
      <c r="E40" s="18"/>
    </row>
    <row r="41" spans="2:5" x14ac:dyDescent="0.2">
      <c r="B41" s="18"/>
      <c r="C41" s="18"/>
      <c r="D41" s="18"/>
      <c r="E41" s="18"/>
    </row>
    <row r="42" spans="2:5" x14ac:dyDescent="0.2">
      <c r="B42" s="18"/>
      <c r="C42" s="18"/>
      <c r="D42" s="18"/>
      <c r="E42" s="18"/>
    </row>
    <row r="43" spans="2:5" x14ac:dyDescent="0.2">
      <c r="B43" s="18"/>
      <c r="C43" s="18"/>
      <c r="D43" s="18"/>
      <c r="E43" s="18"/>
    </row>
    <row r="44" spans="2:5" x14ac:dyDescent="0.2">
      <c r="B44" s="18"/>
      <c r="C44" s="18"/>
      <c r="D44" s="18"/>
      <c r="E44" s="18"/>
    </row>
    <row r="45" spans="2:5" x14ac:dyDescent="0.2">
      <c r="B45" s="18"/>
      <c r="C45" s="18"/>
      <c r="D45" s="18"/>
      <c r="E45" s="18"/>
    </row>
    <row r="46" spans="2:5" x14ac:dyDescent="0.2">
      <c r="B46" s="18"/>
      <c r="C46" s="18"/>
      <c r="D46" s="18"/>
      <c r="E46" s="18"/>
    </row>
    <row r="47" spans="2:5" x14ac:dyDescent="0.2">
      <c r="B47" s="18"/>
      <c r="C47" s="18"/>
      <c r="D47" s="18"/>
      <c r="E47" s="18"/>
    </row>
    <row r="48" spans="2:5" x14ac:dyDescent="0.2">
      <c r="B48" s="18"/>
      <c r="C48" s="18"/>
      <c r="D48" s="18"/>
      <c r="E48" s="18"/>
    </row>
    <row r="49" spans="2:9" x14ac:dyDescent="0.2">
      <c r="B49" s="18"/>
      <c r="C49" s="18"/>
      <c r="D49" s="18"/>
      <c r="E49" s="18"/>
    </row>
    <row r="50" spans="2:9" x14ac:dyDescent="0.2">
      <c r="B50" s="16"/>
      <c r="C50" s="16"/>
      <c r="D50" s="16"/>
      <c r="E50" s="16"/>
      <c r="F50" s="17"/>
      <c r="G50" s="17"/>
      <c r="H50" s="17"/>
      <c r="I50" s="1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e7a870eb-81a6-45c3-825c-29d24088ce85">
      <UserInfo>
        <DisplayName>Mats Flatland</DisplayName>
        <AccountId>74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218F899CE5240AA1683F2E144A718" ma:contentTypeVersion="10" ma:contentTypeDescription="Create a new document." ma:contentTypeScope="" ma:versionID="ad801479989a649a8c435341aa3bcb8a">
  <xsd:schema xmlns:xsd="http://www.w3.org/2001/XMLSchema" xmlns:xs="http://www.w3.org/2001/XMLSchema" xmlns:p="http://schemas.microsoft.com/office/2006/metadata/properties" xmlns:ns1="http://schemas.microsoft.com/sharepoint/v3" xmlns:ns2="6beaca1c-c5c7-4bb1-a700-f215f5767b45" xmlns:ns3="e7a870eb-81a6-45c3-825c-29d24088ce85" targetNamespace="http://schemas.microsoft.com/office/2006/metadata/properties" ma:root="true" ma:fieldsID="1c1fc04676ab0c150e6d00c40781f9e1" ns1:_="" ns2:_="" ns3:_="">
    <xsd:import namespace="http://schemas.microsoft.com/sharepoint/v3"/>
    <xsd:import namespace="6beaca1c-c5c7-4bb1-a700-f215f5767b45"/>
    <xsd:import namespace="e7a870eb-81a6-45c3-825c-29d24088c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aca1c-c5c7-4bb1-a700-f215f5767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870eb-81a6-45c3-825c-29d24088c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5E050-75FC-461A-90E1-A908F4460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BCDE4-C23E-436D-9F12-C778C5C3DEFC}">
  <ds:schemaRefs>
    <ds:schemaRef ds:uri="e7a870eb-81a6-45c3-825c-29d24088ce85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beaca1c-c5c7-4bb1-a700-f215f5767b4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D10FF1B-EEE3-439D-AC1F-92105C192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eaca1c-c5c7-4bb1-a700-f215f5767b45"/>
    <ds:schemaRef ds:uri="e7a870eb-81a6-45c3-825c-29d24088c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Kristian Kloster</cp:lastModifiedBy>
  <cp:revision/>
  <cp:lastPrinted>2022-08-11T07:21:20Z</cp:lastPrinted>
  <dcterms:created xsi:type="dcterms:W3CDTF">2017-12-01T09:54:14Z</dcterms:created>
  <dcterms:modified xsi:type="dcterms:W3CDTF">2022-08-11T07:21:44Z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0x010100679218F899CE5240AA1683F2E144A718</vt:lpwstr>
  </property>
  <property fmtid="{D5CDD505-2E9C-101B-9397-08002B2CF9AE}" pid="3" name="MSIP_Label_8b789102-b36d-4001-a0c1-da111617c5e0_Enabled">
    <vt:lpwstr>true</vt:lpwstr>
  </property>
  <property fmtid="{D5CDD505-2E9C-101B-9397-08002B2CF9AE}" pid="4" name="MSIP_Label_8b789102-b36d-4001-a0c1-da111617c5e0_SetDate">
    <vt:lpwstr>2022-02-28T07:31:16Z</vt:lpwstr>
  </property>
  <property fmtid="{D5CDD505-2E9C-101B-9397-08002B2CF9AE}" pid="5" name="MSIP_Label_8b789102-b36d-4001-a0c1-da111617c5e0_Method">
    <vt:lpwstr>Privileged</vt:lpwstr>
  </property>
  <property fmtid="{D5CDD505-2E9C-101B-9397-08002B2CF9AE}" pid="6" name="MSIP_Label_8b789102-b36d-4001-a0c1-da111617c5e0_Name">
    <vt:lpwstr>Åpen-Ny</vt:lpwstr>
  </property>
  <property fmtid="{D5CDD505-2E9C-101B-9397-08002B2CF9AE}" pid="7" name="MSIP_Label_8b789102-b36d-4001-a0c1-da111617c5e0_SiteId">
    <vt:lpwstr>029d3bb5-f178-4934-a00b-89d080c06d20</vt:lpwstr>
  </property>
  <property fmtid="{D5CDD505-2E9C-101B-9397-08002B2CF9AE}" pid="8" name="MSIP_Label_8b789102-b36d-4001-a0c1-da111617c5e0_ActionId">
    <vt:lpwstr>94dfedb5-5ecf-41fc-b59b-f84b459b80b8</vt:lpwstr>
  </property>
  <property fmtid="{D5CDD505-2E9C-101B-9397-08002B2CF9AE}" pid="9" name="MSIP_Label_8b789102-b36d-4001-a0c1-da111617c5e0_ContentBits">
    <vt:lpwstr>0</vt:lpwstr>
  </property>
</Properties>
</file>