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b291mlo\Desktop\"/>
    </mc:Choice>
  </mc:AlternateContent>
  <xr:revisionPtr revIDLastSave="0" documentId="8_{30E4B197-2570-4DD1-857B-720AE511C01A}" xr6:coauthVersionLast="36" xr6:coauthVersionMax="36" xr10:uidLastSave="{00000000-0000-0000-0000-000000000000}"/>
  <bookViews>
    <workbookView xWindow="1395" yWindow="1245" windowWidth="21600" windowHeight="11385" xr2:uid="{00000000-000D-0000-FFFF-FFFF00000000}"/>
  </bookViews>
  <sheets>
    <sheet name="Front" sheetId="87" r:id="rId1"/>
    <sheet name="Contents" sheetId="1" r:id="rId2"/>
    <sheet name="1" sheetId="5" r:id="rId3"/>
    <sheet name="3" sheetId="7" r:id="rId4"/>
    <sheet name="4" sheetId="57" r:id="rId5"/>
    <sheet name="5" sheetId="86" r:id="rId6"/>
    <sheet name="6" sheetId="3" r:id="rId7"/>
    <sheet name="9" sheetId="80" r:id="rId8"/>
    <sheet name="10" sheetId="83" r:id="rId9"/>
    <sheet name="11" sheetId="9" r:id="rId10"/>
    <sheet name="12" sheetId="94" r:id="rId11"/>
    <sheet name="13" sheetId="13" r:id="rId12"/>
    <sheet name="14" sheetId="11" r:id="rId13"/>
    <sheet name="15" sheetId="96" r:id="rId14"/>
    <sheet name="16" sheetId="95" r:id="rId15"/>
    <sheet name="17" sheetId="97" r:id="rId16"/>
    <sheet name="18" sheetId="98" r:id="rId17"/>
    <sheet name="22" sheetId="20" r:id="rId18"/>
    <sheet name="23" sheetId="21" r:id="rId19"/>
    <sheet name="24" sheetId="22" r:id="rId20"/>
    <sheet name="31" sheetId="30" r:id="rId21"/>
    <sheet name="35" sheetId="34" r:id="rId22"/>
    <sheet name="48" sheetId="50" r:id="rId23"/>
    <sheet name="49" sheetId="91" r:id="rId24"/>
    <sheet name="52" sheetId="93" r:id="rId25"/>
    <sheet name="53" sheetId="92" r:id="rId26"/>
    <sheet name="Ark1" sheetId="99" r:id="rId27"/>
  </sheets>
  <externalReferences>
    <externalReference r:id="rId28"/>
    <externalReference r:id="rId29"/>
    <externalReference r:id="rId30"/>
  </externalReferences>
  <definedNames>
    <definedName name="__123Graph_ABALADAGS" localSheetId="2" hidden="1">[1]Tabell!#REF!</definedName>
    <definedName name="__123Graph_ABALADAGS" localSheetId="8" hidden="1">[1]Tabell!#REF!</definedName>
    <definedName name="__123Graph_ABALADAGS" localSheetId="9" hidden="1">[1]Tabell!#REF!</definedName>
    <definedName name="__123Graph_ABALADAGS" localSheetId="10" hidden="1">[1]Tabell!#REF!</definedName>
    <definedName name="__123Graph_ABALADAGS" localSheetId="11" hidden="1">[1]Tabell!#REF!</definedName>
    <definedName name="__123Graph_ABALADAGS" localSheetId="12" hidden="1">[1]Tabell!#REF!</definedName>
    <definedName name="__123Graph_ABALADAGS" localSheetId="17" hidden="1">[1]Tabell!#REF!</definedName>
    <definedName name="__123Graph_ABALADAGS" localSheetId="18" hidden="1">[1]Tabell!#REF!</definedName>
    <definedName name="__123Graph_ABALADAGS" localSheetId="19" hidden="1">[1]Tabell!#REF!</definedName>
    <definedName name="__123Graph_ABALADAGS" localSheetId="3" hidden="1">[1]Tabell!#REF!</definedName>
    <definedName name="__123Graph_ABALADAGS" localSheetId="4" hidden="1">[1]Tabell!#REF!</definedName>
    <definedName name="__123Graph_ABALADAGS" localSheetId="22" hidden="1">[1]Tabell!#REF!</definedName>
    <definedName name="__123Graph_ABALADAGS" localSheetId="5" hidden="1">[1]Tabell!#REF!</definedName>
    <definedName name="__123Graph_ABALADAGS" localSheetId="24" hidden="1">[1]Tabell!#REF!</definedName>
    <definedName name="__123Graph_ABALADAGS" localSheetId="25" hidden="1">[1]Tabell!#REF!</definedName>
    <definedName name="__123Graph_ABALADAGS" localSheetId="6" hidden="1">[1]Tabell!#REF!</definedName>
    <definedName name="__123Graph_ABALADAGS" localSheetId="7" hidden="1">[1]Tabell!#REF!</definedName>
    <definedName name="__123Graph_ABALADAGS" hidden="1">[1]Tabell!#REF!</definedName>
    <definedName name="__123Graph_BBALADAGS" localSheetId="2" hidden="1">[1]Tabell!#REF!</definedName>
    <definedName name="__123Graph_BBALADAGS" localSheetId="8" hidden="1">[1]Tabell!#REF!</definedName>
    <definedName name="__123Graph_BBALADAGS" localSheetId="9" hidden="1">[1]Tabell!#REF!</definedName>
    <definedName name="__123Graph_BBALADAGS" localSheetId="10" hidden="1">[1]Tabell!#REF!</definedName>
    <definedName name="__123Graph_BBALADAGS" localSheetId="11" hidden="1">[1]Tabell!#REF!</definedName>
    <definedName name="__123Graph_BBALADAGS" localSheetId="12" hidden="1">[1]Tabell!#REF!</definedName>
    <definedName name="__123Graph_BBALADAGS" localSheetId="17" hidden="1">[1]Tabell!#REF!</definedName>
    <definedName name="__123Graph_BBALADAGS" localSheetId="18" hidden="1">[1]Tabell!#REF!</definedName>
    <definedName name="__123Graph_BBALADAGS" localSheetId="19" hidden="1">[1]Tabell!#REF!</definedName>
    <definedName name="__123Graph_BBALADAGS" localSheetId="3" hidden="1">[1]Tabell!#REF!</definedName>
    <definedName name="__123Graph_BBALADAGS" localSheetId="4" hidden="1">[1]Tabell!#REF!</definedName>
    <definedName name="__123Graph_BBALADAGS" localSheetId="22" hidden="1">[1]Tabell!#REF!</definedName>
    <definedName name="__123Graph_BBALADAGS" localSheetId="5" hidden="1">[1]Tabell!#REF!</definedName>
    <definedName name="__123Graph_BBALADAGS" localSheetId="24" hidden="1">[1]Tabell!#REF!</definedName>
    <definedName name="__123Graph_BBALADAGS" localSheetId="25" hidden="1">[1]Tabell!#REF!</definedName>
    <definedName name="__123Graph_BBALADAGS" localSheetId="6" hidden="1">[1]Tabell!#REF!</definedName>
    <definedName name="__123Graph_BBALADAGS" localSheetId="7" hidden="1">[1]Tabell!#REF!</definedName>
    <definedName name="__123Graph_BBALADAGS" hidden="1">[1]Tabell!#REF!</definedName>
    <definedName name="__123Graph_CBALADAGS" localSheetId="2" hidden="1">[1]Tabell!#REF!</definedName>
    <definedName name="__123Graph_CBALADAGS" localSheetId="8" hidden="1">[1]Tabell!#REF!</definedName>
    <definedName name="__123Graph_CBALADAGS" localSheetId="9" hidden="1">[1]Tabell!#REF!</definedName>
    <definedName name="__123Graph_CBALADAGS" localSheetId="10" hidden="1">[1]Tabell!#REF!</definedName>
    <definedName name="__123Graph_CBALADAGS" localSheetId="11" hidden="1">[1]Tabell!#REF!</definedName>
    <definedName name="__123Graph_CBALADAGS" localSheetId="12" hidden="1">[1]Tabell!#REF!</definedName>
    <definedName name="__123Graph_CBALADAGS" localSheetId="17" hidden="1">[1]Tabell!#REF!</definedName>
    <definedName name="__123Graph_CBALADAGS" localSheetId="18" hidden="1">[1]Tabell!#REF!</definedName>
    <definedName name="__123Graph_CBALADAGS" localSheetId="19" hidden="1">[1]Tabell!#REF!</definedName>
    <definedName name="__123Graph_CBALADAGS" localSheetId="3" hidden="1">[1]Tabell!#REF!</definedName>
    <definedName name="__123Graph_CBALADAGS" localSheetId="4" hidden="1">[1]Tabell!#REF!</definedName>
    <definedName name="__123Graph_CBALADAGS" localSheetId="22" hidden="1">[1]Tabell!#REF!</definedName>
    <definedName name="__123Graph_CBALADAGS" localSheetId="5" hidden="1">[1]Tabell!#REF!</definedName>
    <definedName name="__123Graph_CBALADAGS" localSheetId="24" hidden="1">[1]Tabell!#REF!</definedName>
    <definedName name="__123Graph_CBALADAGS" localSheetId="25" hidden="1">[1]Tabell!#REF!</definedName>
    <definedName name="__123Graph_CBALADAGS" localSheetId="6" hidden="1">[1]Tabell!#REF!</definedName>
    <definedName name="__123Graph_CBALADAGS" localSheetId="7" hidden="1">[1]Tabell!#REF!</definedName>
    <definedName name="__123Graph_CBALADAGS" hidden="1">[1]Tabell!#REF!</definedName>
    <definedName name="__123Graph_DBALADAGS" localSheetId="2" hidden="1">[1]Tabell!#REF!</definedName>
    <definedName name="__123Graph_DBALADAGS" localSheetId="8" hidden="1">[1]Tabell!#REF!</definedName>
    <definedName name="__123Graph_DBALADAGS" localSheetId="9" hidden="1">[1]Tabell!#REF!</definedName>
    <definedName name="__123Graph_DBALADAGS" localSheetId="10" hidden="1">[1]Tabell!#REF!</definedName>
    <definedName name="__123Graph_DBALADAGS" localSheetId="11" hidden="1">[1]Tabell!#REF!</definedName>
    <definedName name="__123Graph_DBALADAGS" localSheetId="12" hidden="1">[1]Tabell!#REF!</definedName>
    <definedName name="__123Graph_DBALADAGS" localSheetId="17" hidden="1">[1]Tabell!#REF!</definedName>
    <definedName name="__123Graph_DBALADAGS" localSheetId="18" hidden="1">[1]Tabell!#REF!</definedName>
    <definedName name="__123Graph_DBALADAGS" localSheetId="19" hidden="1">[1]Tabell!#REF!</definedName>
    <definedName name="__123Graph_DBALADAGS" localSheetId="3" hidden="1">[1]Tabell!#REF!</definedName>
    <definedName name="__123Graph_DBALADAGS" localSheetId="4" hidden="1">[1]Tabell!#REF!</definedName>
    <definedName name="__123Graph_DBALADAGS" localSheetId="22" hidden="1">[1]Tabell!#REF!</definedName>
    <definedName name="__123Graph_DBALADAGS" localSheetId="5" hidden="1">[1]Tabell!#REF!</definedName>
    <definedName name="__123Graph_DBALADAGS" localSheetId="24" hidden="1">[1]Tabell!#REF!</definedName>
    <definedName name="__123Graph_DBALADAGS" localSheetId="25" hidden="1">[1]Tabell!#REF!</definedName>
    <definedName name="__123Graph_DBALADAGS" localSheetId="6" hidden="1">[1]Tabell!#REF!</definedName>
    <definedName name="__123Graph_DBALADAGS" localSheetId="7" hidden="1">[1]Tabell!#REF!</definedName>
    <definedName name="__123Graph_DBALADAGS" hidden="1">[1]Tabell!#REF!</definedName>
    <definedName name="__123Graph_EBALADAGS" localSheetId="2" hidden="1">[1]Tabell!#REF!</definedName>
    <definedName name="__123Graph_EBALADAGS" localSheetId="8" hidden="1">[1]Tabell!#REF!</definedName>
    <definedName name="__123Graph_EBALADAGS" localSheetId="9" hidden="1">[1]Tabell!#REF!</definedName>
    <definedName name="__123Graph_EBALADAGS" localSheetId="10" hidden="1">[1]Tabell!#REF!</definedName>
    <definedName name="__123Graph_EBALADAGS" localSheetId="11" hidden="1">[1]Tabell!#REF!</definedName>
    <definedName name="__123Graph_EBALADAGS" localSheetId="12" hidden="1">[1]Tabell!#REF!</definedName>
    <definedName name="__123Graph_EBALADAGS" localSheetId="17" hidden="1">[1]Tabell!#REF!</definedName>
    <definedName name="__123Graph_EBALADAGS" localSheetId="18" hidden="1">[1]Tabell!#REF!</definedName>
    <definedName name="__123Graph_EBALADAGS" localSheetId="19" hidden="1">[1]Tabell!#REF!</definedName>
    <definedName name="__123Graph_EBALADAGS" localSheetId="3" hidden="1">[1]Tabell!#REF!</definedName>
    <definedName name="__123Graph_EBALADAGS" localSheetId="4" hidden="1">[1]Tabell!#REF!</definedName>
    <definedName name="__123Graph_EBALADAGS" localSheetId="22" hidden="1">[1]Tabell!#REF!</definedName>
    <definedName name="__123Graph_EBALADAGS" localSheetId="5" hidden="1">[1]Tabell!#REF!</definedName>
    <definedName name="__123Graph_EBALADAGS" localSheetId="24" hidden="1">[1]Tabell!#REF!</definedName>
    <definedName name="__123Graph_EBALADAGS" localSheetId="25" hidden="1">[1]Tabell!#REF!</definedName>
    <definedName name="__123Graph_EBALADAGS" localSheetId="6" hidden="1">[1]Tabell!#REF!</definedName>
    <definedName name="__123Graph_EBALADAGS" localSheetId="7" hidden="1">[1]Tabell!#REF!</definedName>
    <definedName name="__123Graph_EBALADAGS" hidden="1">[1]Tabell!#REF!</definedName>
    <definedName name="__123Graph_FBALADAGS" localSheetId="2" hidden="1">[1]Tabell!#REF!</definedName>
    <definedName name="__123Graph_FBALADAGS" localSheetId="8" hidden="1">[1]Tabell!#REF!</definedName>
    <definedName name="__123Graph_FBALADAGS" localSheetId="9" hidden="1">[1]Tabell!#REF!</definedName>
    <definedName name="__123Graph_FBALADAGS" localSheetId="10" hidden="1">[1]Tabell!#REF!</definedName>
    <definedName name="__123Graph_FBALADAGS" localSheetId="11" hidden="1">[1]Tabell!#REF!</definedName>
    <definedName name="__123Graph_FBALADAGS" localSheetId="12" hidden="1">[1]Tabell!#REF!</definedName>
    <definedName name="__123Graph_FBALADAGS" localSheetId="17" hidden="1">[1]Tabell!#REF!</definedName>
    <definedName name="__123Graph_FBALADAGS" localSheetId="18" hidden="1">[1]Tabell!#REF!</definedName>
    <definedName name="__123Graph_FBALADAGS" localSheetId="19" hidden="1">[1]Tabell!#REF!</definedName>
    <definedName name="__123Graph_FBALADAGS" localSheetId="3" hidden="1">[1]Tabell!#REF!</definedName>
    <definedName name="__123Graph_FBALADAGS" localSheetId="4" hidden="1">[1]Tabell!#REF!</definedName>
    <definedName name="__123Graph_FBALADAGS" localSheetId="22" hidden="1">[1]Tabell!#REF!</definedName>
    <definedName name="__123Graph_FBALADAGS" localSheetId="5" hidden="1">[1]Tabell!#REF!</definedName>
    <definedName name="__123Graph_FBALADAGS" localSheetId="24" hidden="1">[1]Tabell!#REF!</definedName>
    <definedName name="__123Graph_FBALADAGS" localSheetId="25" hidden="1">[1]Tabell!#REF!</definedName>
    <definedName name="__123Graph_FBALADAGS" localSheetId="6" hidden="1">[1]Tabell!#REF!</definedName>
    <definedName name="__123Graph_FBALADAGS" localSheetId="7" hidden="1">[1]Tabell!#REF!</definedName>
    <definedName name="__123Graph_FBALADAGS" hidden="1">[1]Tabell!#REF!</definedName>
    <definedName name="__123Graph_LBL_ABALADAGS" localSheetId="2" hidden="1">[1]Tabell!#REF!</definedName>
    <definedName name="__123Graph_LBL_ABALADAGS" localSheetId="8" hidden="1">[1]Tabell!#REF!</definedName>
    <definedName name="__123Graph_LBL_ABALADAGS" localSheetId="9" hidden="1">[1]Tabell!#REF!</definedName>
    <definedName name="__123Graph_LBL_ABALADAGS" localSheetId="10" hidden="1">[1]Tabell!#REF!</definedName>
    <definedName name="__123Graph_LBL_ABALADAGS" localSheetId="11" hidden="1">[1]Tabell!#REF!</definedName>
    <definedName name="__123Graph_LBL_ABALADAGS" localSheetId="12" hidden="1">[1]Tabell!#REF!</definedName>
    <definedName name="__123Graph_LBL_ABALADAGS" localSheetId="17" hidden="1">[1]Tabell!#REF!</definedName>
    <definedName name="__123Graph_LBL_ABALADAGS" localSheetId="18" hidden="1">[1]Tabell!#REF!</definedName>
    <definedName name="__123Graph_LBL_ABALADAGS" localSheetId="19" hidden="1">[1]Tabell!#REF!</definedName>
    <definedName name="__123Graph_LBL_ABALADAGS" localSheetId="3" hidden="1">[1]Tabell!#REF!</definedName>
    <definedName name="__123Graph_LBL_ABALADAGS" localSheetId="4" hidden="1">[1]Tabell!#REF!</definedName>
    <definedName name="__123Graph_LBL_ABALADAGS" localSheetId="22" hidden="1">[1]Tabell!#REF!</definedName>
    <definedName name="__123Graph_LBL_ABALADAGS" localSheetId="5" hidden="1">[1]Tabell!#REF!</definedName>
    <definedName name="__123Graph_LBL_ABALADAGS" localSheetId="24" hidden="1">[1]Tabell!#REF!</definedName>
    <definedName name="__123Graph_LBL_ABALADAGS" localSheetId="25" hidden="1">[1]Tabell!#REF!</definedName>
    <definedName name="__123Graph_LBL_ABALADAGS" localSheetId="6" hidden="1">[1]Tabell!#REF!</definedName>
    <definedName name="__123Graph_LBL_ABALADAGS" localSheetId="7" hidden="1">[1]Tabell!#REF!</definedName>
    <definedName name="__123Graph_LBL_ABALADAGS" hidden="1">[1]Tabell!#REF!</definedName>
    <definedName name="__123Graph_LBL_BBALADAGS" localSheetId="2" hidden="1">[1]Tabell!#REF!</definedName>
    <definedName name="__123Graph_LBL_BBALADAGS" localSheetId="8" hidden="1">[1]Tabell!#REF!</definedName>
    <definedName name="__123Graph_LBL_BBALADAGS" localSheetId="9" hidden="1">[1]Tabell!#REF!</definedName>
    <definedName name="__123Graph_LBL_BBALADAGS" localSheetId="10" hidden="1">[1]Tabell!#REF!</definedName>
    <definedName name="__123Graph_LBL_BBALADAGS" localSheetId="11" hidden="1">[1]Tabell!#REF!</definedName>
    <definedName name="__123Graph_LBL_BBALADAGS" localSheetId="12" hidden="1">[1]Tabell!#REF!</definedName>
    <definedName name="__123Graph_LBL_BBALADAGS" localSheetId="17" hidden="1">[1]Tabell!#REF!</definedName>
    <definedName name="__123Graph_LBL_BBALADAGS" localSheetId="18" hidden="1">[1]Tabell!#REF!</definedName>
    <definedName name="__123Graph_LBL_BBALADAGS" localSheetId="19" hidden="1">[1]Tabell!#REF!</definedName>
    <definedName name="__123Graph_LBL_BBALADAGS" localSheetId="3" hidden="1">[1]Tabell!#REF!</definedName>
    <definedName name="__123Graph_LBL_BBALADAGS" localSheetId="4" hidden="1">[1]Tabell!#REF!</definedName>
    <definedName name="__123Graph_LBL_BBALADAGS" localSheetId="22" hidden="1">[1]Tabell!#REF!</definedName>
    <definedName name="__123Graph_LBL_BBALADAGS" localSheetId="5" hidden="1">[1]Tabell!#REF!</definedName>
    <definedName name="__123Graph_LBL_BBALADAGS" localSheetId="24" hidden="1">[1]Tabell!#REF!</definedName>
    <definedName name="__123Graph_LBL_BBALADAGS" localSheetId="25" hidden="1">[1]Tabell!#REF!</definedName>
    <definedName name="__123Graph_LBL_BBALADAGS" localSheetId="6" hidden="1">[1]Tabell!#REF!</definedName>
    <definedName name="__123Graph_LBL_BBALADAGS" localSheetId="7" hidden="1">[1]Tabell!#REF!</definedName>
    <definedName name="__123Graph_LBL_BBALADAGS" hidden="1">[1]Tabell!#REF!</definedName>
    <definedName name="__123Graph_LBL_CBALADAGS" localSheetId="2" hidden="1">[1]Tabell!#REF!</definedName>
    <definedName name="__123Graph_LBL_CBALADAGS" localSheetId="8" hidden="1">[1]Tabell!#REF!</definedName>
    <definedName name="__123Graph_LBL_CBALADAGS" localSheetId="9" hidden="1">[1]Tabell!#REF!</definedName>
    <definedName name="__123Graph_LBL_CBALADAGS" localSheetId="10" hidden="1">[1]Tabell!#REF!</definedName>
    <definedName name="__123Graph_LBL_CBALADAGS" localSheetId="11" hidden="1">[1]Tabell!#REF!</definedName>
    <definedName name="__123Graph_LBL_CBALADAGS" localSheetId="12" hidden="1">[1]Tabell!#REF!</definedName>
    <definedName name="__123Graph_LBL_CBALADAGS" localSheetId="17" hidden="1">[1]Tabell!#REF!</definedName>
    <definedName name="__123Graph_LBL_CBALADAGS" localSheetId="18" hidden="1">[1]Tabell!#REF!</definedName>
    <definedName name="__123Graph_LBL_CBALADAGS" localSheetId="19" hidden="1">[1]Tabell!#REF!</definedName>
    <definedName name="__123Graph_LBL_CBALADAGS" localSheetId="3" hidden="1">[1]Tabell!#REF!</definedName>
    <definedName name="__123Graph_LBL_CBALADAGS" localSheetId="4" hidden="1">[1]Tabell!#REF!</definedName>
    <definedName name="__123Graph_LBL_CBALADAGS" localSheetId="22" hidden="1">[1]Tabell!#REF!</definedName>
    <definedName name="__123Graph_LBL_CBALADAGS" localSheetId="5" hidden="1">[1]Tabell!#REF!</definedName>
    <definedName name="__123Graph_LBL_CBALADAGS" localSheetId="24" hidden="1">[1]Tabell!#REF!</definedName>
    <definedName name="__123Graph_LBL_CBALADAGS" localSheetId="25" hidden="1">[1]Tabell!#REF!</definedName>
    <definedName name="__123Graph_LBL_CBALADAGS" localSheetId="6" hidden="1">[1]Tabell!#REF!</definedName>
    <definedName name="__123Graph_LBL_CBALADAGS" localSheetId="7" hidden="1">[1]Tabell!#REF!</definedName>
    <definedName name="__123Graph_LBL_CBALADAGS" hidden="1">[1]Tabell!#REF!</definedName>
    <definedName name="__123Graph_LBL_DBALADAGS" localSheetId="2" hidden="1">[1]Tabell!#REF!</definedName>
    <definedName name="__123Graph_LBL_DBALADAGS" localSheetId="8" hidden="1">[1]Tabell!#REF!</definedName>
    <definedName name="__123Graph_LBL_DBALADAGS" localSheetId="9" hidden="1">[1]Tabell!#REF!</definedName>
    <definedName name="__123Graph_LBL_DBALADAGS" localSheetId="10" hidden="1">[1]Tabell!#REF!</definedName>
    <definedName name="__123Graph_LBL_DBALADAGS" localSheetId="11" hidden="1">[1]Tabell!#REF!</definedName>
    <definedName name="__123Graph_LBL_DBALADAGS" localSheetId="12" hidden="1">[1]Tabell!#REF!</definedName>
    <definedName name="__123Graph_LBL_DBALADAGS" localSheetId="17" hidden="1">[1]Tabell!#REF!</definedName>
    <definedName name="__123Graph_LBL_DBALADAGS" localSheetId="18" hidden="1">[1]Tabell!#REF!</definedName>
    <definedName name="__123Graph_LBL_DBALADAGS" localSheetId="19" hidden="1">[1]Tabell!#REF!</definedName>
    <definedName name="__123Graph_LBL_DBALADAGS" localSheetId="3" hidden="1">[1]Tabell!#REF!</definedName>
    <definedName name="__123Graph_LBL_DBALADAGS" localSheetId="4" hidden="1">[1]Tabell!#REF!</definedName>
    <definedName name="__123Graph_LBL_DBALADAGS" localSheetId="22" hidden="1">[1]Tabell!#REF!</definedName>
    <definedName name="__123Graph_LBL_DBALADAGS" localSheetId="5" hidden="1">[1]Tabell!#REF!</definedName>
    <definedName name="__123Graph_LBL_DBALADAGS" localSheetId="24" hidden="1">[1]Tabell!#REF!</definedName>
    <definedName name="__123Graph_LBL_DBALADAGS" localSheetId="25" hidden="1">[1]Tabell!#REF!</definedName>
    <definedName name="__123Graph_LBL_DBALADAGS" localSheetId="6" hidden="1">[1]Tabell!#REF!</definedName>
    <definedName name="__123Graph_LBL_DBALADAGS" localSheetId="7" hidden="1">[1]Tabell!#REF!</definedName>
    <definedName name="__123Graph_LBL_DBALADAGS" hidden="1">[1]Tabell!#REF!</definedName>
    <definedName name="__123Graph_LBL_EBALADAGS" localSheetId="2" hidden="1">[1]Tabell!#REF!</definedName>
    <definedName name="__123Graph_LBL_EBALADAGS" localSheetId="8" hidden="1">[1]Tabell!#REF!</definedName>
    <definedName name="__123Graph_LBL_EBALADAGS" localSheetId="9" hidden="1">[1]Tabell!#REF!</definedName>
    <definedName name="__123Graph_LBL_EBALADAGS" localSheetId="10" hidden="1">[1]Tabell!#REF!</definedName>
    <definedName name="__123Graph_LBL_EBALADAGS" localSheetId="11" hidden="1">[1]Tabell!#REF!</definedName>
    <definedName name="__123Graph_LBL_EBALADAGS" localSheetId="12" hidden="1">[1]Tabell!#REF!</definedName>
    <definedName name="__123Graph_LBL_EBALADAGS" localSheetId="17" hidden="1">[1]Tabell!#REF!</definedName>
    <definedName name="__123Graph_LBL_EBALADAGS" localSheetId="18" hidden="1">[1]Tabell!#REF!</definedName>
    <definedName name="__123Graph_LBL_EBALADAGS" localSheetId="19" hidden="1">[1]Tabell!#REF!</definedName>
    <definedName name="__123Graph_LBL_EBALADAGS" localSheetId="3" hidden="1">[1]Tabell!#REF!</definedName>
    <definedName name="__123Graph_LBL_EBALADAGS" localSheetId="4" hidden="1">[1]Tabell!#REF!</definedName>
    <definedName name="__123Graph_LBL_EBALADAGS" localSheetId="22" hidden="1">[1]Tabell!#REF!</definedName>
    <definedName name="__123Graph_LBL_EBALADAGS" localSheetId="5" hidden="1">[1]Tabell!#REF!</definedName>
    <definedName name="__123Graph_LBL_EBALADAGS" localSheetId="24" hidden="1">[1]Tabell!#REF!</definedName>
    <definedName name="__123Graph_LBL_EBALADAGS" localSheetId="25" hidden="1">[1]Tabell!#REF!</definedName>
    <definedName name="__123Graph_LBL_EBALADAGS" localSheetId="6" hidden="1">[1]Tabell!#REF!</definedName>
    <definedName name="__123Graph_LBL_EBALADAGS" localSheetId="7" hidden="1">[1]Tabell!#REF!</definedName>
    <definedName name="__123Graph_LBL_EBALADAGS" hidden="1">[1]Tabell!#REF!</definedName>
    <definedName name="__123Graph_LBL_FBALADAGS" localSheetId="2" hidden="1">[1]Tabell!#REF!</definedName>
    <definedName name="__123Graph_LBL_FBALADAGS" localSheetId="8" hidden="1">[1]Tabell!#REF!</definedName>
    <definedName name="__123Graph_LBL_FBALADAGS" localSheetId="9" hidden="1">[1]Tabell!#REF!</definedName>
    <definedName name="__123Graph_LBL_FBALADAGS" localSheetId="10" hidden="1">[1]Tabell!#REF!</definedName>
    <definedName name="__123Graph_LBL_FBALADAGS" localSheetId="11" hidden="1">[1]Tabell!#REF!</definedName>
    <definedName name="__123Graph_LBL_FBALADAGS" localSheetId="12" hidden="1">[1]Tabell!#REF!</definedName>
    <definedName name="__123Graph_LBL_FBALADAGS" localSheetId="17" hidden="1">[1]Tabell!#REF!</definedName>
    <definedName name="__123Graph_LBL_FBALADAGS" localSheetId="18" hidden="1">[1]Tabell!#REF!</definedName>
    <definedName name="__123Graph_LBL_FBALADAGS" localSheetId="19" hidden="1">[1]Tabell!#REF!</definedName>
    <definedName name="__123Graph_LBL_FBALADAGS" localSheetId="3" hidden="1">[1]Tabell!#REF!</definedName>
    <definedName name="__123Graph_LBL_FBALADAGS" localSheetId="4" hidden="1">[1]Tabell!#REF!</definedName>
    <definedName name="__123Graph_LBL_FBALADAGS" localSheetId="22" hidden="1">[1]Tabell!#REF!</definedName>
    <definedName name="__123Graph_LBL_FBALADAGS" localSheetId="5" hidden="1">[1]Tabell!#REF!</definedName>
    <definedName name="__123Graph_LBL_FBALADAGS" localSheetId="24" hidden="1">[1]Tabell!#REF!</definedName>
    <definedName name="__123Graph_LBL_FBALADAGS" localSheetId="25" hidden="1">[1]Tabell!#REF!</definedName>
    <definedName name="__123Graph_LBL_FBALADAGS" localSheetId="6" hidden="1">[1]Tabell!#REF!</definedName>
    <definedName name="__123Graph_LBL_FBALADAGS" localSheetId="7" hidden="1">[1]Tabell!#REF!</definedName>
    <definedName name="__123Graph_LBL_FBALADAGS" hidden="1">[1]Tabell!#REF!</definedName>
    <definedName name="__123Graph_XBALADAGS" localSheetId="2" hidden="1">[1]Tabell!#REF!</definedName>
    <definedName name="__123Graph_XBALADAGS" localSheetId="8" hidden="1">[1]Tabell!#REF!</definedName>
    <definedName name="__123Graph_XBALADAGS" localSheetId="9" hidden="1">[1]Tabell!#REF!</definedName>
    <definedName name="__123Graph_XBALADAGS" localSheetId="10" hidden="1">[1]Tabell!#REF!</definedName>
    <definedName name="__123Graph_XBALADAGS" localSheetId="11" hidden="1">[1]Tabell!#REF!</definedName>
    <definedName name="__123Graph_XBALADAGS" localSheetId="12" hidden="1">[1]Tabell!#REF!</definedName>
    <definedName name="__123Graph_XBALADAGS" localSheetId="17" hidden="1">[1]Tabell!#REF!</definedName>
    <definedName name="__123Graph_XBALADAGS" localSheetId="18" hidden="1">[1]Tabell!#REF!</definedName>
    <definedName name="__123Graph_XBALADAGS" localSheetId="19" hidden="1">[1]Tabell!#REF!</definedName>
    <definedName name="__123Graph_XBALADAGS" localSheetId="3" hidden="1">[1]Tabell!#REF!</definedName>
    <definedName name="__123Graph_XBALADAGS" localSheetId="4" hidden="1">[1]Tabell!#REF!</definedName>
    <definedName name="__123Graph_XBALADAGS" localSheetId="22" hidden="1">[1]Tabell!#REF!</definedName>
    <definedName name="__123Graph_XBALADAGS" localSheetId="5" hidden="1">[1]Tabell!#REF!</definedName>
    <definedName name="__123Graph_XBALADAGS" localSheetId="24" hidden="1">[1]Tabell!#REF!</definedName>
    <definedName name="__123Graph_XBALADAGS" localSheetId="25" hidden="1">[1]Tabell!#REF!</definedName>
    <definedName name="__123Graph_XBALADAGS" localSheetId="6" hidden="1">[1]Tabell!#REF!</definedName>
    <definedName name="__123Graph_XBALADAGS" localSheetId="7" hidden="1">[1]Tabell!#REF!</definedName>
    <definedName name="__123Graph_XBALADAGS" hidden="1">[1]Tabell!#REF!</definedName>
    <definedName name="_a10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_a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_a11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_a11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_a3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_a3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_a50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_a5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_GSRATES_1" hidden="1">"CT30000119990101        "</definedName>
    <definedName name="_GSRATES_2" hidden="1">"CT30000119990919        "</definedName>
    <definedName name="_GSRATES_3" hidden="1">"CT30000119990928        "</definedName>
    <definedName name="_GSRATES_4" hidden="1">"CT30000119990928        "</definedName>
    <definedName name="_GSRATES_5" hidden="1">"CT30000119990331        "</definedName>
    <definedName name="_GSRATES_6" hidden="1">"CT30000119990101        "</definedName>
    <definedName name="_GSRATES_7" hidden="1">"CT30000119980930        "</definedName>
    <definedName name="_GSRATES_8" hidden="1">"CT30000119980630        "</definedName>
    <definedName name="_GSRATES_9" hidden="1">"CT30000119980331        "</definedName>
    <definedName name="_GSRATES_COUNT" hidden="1">2</definedName>
    <definedName name="_GSRATESR_1" hidden="1">'[2]Market Cap'!$A$25:$B$26</definedName>
    <definedName name="_GSRATESR_2" localSheetId="2" hidden="1">'[2]Market Cap'!#REF!</definedName>
    <definedName name="_GSRATESR_2" localSheetId="8" hidden="1">'[2]Market Cap'!#REF!</definedName>
    <definedName name="_GSRATESR_2" localSheetId="9" hidden="1">'[2]Market Cap'!#REF!</definedName>
    <definedName name="_GSRATESR_2" localSheetId="10" hidden="1">'[2]Market Cap'!#REF!</definedName>
    <definedName name="_GSRATESR_2" localSheetId="11" hidden="1">'[2]Market Cap'!#REF!</definedName>
    <definedName name="_GSRATESR_2" localSheetId="12" hidden="1">'[2]Market Cap'!#REF!</definedName>
    <definedName name="_GSRATESR_2" localSheetId="17" hidden="1">'[2]Market Cap'!#REF!</definedName>
    <definedName name="_GSRATESR_2" localSheetId="18" hidden="1">'[2]Market Cap'!#REF!</definedName>
    <definedName name="_GSRATESR_2" localSheetId="19" hidden="1">'[2]Market Cap'!#REF!</definedName>
    <definedName name="_GSRATESR_2" localSheetId="3" hidden="1">'[2]Market Cap'!#REF!</definedName>
    <definedName name="_GSRATESR_2" localSheetId="4" hidden="1">'[2]Market Cap'!#REF!</definedName>
    <definedName name="_GSRATESR_2" localSheetId="22" hidden="1">'[2]Market Cap'!#REF!</definedName>
    <definedName name="_GSRATESR_2" localSheetId="5" hidden="1">'[2]Market Cap'!#REF!</definedName>
    <definedName name="_GSRATESR_2" localSheetId="24" hidden="1">'[2]Market Cap'!#REF!</definedName>
    <definedName name="_GSRATESR_2" localSheetId="25" hidden="1">'[2]Market Cap'!#REF!</definedName>
    <definedName name="_GSRATESR_2" localSheetId="6" hidden="1">'[2]Market Cap'!#REF!</definedName>
    <definedName name="_GSRATESR_2" localSheetId="7" hidden="1">'[2]Market Cap'!#REF!</definedName>
    <definedName name="_GSRATESR_2" hidden="1">'[2]Market Cap'!#REF!</definedName>
    <definedName name="_GSRATESR_3" hidden="1">'[2]Market Cap'!$A$24:$B$25</definedName>
    <definedName name="_GSRATESR_4" hidden="1">'[2]Market Cap'!$A$22:$B$23</definedName>
    <definedName name="_GSRATESR_5" hidden="1">'[2]Market Cap'!$A$28:$B$29</definedName>
    <definedName name="_GSRATESR_6" hidden="1">'[2]Market Cap'!$A$31:$B$32</definedName>
    <definedName name="_GSRATESR_7" hidden="1">'[2]Market Cap'!$A$34:$B$35</definedName>
    <definedName name="_GSRATESR_8" hidden="1">'[2]Market Cap'!$A$37:$B$38</definedName>
    <definedName name="_GSRATESR_9" hidden="1">'[2]Market Cap'!$A$40:$B$41</definedName>
    <definedName name="_Key1" localSheetId="2" hidden="1">#REF!</definedName>
    <definedName name="_Key1" localSheetId="8" hidden="1">#REF!</definedName>
    <definedName name="_Key1" localSheetId="9" hidden="1">#REF!</definedName>
    <definedName name="_Key1" localSheetId="10" hidden="1">#REF!</definedName>
    <definedName name="_Key1" localSheetId="11" hidden="1">#REF!</definedName>
    <definedName name="_Key1" localSheetId="12" hidden="1">#REF!</definedName>
    <definedName name="_Key1" localSheetId="17" hidden="1">#REF!</definedName>
    <definedName name="_Key1" localSheetId="18" hidden="1">#REF!</definedName>
    <definedName name="_Key1" localSheetId="19" hidden="1">#REF!</definedName>
    <definedName name="_Key1" localSheetId="3" hidden="1">#REF!</definedName>
    <definedName name="_Key1" localSheetId="4" hidden="1">#REF!</definedName>
    <definedName name="_Key1" localSheetId="22" hidden="1">#REF!</definedName>
    <definedName name="_Key1" localSheetId="5" hidden="1">#REF!</definedName>
    <definedName name="_Key1" localSheetId="24" hidden="1">#REF!</definedName>
    <definedName name="_Key1" localSheetId="25" hidden="1">#REF!</definedName>
    <definedName name="_Key1" localSheetId="6" hidden="1">#REF!</definedName>
    <definedName name="_Key1" localSheetId="7" hidden="1">#REF!</definedName>
    <definedName name="_Key1" hidden="1">#REF!</definedName>
    <definedName name="_Order1" hidden="1">255</definedName>
    <definedName name="_SA1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_SA1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_ZZ2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_ZZ2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abc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abc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AccessDatabase" hidden="1">"H:\KAPFORV\FELLES\accessdb\MndRapport.mdb"</definedName>
    <definedName name="ads" localSheetId="2" hidden="1">[1]Tabell!#REF!</definedName>
    <definedName name="ads" localSheetId="8" hidden="1">[1]Tabell!#REF!</definedName>
    <definedName name="ads" localSheetId="9" hidden="1">[1]Tabell!#REF!</definedName>
    <definedName name="ads" localSheetId="10" hidden="1">[1]Tabell!#REF!</definedName>
    <definedName name="ads" localSheetId="11" hidden="1">[1]Tabell!#REF!</definedName>
    <definedName name="ads" localSheetId="12" hidden="1">[1]Tabell!#REF!</definedName>
    <definedName name="ads" localSheetId="17" hidden="1">[1]Tabell!#REF!</definedName>
    <definedName name="ads" localSheetId="18" hidden="1">[1]Tabell!#REF!</definedName>
    <definedName name="ads" localSheetId="19" hidden="1">[1]Tabell!#REF!</definedName>
    <definedName name="ads" localSheetId="3" hidden="1">[1]Tabell!#REF!</definedName>
    <definedName name="ads" localSheetId="4" hidden="1">[1]Tabell!#REF!</definedName>
    <definedName name="ads" localSheetId="22" hidden="1">[1]Tabell!#REF!</definedName>
    <definedName name="ads" localSheetId="5" hidden="1">[1]Tabell!#REF!</definedName>
    <definedName name="ads" localSheetId="24" hidden="1">[1]Tabell!#REF!</definedName>
    <definedName name="ads" localSheetId="25" hidden="1">[1]Tabell!#REF!</definedName>
    <definedName name="ads" localSheetId="6" hidden="1">[1]Tabell!#REF!</definedName>
    <definedName name="ads" localSheetId="7" hidden="1">[1]Tabell!#REF!</definedName>
    <definedName name="ads" hidden="1">[1]Tabell!#REF!</definedName>
    <definedName name="AS2DocOpenMode" hidden="1">"AS2DocumentEdit"</definedName>
    <definedName name="BLPB1" localSheetId="2" hidden="1">#REF!</definedName>
    <definedName name="BLPB1" localSheetId="8" hidden="1">#REF!</definedName>
    <definedName name="BLPB1" localSheetId="9" hidden="1">#REF!</definedName>
    <definedName name="BLPB1" localSheetId="10" hidden="1">#REF!</definedName>
    <definedName name="BLPB1" localSheetId="11" hidden="1">#REF!</definedName>
    <definedName name="BLPB1" localSheetId="12" hidden="1">#REF!</definedName>
    <definedName name="BLPB1" localSheetId="17" hidden="1">#REF!</definedName>
    <definedName name="BLPB1" localSheetId="18" hidden="1">#REF!</definedName>
    <definedName name="BLPB1" localSheetId="19" hidden="1">#REF!</definedName>
    <definedName name="BLPB1" localSheetId="3" hidden="1">#REF!</definedName>
    <definedName name="BLPB1" localSheetId="4" hidden="1">#REF!</definedName>
    <definedName name="BLPB1" localSheetId="22" hidden="1">#REF!</definedName>
    <definedName name="BLPB1" localSheetId="5" hidden="1">#REF!</definedName>
    <definedName name="BLPB1" localSheetId="24" hidden="1">#REF!</definedName>
    <definedName name="BLPB1" localSheetId="25" hidden="1">#REF!</definedName>
    <definedName name="BLPB1" localSheetId="6" hidden="1">#REF!</definedName>
    <definedName name="BLPB1" localSheetId="7" hidden="1">#REF!</definedName>
    <definedName name="BLPB1" hidden="1">#REF!</definedName>
    <definedName name="BLPB2" localSheetId="2" hidden="1">#REF!</definedName>
    <definedName name="BLPB2" localSheetId="8" hidden="1">#REF!</definedName>
    <definedName name="BLPB2" localSheetId="9" hidden="1">#REF!</definedName>
    <definedName name="BLPB2" localSheetId="10" hidden="1">#REF!</definedName>
    <definedName name="BLPB2" localSheetId="11" hidden="1">#REF!</definedName>
    <definedName name="BLPB2" localSheetId="12" hidden="1">#REF!</definedName>
    <definedName name="BLPB2" localSheetId="17" hidden="1">#REF!</definedName>
    <definedName name="BLPB2" localSheetId="18" hidden="1">#REF!</definedName>
    <definedName name="BLPB2" localSheetId="19" hidden="1">#REF!</definedName>
    <definedName name="BLPB2" localSheetId="3" hidden="1">#REF!</definedName>
    <definedName name="BLPB2" localSheetId="4" hidden="1">#REF!</definedName>
    <definedName name="BLPB2" localSheetId="22" hidden="1">#REF!</definedName>
    <definedName name="BLPB2" localSheetId="5" hidden="1">#REF!</definedName>
    <definedName name="BLPB2" localSheetId="24" hidden="1">#REF!</definedName>
    <definedName name="BLPB2" localSheetId="25" hidden="1">#REF!</definedName>
    <definedName name="BLPB2" localSheetId="6" hidden="1">#REF!</definedName>
    <definedName name="BLPB2" localSheetId="7" hidden="1">#REF!</definedName>
    <definedName name="BLPB2" hidden="1">#REF!</definedName>
    <definedName name="BLPH1" localSheetId="2" hidden="1">#REF!</definedName>
    <definedName name="BLPH1" localSheetId="8" hidden="1">#REF!</definedName>
    <definedName name="BLPH1" localSheetId="9" hidden="1">#REF!</definedName>
    <definedName name="BLPH1" localSheetId="10" hidden="1">#REF!</definedName>
    <definedName name="BLPH1" localSheetId="11" hidden="1">#REF!</definedName>
    <definedName name="BLPH1" localSheetId="12" hidden="1">#REF!</definedName>
    <definedName name="BLPH1" localSheetId="17" hidden="1">#REF!</definedName>
    <definedName name="BLPH1" localSheetId="18" hidden="1">#REF!</definedName>
    <definedName name="BLPH1" localSheetId="19" hidden="1">#REF!</definedName>
    <definedName name="BLPH1" localSheetId="3" hidden="1">#REF!</definedName>
    <definedName name="BLPH1" localSheetId="4" hidden="1">#REF!</definedName>
    <definedName name="BLPH1" localSheetId="22" hidden="1">#REF!</definedName>
    <definedName name="BLPH1" localSheetId="5" hidden="1">#REF!</definedName>
    <definedName name="BLPH1" localSheetId="24" hidden="1">#REF!</definedName>
    <definedName name="BLPH1" localSheetId="25" hidden="1">#REF!</definedName>
    <definedName name="BLPH1" localSheetId="6" hidden="1">#REF!</definedName>
    <definedName name="BLPH1" localSheetId="7" hidden="1">#REF!</definedName>
    <definedName name="BLPH1" hidden="1">#REF!</definedName>
    <definedName name="BLPH2" localSheetId="2" hidden="1">#REF!</definedName>
    <definedName name="BLPH2" localSheetId="8" hidden="1">#REF!</definedName>
    <definedName name="BLPH2" localSheetId="9" hidden="1">#REF!</definedName>
    <definedName name="BLPH2" localSheetId="10" hidden="1">#REF!</definedName>
    <definedName name="BLPH2" localSheetId="11" hidden="1">#REF!</definedName>
    <definedName name="BLPH2" localSheetId="12" hidden="1">#REF!</definedName>
    <definedName name="BLPH2" localSheetId="17" hidden="1">#REF!</definedName>
    <definedName name="BLPH2" localSheetId="18" hidden="1">#REF!</definedName>
    <definedName name="BLPH2" localSheetId="19" hidden="1">#REF!</definedName>
    <definedName name="BLPH2" localSheetId="3" hidden="1">#REF!</definedName>
    <definedName name="BLPH2" localSheetId="4" hidden="1">#REF!</definedName>
    <definedName name="BLPH2" localSheetId="22" hidden="1">#REF!</definedName>
    <definedName name="BLPH2" localSheetId="5" hidden="1">#REF!</definedName>
    <definedName name="BLPH2" localSheetId="24" hidden="1">#REF!</definedName>
    <definedName name="BLPH2" localSheetId="25" hidden="1">#REF!</definedName>
    <definedName name="BLPH2" localSheetId="6" hidden="1">#REF!</definedName>
    <definedName name="BLPH2" localSheetId="7" hidden="1">#REF!</definedName>
    <definedName name="BLPH2" hidden="1">#REF!</definedName>
    <definedName name="BLPH3" localSheetId="2" hidden="1">#REF!</definedName>
    <definedName name="BLPH3" localSheetId="8" hidden="1">#REF!</definedName>
    <definedName name="BLPH3" localSheetId="9" hidden="1">#REF!</definedName>
    <definedName name="BLPH3" localSheetId="10" hidden="1">#REF!</definedName>
    <definedName name="BLPH3" localSheetId="11" hidden="1">#REF!</definedName>
    <definedName name="BLPH3" localSheetId="12" hidden="1">#REF!</definedName>
    <definedName name="BLPH3" localSheetId="17" hidden="1">#REF!</definedName>
    <definedName name="BLPH3" localSheetId="18" hidden="1">#REF!</definedName>
    <definedName name="BLPH3" localSheetId="19" hidden="1">#REF!</definedName>
    <definedName name="BLPH3" localSheetId="3" hidden="1">#REF!</definedName>
    <definedName name="BLPH3" localSheetId="4" hidden="1">#REF!</definedName>
    <definedName name="BLPH3" localSheetId="22" hidden="1">#REF!</definedName>
    <definedName name="BLPH3" localSheetId="5" hidden="1">#REF!</definedName>
    <definedName name="BLPH3" localSheetId="24" hidden="1">#REF!</definedName>
    <definedName name="BLPH3" localSheetId="25" hidden="1">#REF!</definedName>
    <definedName name="BLPH3" localSheetId="6" hidden="1">#REF!</definedName>
    <definedName name="BLPH3" localSheetId="7" hidden="1">#REF!</definedName>
    <definedName name="BLPH3" hidden="1">#REF!</definedName>
    <definedName name="BLPH4" localSheetId="2" hidden="1">#REF!</definedName>
    <definedName name="BLPH4" localSheetId="8" hidden="1">#REF!</definedName>
    <definedName name="BLPH4" localSheetId="9" hidden="1">#REF!</definedName>
    <definedName name="BLPH4" localSheetId="10" hidden="1">#REF!</definedName>
    <definedName name="BLPH4" localSheetId="11" hidden="1">#REF!</definedName>
    <definedName name="BLPH4" localSheetId="12" hidden="1">#REF!</definedName>
    <definedName name="BLPH4" localSheetId="17" hidden="1">#REF!</definedName>
    <definedName name="BLPH4" localSheetId="18" hidden="1">#REF!</definedName>
    <definedName name="BLPH4" localSheetId="19" hidden="1">#REF!</definedName>
    <definedName name="BLPH4" localSheetId="3" hidden="1">#REF!</definedName>
    <definedName name="BLPH4" localSheetId="4" hidden="1">#REF!</definedName>
    <definedName name="BLPH4" localSheetId="22" hidden="1">#REF!</definedName>
    <definedName name="BLPH4" localSheetId="5" hidden="1">#REF!</definedName>
    <definedName name="BLPH4" localSheetId="24" hidden="1">#REF!</definedName>
    <definedName name="BLPH4" localSheetId="25" hidden="1">#REF!</definedName>
    <definedName name="BLPH4" localSheetId="6" hidden="1">#REF!</definedName>
    <definedName name="BLPH4" localSheetId="7" hidden="1">#REF!</definedName>
    <definedName name="BLPH4" hidden="1">#REF!</definedName>
    <definedName name="BLPH5" localSheetId="2" hidden="1">#REF!</definedName>
    <definedName name="BLPH5" localSheetId="8" hidden="1">#REF!</definedName>
    <definedName name="BLPH5" localSheetId="9" hidden="1">#REF!</definedName>
    <definedName name="BLPH5" localSheetId="10" hidden="1">#REF!</definedName>
    <definedName name="BLPH5" localSheetId="11" hidden="1">#REF!</definedName>
    <definedName name="BLPH5" localSheetId="12" hidden="1">#REF!</definedName>
    <definedName name="BLPH5" localSheetId="17" hidden="1">#REF!</definedName>
    <definedName name="BLPH5" localSheetId="18" hidden="1">#REF!</definedName>
    <definedName name="BLPH5" localSheetId="19" hidden="1">#REF!</definedName>
    <definedName name="BLPH5" localSheetId="3" hidden="1">#REF!</definedName>
    <definedName name="BLPH5" localSheetId="4" hidden="1">#REF!</definedName>
    <definedName name="BLPH5" localSheetId="22" hidden="1">#REF!</definedName>
    <definedName name="BLPH5" localSheetId="5" hidden="1">#REF!</definedName>
    <definedName name="BLPH5" localSheetId="24" hidden="1">#REF!</definedName>
    <definedName name="BLPH5" localSheetId="25" hidden="1">#REF!</definedName>
    <definedName name="BLPH5" localSheetId="6" hidden="1">#REF!</definedName>
    <definedName name="BLPH5" localSheetId="7" hidden="1">#REF!</definedName>
    <definedName name="BLPH5" hidden="1">#REF!</definedName>
    <definedName name="BLPH6" localSheetId="2" hidden="1">#REF!</definedName>
    <definedName name="BLPH6" localSheetId="8" hidden="1">#REF!</definedName>
    <definedName name="BLPH6" localSheetId="9" hidden="1">#REF!</definedName>
    <definedName name="BLPH6" localSheetId="10" hidden="1">#REF!</definedName>
    <definedName name="BLPH6" localSheetId="11" hidden="1">#REF!</definedName>
    <definedName name="BLPH6" localSheetId="12" hidden="1">#REF!</definedName>
    <definedName name="BLPH6" localSheetId="17" hidden="1">#REF!</definedName>
    <definedName name="BLPH6" localSheetId="18" hidden="1">#REF!</definedName>
    <definedName name="BLPH6" localSheetId="19" hidden="1">#REF!</definedName>
    <definedName name="BLPH6" localSheetId="3" hidden="1">#REF!</definedName>
    <definedName name="BLPH6" localSheetId="4" hidden="1">#REF!</definedName>
    <definedName name="BLPH6" localSheetId="22" hidden="1">#REF!</definedName>
    <definedName name="BLPH6" localSheetId="5" hidden="1">#REF!</definedName>
    <definedName name="BLPH6" localSheetId="24" hidden="1">#REF!</definedName>
    <definedName name="BLPH6" localSheetId="25" hidden="1">#REF!</definedName>
    <definedName name="BLPH6" localSheetId="6" hidden="1">#REF!</definedName>
    <definedName name="BLPH6" localSheetId="7" hidden="1">#REF!</definedName>
    <definedName name="BLPH6" hidden="1">#REF!</definedName>
    <definedName name="BLPH7" localSheetId="2" hidden="1">#REF!</definedName>
    <definedName name="BLPH7" localSheetId="8" hidden="1">#REF!</definedName>
    <definedName name="BLPH7" localSheetId="9" hidden="1">#REF!</definedName>
    <definedName name="BLPH7" localSheetId="10" hidden="1">#REF!</definedName>
    <definedName name="BLPH7" localSheetId="11" hidden="1">#REF!</definedName>
    <definedName name="BLPH7" localSheetId="12" hidden="1">#REF!</definedName>
    <definedName name="BLPH7" localSheetId="17" hidden="1">#REF!</definedName>
    <definedName name="BLPH7" localSheetId="18" hidden="1">#REF!</definedName>
    <definedName name="BLPH7" localSheetId="19" hidden="1">#REF!</definedName>
    <definedName name="BLPH7" localSheetId="3" hidden="1">#REF!</definedName>
    <definedName name="BLPH7" localSheetId="4" hidden="1">#REF!</definedName>
    <definedName name="BLPH7" localSheetId="22" hidden="1">#REF!</definedName>
    <definedName name="BLPH7" localSheetId="5" hidden="1">#REF!</definedName>
    <definedName name="BLPH7" localSheetId="24" hidden="1">#REF!</definedName>
    <definedName name="BLPH7" localSheetId="25" hidden="1">#REF!</definedName>
    <definedName name="BLPH7" localSheetId="6" hidden="1">#REF!</definedName>
    <definedName name="BLPH7" localSheetId="7" hidden="1">#REF!</definedName>
    <definedName name="BLPH7" hidden="1">#REF!</definedName>
    <definedName name="BLPH8" localSheetId="2" hidden="1">#REF!</definedName>
    <definedName name="BLPH8" localSheetId="8" hidden="1">#REF!</definedName>
    <definedName name="BLPH8" localSheetId="9" hidden="1">#REF!</definedName>
    <definedName name="BLPH8" localSheetId="10" hidden="1">#REF!</definedName>
    <definedName name="BLPH8" localSheetId="11" hidden="1">#REF!</definedName>
    <definedName name="BLPH8" localSheetId="12" hidden="1">#REF!</definedName>
    <definedName name="BLPH8" localSheetId="17" hidden="1">#REF!</definedName>
    <definedName name="BLPH8" localSheetId="18" hidden="1">#REF!</definedName>
    <definedName name="BLPH8" localSheetId="19" hidden="1">#REF!</definedName>
    <definedName name="BLPH8" localSheetId="3" hidden="1">#REF!</definedName>
    <definedName name="BLPH8" localSheetId="4" hidden="1">#REF!</definedName>
    <definedName name="BLPH8" localSheetId="22" hidden="1">#REF!</definedName>
    <definedName name="BLPH8" localSheetId="5" hidden="1">#REF!</definedName>
    <definedName name="BLPH8" localSheetId="24" hidden="1">#REF!</definedName>
    <definedName name="BLPH8" localSheetId="25" hidden="1">#REF!</definedName>
    <definedName name="BLPH8" localSheetId="6" hidden="1">#REF!</definedName>
    <definedName name="BLPH8" localSheetId="7" hidden="1">#REF!</definedName>
    <definedName name="BLPH8" hidden="1">#REF!</definedName>
    <definedName name="business_model" localSheetId="10" hidden="1">{#N/A,#N/A,FALSE,"Annual Earnings Model";#N/A,#N/A,FALSE,"Quarterly Earnings Model";#N/A,#N/A,FALSE,"Header";#N/A,#N/A,FALSE,"Notes"}</definedName>
    <definedName name="business_model" hidden="1">{#N/A,#N/A,FALSE,"Annual Earnings Model";#N/A,#N/A,FALSE,"Quarterly Earnings Model";#N/A,#N/A,FALSE,"Header";#N/A,#N/A,FALSE,"Notes"}</definedName>
    <definedName name="D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D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dfhgd" localSheetId="8" hidden="1">[1]Tabell!#REF!</definedName>
    <definedName name="dfhgd" localSheetId="10" hidden="1">[1]Tabell!#REF!</definedName>
    <definedName name="dfhgd" localSheetId="11" hidden="1">[1]Tabell!#REF!</definedName>
    <definedName name="dfhgd" localSheetId="12" hidden="1">[1]Tabell!#REF!</definedName>
    <definedName name="dfhgd" localSheetId="4" hidden="1">[1]Tabell!#REF!</definedName>
    <definedName name="dfhgd" localSheetId="22" hidden="1">[1]Tabell!#REF!</definedName>
    <definedName name="dfhgd" localSheetId="5" hidden="1">[1]Tabell!#REF!</definedName>
    <definedName name="dfhgd" localSheetId="24" hidden="1">[1]Tabell!#REF!</definedName>
    <definedName name="dfhgd" localSheetId="25" hidden="1">[1]Tabell!#REF!</definedName>
    <definedName name="dfhgd" localSheetId="7" hidden="1">[1]Tabell!#REF!</definedName>
    <definedName name="dfhgd" hidden="1">[1]Tabell!#REF!</definedName>
    <definedName name="E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E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fffff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fffff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FG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FG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G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G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i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i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j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j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janis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janis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JK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JK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k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k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kkk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kkk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L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L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LI" localSheetId="8" hidden="1">[1]Tabell!#REF!</definedName>
    <definedName name="LI" localSheetId="10" hidden="1">[1]Tabell!#REF!</definedName>
    <definedName name="LI" localSheetId="11" hidden="1">[1]Tabell!#REF!</definedName>
    <definedName name="LI" localSheetId="12" hidden="1">[1]Tabell!#REF!</definedName>
    <definedName name="LI" localSheetId="4" hidden="1">[1]Tabell!#REF!</definedName>
    <definedName name="LI" localSheetId="22" hidden="1">[1]Tabell!#REF!</definedName>
    <definedName name="LI" localSheetId="5" hidden="1">[1]Tabell!#REF!</definedName>
    <definedName name="LI" localSheetId="24" hidden="1">[1]Tabell!#REF!</definedName>
    <definedName name="LI" localSheetId="25" hidden="1">[1]Tabell!#REF!</definedName>
    <definedName name="LI" localSheetId="7" hidden="1">[1]Tabell!#REF!</definedName>
    <definedName name="LI" hidden="1">[1]Tabell!#REF!</definedName>
    <definedName name="M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M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marie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marie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market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market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N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N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OL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OL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PO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PO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q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q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qweqweqwe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qweqweqwe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rabota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rabota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Rente" localSheetId="10" hidden="1">{#N/A,#N/A,FALSE,"Annual Earnings Model";#N/A,#N/A,FALSE,"Quarterly Earnings Model";#N/A,#N/A,FALSE,"Header";#N/A,#N/A,FALSE,"Notes"}</definedName>
    <definedName name="Rente" hidden="1">{#N/A,#N/A,FALSE,"Annual Earnings Model";#N/A,#N/A,FALSE,"Quarterly Earnings Model";#N/A,#N/A,FALSE,"Header";#N/A,#N/A,FALSE,"Notes"}</definedName>
    <definedName name="SD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SD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TEST" localSheetId="8" hidden="1">[1]Tabell!#REF!</definedName>
    <definedName name="TEST" localSheetId="10" hidden="1">[1]Tabell!#REF!</definedName>
    <definedName name="TEST" localSheetId="11" hidden="1">[1]Tabell!#REF!</definedName>
    <definedName name="TEST" localSheetId="12" hidden="1">[1]Tabell!#REF!</definedName>
    <definedName name="TEST" localSheetId="4" hidden="1">[1]Tabell!#REF!</definedName>
    <definedName name="TEST" localSheetId="22" hidden="1">[1]Tabell!#REF!</definedName>
    <definedName name="TEST" localSheetId="5" hidden="1">[1]Tabell!#REF!</definedName>
    <definedName name="TEST" localSheetId="24" hidden="1">[1]Tabell!#REF!</definedName>
    <definedName name="TEST" localSheetId="25" hidden="1">[1]Tabell!#REF!</definedName>
    <definedName name="TEST" localSheetId="7" hidden="1">[1]Tabell!#REF!</definedName>
    <definedName name="TEST" hidden="1">[1]Tabell!#REF!</definedName>
    <definedName name="u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u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_xlnm.Print_Area">#N/A</definedName>
    <definedName name="v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v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W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W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wrn.All." localSheetId="10" hidden="1">{#N/A,#N/A,FALSE,"Annual Earnings Model";#N/A,#N/A,FALSE,"Quarterly Earnings Model";#N/A,#N/A,FALSE,"Header";#N/A,#N/A,FALSE,"Notes"}</definedName>
    <definedName name="wrn.All." hidden="1">{#N/A,#N/A,FALSE,"Annual Earnings Model";#N/A,#N/A,FALSE,"Quarterly Earnings Model";#N/A,#N/A,FALSE,"Header";#N/A,#N/A,FALSE,"Notes"}</definedName>
    <definedName name="wrn.Druck._.Monatsreporting.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wrn.Druck._.Monatsreporting.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x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x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xxxxxxx" localSheetId="2" hidden="1">[3]In99!#REF!</definedName>
    <definedName name="xxxxxxx" localSheetId="8" hidden="1">[3]In99!#REF!</definedName>
    <definedName name="xxxxxxx" localSheetId="9" hidden="1">[3]In99!#REF!</definedName>
    <definedName name="xxxxxxx" localSheetId="10" hidden="1">[3]In99!#REF!</definedName>
    <definedName name="xxxxxxx" localSheetId="11" hidden="1">[3]In99!#REF!</definedName>
    <definedName name="xxxxxxx" localSheetId="12" hidden="1">[3]In99!#REF!</definedName>
    <definedName name="xxxxxxx" localSheetId="17" hidden="1">[3]In99!#REF!</definedName>
    <definedName name="xxxxxxx" localSheetId="18" hidden="1">[3]In99!#REF!</definedName>
    <definedName name="xxxxxxx" localSheetId="19" hidden="1">[3]In99!#REF!</definedName>
    <definedName name="xxxxxxx" localSheetId="3" hidden="1">[3]In99!#REF!</definedName>
    <definedName name="xxxxxxx" localSheetId="4" hidden="1">[3]In99!#REF!</definedName>
    <definedName name="xxxxxxx" localSheetId="22" hidden="1">[3]In99!#REF!</definedName>
    <definedName name="xxxxxxx" localSheetId="5" hidden="1">[3]In99!#REF!</definedName>
    <definedName name="xxxxxxx" localSheetId="24" hidden="1">[3]In99!#REF!</definedName>
    <definedName name="xxxxxxx" localSheetId="25" hidden="1">[3]In99!#REF!</definedName>
    <definedName name="xxxxxxx" localSheetId="6" hidden="1">[3]In99!#REF!</definedName>
    <definedName name="xxxxxxx" localSheetId="7" hidden="1">[3]In99!#REF!</definedName>
    <definedName name="xxxxxxx" hidden="1">[3]In99!#REF!</definedName>
    <definedName name="Y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Y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z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z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AAA_DOCTOPS" hidden="1">"AAA_SET"</definedName>
    <definedName name="AAA_duser" hidden="1">"OFF"</definedName>
    <definedName name="AAB_Addin5" hidden="1">"AAB_Description for addin 5,Description for addin 5,Description for addin 5,Description for addin 5,Description for addin 5,Description for addin 5"</definedName>
    <definedName name="AAAAAA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AAAAAA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1" i="50" l="1"/>
  <c r="E31" i="50"/>
  <c r="F14" i="50"/>
  <c r="F15" i="50"/>
  <c r="E15" i="50"/>
  <c r="F17" i="50"/>
  <c r="E17" i="50"/>
  <c r="E14" i="50"/>
  <c r="M9" i="93" l="1"/>
  <c r="J10" i="93"/>
  <c r="M10" i="93" s="1"/>
  <c r="D10" i="93"/>
  <c r="F9" i="83"/>
  <c r="E35" i="80"/>
  <c r="E36" i="80" s="1"/>
  <c r="E34" i="80"/>
  <c r="D39" i="80"/>
  <c r="D35" i="80"/>
  <c r="D36" i="80" s="1"/>
  <c r="D34" i="80"/>
  <c r="F18" i="3"/>
  <c r="E18" i="3"/>
  <c r="G13" i="3"/>
  <c r="E16" i="3"/>
  <c r="E76" i="57"/>
  <c r="E43" i="57"/>
  <c r="E36" i="57"/>
  <c r="E37" i="57" s="1"/>
  <c r="E8" i="57"/>
  <c r="E15" i="57" s="1"/>
  <c r="E12" i="57"/>
  <c r="E11" i="57"/>
  <c r="E31" i="57"/>
  <c r="I37" i="5"/>
  <c r="C37" i="5"/>
  <c r="R24" i="22"/>
  <c r="Q24" i="22"/>
  <c r="P24" i="22"/>
  <c r="O24" i="22"/>
  <c r="N24" i="22"/>
  <c r="M24" i="22"/>
  <c r="L24" i="22"/>
  <c r="K24" i="22"/>
  <c r="J24" i="22"/>
  <c r="I24" i="22"/>
  <c r="H24" i="22"/>
  <c r="G24" i="22"/>
  <c r="F24" i="22"/>
  <c r="E24" i="22"/>
  <c r="D24" i="22"/>
  <c r="T23" i="22"/>
  <c r="T22" i="22"/>
  <c r="T21" i="22"/>
  <c r="T20" i="22"/>
  <c r="T19" i="22"/>
  <c r="T18" i="22"/>
  <c r="T17" i="22"/>
  <c r="T16" i="22"/>
  <c r="T15" i="22"/>
  <c r="T14" i="22"/>
  <c r="T13" i="22"/>
  <c r="T12" i="22"/>
  <c r="T11" i="22"/>
  <c r="T10" i="22"/>
  <c r="T9" i="22"/>
  <c r="T8" i="22"/>
  <c r="D31" i="11"/>
  <c r="D32" i="11" s="1"/>
  <c r="X24" i="13"/>
  <c r="X25" i="13" s="1"/>
  <c r="W24" i="13"/>
  <c r="W25" i="13" s="1"/>
  <c r="V24" i="13"/>
  <c r="V25" i="13" s="1"/>
  <c r="U24" i="13"/>
  <c r="U25" i="13" s="1"/>
  <c r="T24" i="13"/>
  <c r="T25" i="13" s="1"/>
  <c r="S24" i="13"/>
  <c r="S25" i="13" s="1"/>
  <c r="R24" i="13"/>
  <c r="R25" i="13" s="1"/>
  <c r="Q24" i="13"/>
  <c r="Q25" i="13" s="1"/>
  <c r="P24" i="13"/>
  <c r="P25" i="13" s="1"/>
  <c r="O24" i="13"/>
  <c r="O25" i="13" s="1"/>
  <c r="N24" i="13"/>
  <c r="N25" i="13" s="1"/>
  <c r="M24" i="13"/>
  <c r="M25" i="13" s="1"/>
  <c r="L24" i="13"/>
  <c r="L25" i="13" s="1"/>
  <c r="K24" i="13"/>
  <c r="K25" i="13" s="1"/>
  <c r="J24" i="13"/>
  <c r="J25" i="13" s="1"/>
  <c r="I24" i="13"/>
  <c r="I25" i="13" s="1"/>
  <c r="H24" i="13"/>
  <c r="H25" i="13" s="1"/>
  <c r="G24" i="13"/>
  <c r="G25" i="13" s="1"/>
  <c r="F24" i="13"/>
  <c r="F25" i="13" s="1"/>
  <c r="E24" i="13"/>
  <c r="E25" i="13" s="1"/>
  <c r="E38" i="57" l="1"/>
  <c r="E51" i="57" s="1"/>
  <c r="T24" i="22"/>
  <c r="F21" i="50" l="1"/>
  <c r="F13" i="50"/>
  <c r="E13" i="50"/>
  <c r="F27" i="50" l="1"/>
  <c r="D10" i="92"/>
  <c r="G18" i="3"/>
  <c r="G17" i="3"/>
  <c r="G16" i="3"/>
  <c r="G15" i="3"/>
  <c r="G14" i="3"/>
  <c r="G12" i="3"/>
  <c r="G11" i="3"/>
  <c r="E37" i="50" l="1"/>
  <c r="F37" i="50" l="1"/>
  <c r="F34" i="50" s="1"/>
  <c r="F8" i="50"/>
  <c r="E34" i="50" l="1"/>
  <c r="E21" i="50"/>
  <c r="F16" i="50"/>
  <c r="E16" i="50"/>
  <c r="Y23" i="13"/>
</calcChain>
</file>

<file path=xl/sharedStrings.xml><?xml version="1.0" encoding="utf-8"?>
<sst xmlns="http://schemas.openxmlformats.org/spreadsheetml/2006/main" count="1911" uniqueCount="749">
  <si>
    <t>Contents (linked)</t>
  </si>
  <si>
    <t>No.</t>
  </si>
  <si>
    <t>Name</t>
  </si>
  <si>
    <t>Reference EBA*</t>
  </si>
  <si>
    <t>Frequency</t>
  </si>
  <si>
    <t>Last update</t>
  </si>
  <si>
    <t>Comment</t>
  </si>
  <si>
    <t>Differences between accounting and regulatory scopes of consolidation and the mapping of financial statement categories with risk categories</t>
  </si>
  <si>
    <t>Template 1 - EU LI1</t>
  </si>
  <si>
    <t>Annually</t>
  </si>
  <si>
    <t>Q3 2021'</t>
  </si>
  <si>
    <t>-</t>
  </si>
  <si>
    <t>Main sources of differences between regulatory exposure amounts and carrying values in financial statements</t>
  </si>
  <si>
    <t>Template 2 - EU LI2</t>
  </si>
  <si>
    <t>Not applicable</t>
  </si>
  <si>
    <t>Outline of the differences in the scopes of consolidation</t>
  </si>
  <si>
    <t>Template 3 - EU LI3</t>
  </si>
  <si>
    <t>Own funds</t>
  </si>
  <si>
    <t>Chpt. 4.5</t>
  </si>
  <si>
    <t>Capital instruments’ main features template</t>
  </si>
  <si>
    <t>Overview of RWAs</t>
  </si>
  <si>
    <t>Template 4 - EU OV1</t>
  </si>
  <si>
    <t>Non-deducted participations in insurance undertakings</t>
  </si>
  <si>
    <t>Template 6 - EU INS1</t>
  </si>
  <si>
    <t>Quarterly</t>
  </si>
  <si>
    <t>Summary reconciliation of accounting assets and leverage ratio exposures</t>
  </si>
  <si>
    <t>Chpt. 4.15</t>
  </si>
  <si>
    <t>Data not available</t>
  </si>
  <si>
    <t>Leverage ratio common disclosure</t>
  </si>
  <si>
    <t>Split-up of on balance sheet exposures</t>
  </si>
  <si>
    <t>Total and average net amount of exposures</t>
  </si>
  <si>
    <t>Template 7 - EU CRB-B</t>
  </si>
  <si>
    <t>Geographical breakdown of exposures</t>
  </si>
  <si>
    <t>Template 8 - EU CRB-C</t>
  </si>
  <si>
    <t>Concentration of exposures by industry or counterparty types</t>
  </si>
  <si>
    <t>Template 9 - EU CRB-D</t>
  </si>
  <si>
    <t>Maturity of exposures</t>
  </si>
  <si>
    <t>Template 10 - EU CRB-E</t>
  </si>
  <si>
    <t>Credit quality of exposures by exposure class and instrument</t>
  </si>
  <si>
    <t>Template 11 - EU CR1-A</t>
  </si>
  <si>
    <t>Aannually</t>
  </si>
  <si>
    <t>Credit quality of exposures by industry or counterparty types</t>
  </si>
  <si>
    <t>Template 12 - EU CR1-B</t>
  </si>
  <si>
    <t>Credit quality of exposures by geography</t>
  </si>
  <si>
    <t>Template 13 - EU CR1-C</t>
  </si>
  <si>
    <t>Ageing of past-due exposures</t>
  </si>
  <si>
    <t>Template 14 - EU CR1-D</t>
  </si>
  <si>
    <t>Non-performing and forborne exposures</t>
  </si>
  <si>
    <t>Template 15 - EU CR1-E</t>
  </si>
  <si>
    <t>Changes in the stock of general and specific credit risk adjustments</t>
  </si>
  <si>
    <t>Template 16 - EU CR2-A</t>
  </si>
  <si>
    <t>Semi-annually</t>
  </si>
  <si>
    <t>Changes in the stock of defaulted and impaired loans and debt securities</t>
  </si>
  <si>
    <t>Template 17 - EU CR2-B</t>
  </si>
  <si>
    <t>CRM techniques – Overview</t>
  </si>
  <si>
    <t>Template 18 - EU CR3</t>
  </si>
  <si>
    <t>Standardised approach – Credit risk exposure and CRM effects</t>
  </si>
  <si>
    <t>Template 19 - EU CR4</t>
  </si>
  <si>
    <t>Standardised approach</t>
  </si>
  <si>
    <t>Template 20 - EU CR5</t>
  </si>
  <si>
    <t>Credit risk exposures by exposure class and PD range</t>
  </si>
  <si>
    <t>Template 21 - EU CR6</t>
  </si>
  <si>
    <t>IRB approach – Effect on the RWAs of credit derivatives used as CRM techniques</t>
  </si>
  <si>
    <t>Template 22 - EU CR7</t>
  </si>
  <si>
    <t>RWA flow statements of credit risk exposures under the IRB approach</t>
  </si>
  <si>
    <t>Template 23 - EU CR8</t>
  </si>
  <si>
    <t>IRB approach – Backtesting of PD per exposure class</t>
  </si>
  <si>
    <t>Template 24 - EU CR9</t>
  </si>
  <si>
    <t>IRB (specialised lending and equities)</t>
  </si>
  <si>
    <t>Template 5 - EU CR10</t>
  </si>
  <si>
    <t>Analysis of CCR exposure by approach</t>
  </si>
  <si>
    <t>Template 25 - EU CRR1</t>
  </si>
  <si>
    <t>CVA capital charge</t>
  </si>
  <si>
    <t>Template 26 - EU CRR2</t>
  </si>
  <si>
    <t>Standardised approach – CCR exposures by regulatory portfolio and risk</t>
  </si>
  <si>
    <t>Template 28 - EU CRR8</t>
  </si>
  <si>
    <t>IRB approach – CCR exposures by portfolio and PD scale</t>
  </si>
  <si>
    <t>Template 29 - EU CRR4</t>
  </si>
  <si>
    <t>Impact of netting and collateral held on exposure values</t>
  </si>
  <si>
    <t>Template 31 - EU CRR5-A</t>
  </si>
  <si>
    <t>Composition of collateral for exposures to CCR</t>
  </si>
  <si>
    <t>Template 32 - EU CRR5-B</t>
  </si>
  <si>
    <t>Credit derivatives exposures</t>
  </si>
  <si>
    <t>Template 33 - EU CRR6</t>
  </si>
  <si>
    <t>RWA flow statements of CCR exposures under the IMM</t>
  </si>
  <si>
    <t>Template 30 - EU CRR7</t>
  </si>
  <si>
    <t>Exposures to CCPs</t>
  </si>
  <si>
    <t>Template 27 - EU CRR8</t>
  </si>
  <si>
    <t>Securitisation exposures in the banking book</t>
  </si>
  <si>
    <t>Chpt. 2.2.12</t>
  </si>
  <si>
    <t>Securitisation exposures in the trading book</t>
  </si>
  <si>
    <t>Securitisation exposures in the banking book and associated regulatory capital requirements – bank acting as originator or as sponsor</t>
  </si>
  <si>
    <t>Securitisation exposures in the banking book and associated capital requirements – bank acting as investor</t>
  </si>
  <si>
    <t>Market risk under the standardised approach</t>
  </si>
  <si>
    <t>Template 34 - EU MR1</t>
  </si>
  <si>
    <t>Market risk under the IMA</t>
  </si>
  <si>
    <t>Template 35 - EU MR2-A</t>
  </si>
  <si>
    <t>RWA flow statements of market risk exposures under the IMA</t>
  </si>
  <si>
    <t>Template 36 - EU MR2-B</t>
  </si>
  <si>
    <t>IMA values for trading portfolios</t>
  </si>
  <si>
    <t>Template 37 - EU MR3</t>
  </si>
  <si>
    <t>Comparison of VaR estimates with gains/losses</t>
  </si>
  <si>
    <t>Template 38 - EU MR4</t>
  </si>
  <si>
    <t>LCR</t>
  </si>
  <si>
    <t>Chpt. 4.3</t>
  </si>
  <si>
    <t>Encumbered and unencumbered assets</t>
  </si>
  <si>
    <t>Chpt. 4.12</t>
  </si>
  <si>
    <t>Collateral received</t>
  </si>
  <si>
    <t>Sources of encumberance</t>
  </si>
  <si>
    <t>Geographical distribution of credit exposures used in the countercyclical capital buffer</t>
  </si>
  <si>
    <t>Chpt. 2.1.1</t>
  </si>
  <si>
    <t>Amount of institution-specific countercyclical capital buffer</t>
  </si>
  <si>
    <t>* European Banking Authority - Final report on the guidelines on disclosure requirements under part eight of regulation 575 2013 (EBA-GL-2016-11)</t>
  </si>
  <si>
    <t>With regards to the templates specified by EBA in GL-2016-11, some of the templates are not included. This is due to one of the following reasons:</t>
  </si>
  <si>
    <t>a) template is not applicable to SpareBank 1 BV or b) data is not available at the time of the reporting.</t>
  </si>
  <si>
    <t> </t>
  </si>
  <si>
    <t>Differences between accounting and regulatory scopes of consolidation and the mapping of financial statement categories with regulatory risk categories</t>
  </si>
  <si>
    <t>Frequency: Årlig</t>
  </si>
  <si>
    <t>a</t>
  </si>
  <si>
    <t>b</t>
  </si>
  <si>
    <t>c</t>
  </si>
  <si>
    <t>d</t>
  </si>
  <si>
    <t>e</t>
  </si>
  <si>
    <t>f</t>
  </si>
  <si>
    <t>g</t>
  </si>
  <si>
    <t>Konsernbalanse fra årsregnskapet</t>
  </si>
  <si>
    <t>Balanse morbank. Kapitaldekning etter konsolidering av eierforetak i samarbeidende gruppe</t>
  </si>
  <si>
    <t>Balanseført verdi</t>
  </si>
  <si>
    <t>Justert i forhold til kredittrisiko</t>
  </si>
  <si>
    <t>Justert i forhold til motpartsrisiko</t>
  </si>
  <si>
    <t>Justert i forhold til verdipapirisering</t>
  </si>
  <si>
    <t>Justert i forhold til markedsrisiko</t>
  </si>
  <si>
    <t>Ikke omfattet av kapitalkrav eller kapitalfradrag</t>
  </si>
  <si>
    <t>Eiendeler (millioner kroner)</t>
  </si>
  <si>
    <t>Kontanter og fordringer på sentralbanker</t>
  </si>
  <si>
    <t>Utlån til og fordringer på kredittinstitusjoner</t>
  </si>
  <si>
    <t>Utlån til og fordringer på kunder</t>
  </si>
  <si>
    <t>Sertifikater, obligasjoner og andre verdipapirer til virkelig verdi</t>
  </si>
  <si>
    <t>Aksjer, andeler og andre egenkapitalinteresser</t>
  </si>
  <si>
    <t>Eierinteresser i konsernselskaper</t>
  </si>
  <si>
    <t>Eierinteresser i felleskontrollert virksomhet og tilknyttet selskap</t>
  </si>
  <si>
    <t>Varige driftsmidler</t>
  </si>
  <si>
    <t>Goodwill</t>
  </si>
  <si>
    <t xml:space="preserve">                                           -  </t>
  </si>
  <si>
    <t>Utsatt skattefordel</t>
  </si>
  <si>
    <t>Andre eiendeler</t>
  </si>
  <si>
    <t>Sum eiendeler</t>
  </si>
  <si>
    <t>Gjeld</t>
  </si>
  <si>
    <t>Innskudd fra kredittinstitusjoner</t>
  </si>
  <si>
    <t>Innskudd fra  kunder</t>
  </si>
  <si>
    <t>Gjeld stiftet ved utstedelse av verdipapirer</t>
  </si>
  <si>
    <t>Betalbar skatt</t>
  </si>
  <si>
    <t>Annen gjeld og forpliktelser</t>
  </si>
  <si>
    <t>Ansvarlig lånekapital</t>
  </si>
  <si>
    <t>Sum gjeld</t>
  </si>
  <si>
    <t>Egenkapital</t>
  </si>
  <si>
    <t>Eierandelskapital</t>
  </si>
  <si>
    <t>Overkursfond</t>
  </si>
  <si>
    <t>Utjevningsfond</t>
  </si>
  <si>
    <t>Gavefond</t>
  </si>
  <si>
    <t>Sparebankens fond</t>
  </si>
  <si>
    <t>Fond for urealiserte gevinster</t>
  </si>
  <si>
    <t>Hybridkapital</t>
  </si>
  <si>
    <t>Annen egenkapital</t>
  </si>
  <si>
    <t>Minoritetsandel</t>
  </si>
  <si>
    <t>Sum egenkapital</t>
  </si>
  <si>
    <t>Gjeld og egenkapital</t>
  </si>
  <si>
    <t>Comments:</t>
  </si>
  <si>
    <t>Sparebank 1 Sørøst-Norge har datterselskap som tilsammen rapporterer eiendeler inklusive poster utenom balanse som er under de regulatoriske grensen på 10 millioner euro for konsolidering.</t>
  </si>
  <si>
    <t>Konsolidert kapitaldekning er derfor utarbeidet som deltaker i samarbeidende gruppe. Morbankens balanse og kapitaldekning er utgangspunktet for rapportert kapitaldekning etter konsolidering av samarbeidende gruppe.</t>
  </si>
  <si>
    <t>Balansetallene i tabellen ovenfor er konserntall hvor eierposter i samarbeidende gruppe er inkludert i aksjeposter eller konsolidert etter EK metoden.</t>
  </si>
  <si>
    <t>Outlines of the differences in the scopes of consolidation</t>
  </si>
  <si>
    <t>Selskapets navn</t>
  </si>
  <si>
    <t>Regnskapsmessig konsolidering</t>
  </si>
  <si>
    <t>Regulatorisk konsolidering</t>
  </si>
  <si>
    <t>Beskrivelse av enhet</t>
  </si>
  <si>
    <t>SpareBank 1 Sørøst-Norge</t>
  </si>
  <si>
    <t>Full konsolidering</t>
  </si>
  <si>
    <t>Ikke konsolidert</t>
  </si>
  <si>
    <t>Morbank</t>
  </si>
  <si>
    <t>Eiendomsmegler 1 BV</t>
  </si>
  <si>
    <t>Eiendomsmegler 100 % eiet datter</t>
  </si>
  <si>
    <t>SpareBank 1 Regnskapshuset BV AS</t>
  </si>
  <si>
    <t>Regnskapsføring 100 % eiet datter</t>
  </si>
  <si>
    <t>Z-eiendom AS</t>
  </si>
  <si>
    <t>Eiendomsmegler 55 % eiet datter</t>
  </si>
  <si>
    <t>Imingen Holding AS</t>
  </si>
  <si>
    <t>Eiendomsselskap 100 % eiet datter</t>
  </si>
  <si>
    <t>Larvik Marina AS</t>
  </si>
  <si>
    <t>Sparebankgården AS</t>
  </si>
  <si>
    <t>Tufte Eiendom AS</t>
  </si>
  <si>
    <t>Eiendomsmegler 1 Telemark</t>
  </si>
  <si>
    <t>Eiendomsmegler 51 % eiet datter</t>
  </si>
  <si>
    <t>Samarbeidende Sparebanker AS</t>
  </si>
  <si>
    <t>Egenkapitalmetoden</t>
  </si>
  <si>
    <t>Mellomliggende selskap med eierskap i SpareBank 1 Gruppen AS</t>
  </si>
  <si>
    <t>SpareBank 1 Boligkreditt AS</t>
  </si>
  <si>
    <t xml:space="preserve"> Proposjonal Konsolidering Eierforetak i samarbeidende gruppe </t>
  </si>
  <si>
    <t>Utsteder av Obligasjoner med fortrinnsrett</t>
  </si>
  <si>
    <t>SpareBank 1 Næringskreditt AS</t>
  </si>
  <si>
    <t>BN Bank</t>
  </si>
  <si>
    <t>Finansforetak</t>
  </si>
  <si>
    <t>SpareBank 1 Kredittkort AS</t>
  </si>
  <si>
    <t>SpareBank 1 Finans Midt-Norge</t>
  </si>
  <si>
    <t>Own funds disclosure template</t>
  </si>
  <si>
    <t>Sammensetning av ansvarlig kapital morbank</t>
  </si>
  <si>
    <t>Ren kjernekapital: Instrumenter og opptjent kapital</t>
  </si>
  <si>
    <t>MNOK</t>
  </si>
  <si>
    <t>Kapitalinstrumenter og tilhørende overkursfond</t>
  </si>
  <si>
    <t>Herav: Innbetalt egenkapitalbeviskapital</t>
  </si>
  <si>
    <t>Herav: Overkursfond</t>
  </si>
  <si>
    <t>Opptjent egenkapital i form av tidligere års tilbakeholdte resultater</t>
  </si>
  <si>
    <t>Akkumulerte andre inntekter og kostnader og andre fond o.l.</t>
  </si>
  <si>
    <t>Minoritetsinteresser</t>
  </si>
  <si>
    <t>5a</t>
  </si>
  <si>
    <t>Revidert delårsoverskudd fratrukket påregnelig skatt mv. og utbytte</t>
  </si>
  <si>
    <t>Ren kjernekapital før regulatoriske justeringer</t>
  </si>
  <si>
    <t>Ren kjernekapital: Regulatoriske justeringer</t>
  </si>
  <si>
    <t>Vedijusteringer som følge av kravene om forsvarlig verdsettelse (negativt beløp)</t>
  </si>
  <si>
    <t>Immaterielle eiendeler redusert med utsatt skatt (negativt beløp)</t>
  </si>
  <si>
    <t>Utsatt skattefordel som ikke skyldes midlertidige forskjeller redusert med utsatt skatt som kan motregnes (negativt beløp)</t>
  </si>
  <si>
    <t>Verdiendringer på sikringsinstrumenter ved kontantstrømsikring</t>
  </si>
  <si>
    <t>Positive verdier av justert forventet tap etter kapitalkravsforskriften § 15-7 (tas inn som negativt beløp)</t>
  </si>
  <si>
    <t>Gevinster eller tap på gjeld målt til virkelig verdi som skyldes endringer i egen kredittverdighet</t>
  </si>
  <si>
    <t>Overfinansiering av pensjonsforpliktelser (negativt beløp)</t>
  </si>
  <si>
    <t>Direkte, indirekte og syntetiske beholdninger av egne rene kjernekapitalinstrumenter (negativt beløp)</t>
  </si>
  <si>
    <t>Beholdning av ren kjernekapital i annet selskap i finansiell sektor som har en gjensidig investering av ansvarlig kapital (negativt beløp)</t>
  </si>
  <si>
    <t>Direkte, indirekte og syntetiske beholdninger av ren kjernekapital i andre selskaper i finansiell sektor der institusjonen ikke har vesentlig investering. Beløp som overstiger grensen på 10 %, regnet etter fradrag som er tillatt for korte posisjoner (negativt beløp)</t>
  </si>
  <si>
    <t>Direkte, indirekte og syntetiske beholdninger av ren kjernekapital i andre selskaper i finansiell sektor der institusjonen har vesentlige investeringer som samlet overstiger  grensen på 10 %, Beløp regnet etter fradrag som er tillatt for korte posisjoner (negativt beløp)</t>
  </si>
  <si>
    <t>Utsatt skattefordel som skyldes midlertidige forskjeller og som overstiger unntaksgrensen på 10 %, redusert med utsatt skatt som kan motregnes (negativt beløp)</t>
  </si>
  <si>
    <t>Beløp som overstiger unntaksgrensen på 17,65 % (negativt beløp)</t>
  </si>
  <si>
    <t>Direkte, indirekte og syntetiske beholdninger av ren kjernekapital i andre selskaper i finansiell sektor der institusjonen har en vesentlig investering (negativt beløp)</t>
  </si>
  <si>
    <t>Tilleggsfradrag i ren kjernekapital som institusjonen anser som nødvendige</t>
  </si>
  <si>
    <t>Utsatt skattefordel som skyldes midlertidige forskjeller (negativt beløp)</t>
  </si>
  <si>
    <t>25a</t>
  </si>
  <si>
    <t>Akkumulert underskudd i inneværende regnskapsår (negativt beløp)</t>
  </si>
  <si>
    <t>25b</t>
  </si>
  <si>
    <t>Påregnelig skatt relatert til rene kjernekapitalposter (negativt beløp)</t>
  </si>
  <si>
    <t>Overskytende fradrag i annen godkjent kjernekapital (negativt beløp)</t>
  </si>
  <si>
    <t>Sum regulatoriske justeringer i ren kjernekapital</t>
  </si>
  <si>
    <t>Ren kjernekapital</t>
  </si>
  <si>
    <t>Annen godkjent kjernekapital: Instrumenter</t>
  </si>
  <si>
    <t>herav klassifisert som egenkapital etter gjeldende regnskapsstandard</t>
  </si>
  <si>
    <t>herav: klassifisert som gjeld etter gjeldende regnskapsstandard</t>
  </si>
  <si>
    <t>Fondsobligasjonskapital omfattet av overgangsbestemmelser</t>
  </si>
  <si>
    <t>Annen godkjent kjernekapital før regulatoriske justeringer</t>
  </si>
  <si>
    <t>Annen godkjent kjernekapital: Regulatoriske justeringer</t>
  </si>
  <si>
    <t>Direkte, indirekte og syntetiske beholdninger av egen fondsobligasjonskapital (negativt beløp)</t>
  </si>
  <si>
    <t>Beholdning av annen godkjent kjernekapital i annet selskap i finansiell sektor som har en gjensidig investering av ansvarlig kapital (negativt beløp)</t>
  </si>
  <si>
    <t>Direkte, indirekte og syntetiske beholdninger av fondsobligasjonskapital i andre selskaper i finansiell sektor der institusjonen ikke har en vesentlig investering. Beløp som overstiger grensen på 10 %, regnet etter fradrag som er tillatt for korte posisjoner (negativt beløp)</t>
  </si>
  <si>
    <t>Overskytende fradrag i tilleggskapital (negativt beløp)</t>
  </si>
  <si>
    <t>Sum regulatoriske justeringer i annen godkjent kjernekapital</t>
  </si>
  <si>
    <t xml:space="preserve">                   -  </t>
  </si>
  <si>
    <t>Annen godkjent kjernekapital</t>
  </si>
  <si>
    <t>Kjernekapital</t>
  </si>
  <si>
    <t>Tilleggskapital: Instrumenter og avsetninger</t>
  </si>
  <si>
    <t>Tilleggskapital omfattet av overgangsbestemmelser</t>
  </si>
  <si>
    <t>Tallverdien av negative verdier av justert forventet tap</t>
  </si>
  <si>
    <t>Tilleggskapital før regulatoriske justeringer</t>
  </si>
  <si>
    <t>Tilleggskapital: Regulatoriske justeringer</t>
  </si>
  <si>
    <t>Direkte, indirekte og syntetiske beholdninger av egen ansvarlig lånekapital (negativt beløp)</t>
  </si>
  <si>
    <t>Beholdning av tilleggskapital i annet selskap i finansiell sektor som har en gjensidig investering av ansvarlig kapital (negativt beløp)</t>
  </si>
  <si>
    <t>Direkte, indirekte og syntetiske beholdninger av ansvarlig lånekapital i andre selskaper i finansiell sektor der institusjonen ikke har en vesentlig investering. Beløp som overstiger grensen på 10 %, regnet etter fradrag som er tillatt for korte posisjoner (negativt beløp)</t>
  </si>
  <si>
    <t>54a</t>
  </si>
  <si>
    <t>herav: nye beholdninger som ikke omfattes av overgangsbestemmelser</t>
  </si>
  <si>
    <t>54b</t>
  </si>
  <si>
    <t>herav: beholdninger fra før 1. januar 2013 omfattet av overgangsbestemmelser</t>
  </si>
  <si>
    <t>Direkte, indirekte og syntetiske beholdninger av ansvarlig lånekapital i andre selskaper i finansiell sektor der institusjonen har en vesentlig investering. Beløp regnet etter fradrag som er tillatt for korte posisjoner (negativt beløp)</t>
  </si>
  <si>
    <t>Sum regulatoriske justeringer i tilleggskapital</t>
  </si>
  <si>
    <t>Tilleggskapital</t>
  </si>
  <si>
    <t>Ansvarlig kapital</t>
  </si>
  <si>
    <t>Beregningsgrunnlag</t>
  </si>
  <si>
    <t>Kapitaldekning og buffere</t>
  </si>
  <si>
    <t>Ren kjernekapitaldekning</t>
  </si>
  <si>
    <t>Kjernekapitaldekning</t>
  </si>
  <si>
    <t>Kapitaldekning</t>
  </si>
  <si>
    <t>Kombindert bufferkrav som prosent av beregningsgrunnlaget</t>
  </si>
  <si>
    <t>herav: bevaringsbuffer</t>
  </si>
  <si>
    <t>herav: motsyklisk buffer</t>
  </si>
  <si>
    <t>herav: systemrisikobuffer</t>
  </si>
  <si>
    <t>Ren kjernekapital tilgjengelig for oppfyllelse av bufferkrav</t>
  </si>
  <si>
    <t>Beløp under tersklene for fradrag (før risikovekting)</t>
  </si>
  <si>
    <t>Beholdninger av ansvarlig kapital i andre selskaper i finansiell sektor der institusjonen har en ikke vesentlig investering, som samlet er under grensen på 10 %. Beløp regnet etter fradrag som er tillatt for korte posisjoner</t>
  </si>
  <si>
    <t>Beholdninger av ren kapital i andre selskaper i finansiell sektor der institusjonen har en vesentlig investering, som samlet er under grensen på 10 %. Beløp regnet etter fradrag som er tillatt for korte posisjoner</t>
  </si>
  <si>
    <t>Utsatt skattefordel skyldes midlertidige forskjeller redusert med utsatt skatt som kan motregnes, som er under grensen på 10 %.</t>
  </si>
  <si>
    <t>Grenser for medregning av avsetninger i tilleggskapitalen</t>
  </si>
  <si>
    <t>Generelle kredittrisikoreserver</t>
  </si>
  <si>
    <t>Grense for medregning av generelle kredittrisikoreserver i tilleggskapitalen</t>
  </si>
  <si>
    <t>Grense for medregning i tilleggskapitalen av overskytende regnskapsmessige nedskrivninger</t>
  </si>
  <si>
    <t>Kapitalinstrumenter omfattet av overgangsbestemmelser</t>
  </si>
  <si>
    <t>Grense for medregning av rene kjernekapitalinstrumenter omfattet av overgangsbestemmelser</t>
  </si>
  <si>
    <t>Overskytende ren kjernekapital omfattet av overgangsbestemmelser</t>
  </si>
  <si>
    <t>Grense for medregning av fondsobligasjonskapital omfattet av overgangsbestemmelser</t>
  </si>
  <si>
    <t>Overskytende fondsobligasjonskapital omfattet av overgangsbestemmelser</t>
  </si>
  <si>
    <t>Grense for medregning av ansvarlig lånekapital omfattet av overgangsbestemmelser</t>
  </si>
  <si>
    <t>Overskytende ansvarlig lånekapital omfattet av overgangsbestemmelser</t>
  </si>
  <si>
    <t>Sparebank 1 Sørøst-Norge har datterselskap som tilsammen rapporterer eiendeler inklusive poster utenom balanse som er under den regulatoriske grensen på 10 millioner euro for konsolidering.</t>
  </si>
  <si>
    <t>Konsolidert kapitaldekning er derfor utarbeidet som deltaker i samarbeidende gruppe. Morbankens balanse og kapitaldekning er utgangspunktet for rapportert konsolidert kapitaldekning.</t>
  </si>
  <si>
    <t xml:space="preserve"> De viktigste avtalevilkårene for kapitalinstrumenter</t>
  </si>
  <si>
    <t>Utsteder</t>
  </si>
  <si>
    <t>Entydig identifikasjonskode (f.eks. CUSIP, ISIN eller Bloombergs identifikasjonskode for rettede emisjoner)</t>
  </si>
  <si>
    <t>NO0006000207</t>
  </si>
  <si>
    <t>NO0010802606</t>
  </si>
  <si>
    <t>NO0010858426</t>
  </si>
  <si>
    <t>NO0010885171</t>
  </si>
  <si>
    <t>NO0010777592</t>
  </si>
  <si>
    <t>NO0010802598</t>
  </si>
  <si>
    <t>NO0010809858</t>
  </si>
  <si>
    <t>NO0010823414</t>
  </si>
  <si>
    <t>NO0010830508</t>
  </si>
  <si>
    <t>NO0011108904</t>
  </si>
  <si>
    <t>Gjeldende lovgivning for instrumentet</t>
  </si>
  <si>
    <t>Norsk rett</t>
  </si>
  <si>
    <t>Behandling etter kapitalregelverket</t>
  </si>
  <si>
    <t>Regler som gjelder i overgangsperioden</t>
  </si>
  <si>
    <t>Annen godkjent ren kjernekapital</t>
  </si>
  <si>
    <t>Regler som gjelder etter overgangsperioden</t>
  </si>
  <si>
    <t>Medregning på selskaps- eller (del)konsolidert nivå, selskaps- og (del)konsolidert nivå</t>
  </si>
  <si>
    <t>Selskaps nivå</t>
  </si>
  <si>
    <t>Selskapsnivå</t>
  </si>
  <si>
    <t>Instrumenttype (typer skal spesifiseres for hver jurisdiksjon)</t>
  </si>
  <si>
    <t>Egenkapitalbevis</t>
  </si>
  <si>
    <t>Fondsobligasjon</t>
  </si>
  <si>
    <t>Ansvarlig lån</t>
  </si>
  <si>
    <t>Beløp som inngår i ansvarlig kapital (i millioner NOK fra seneste rapporteringsdato)</t>
  </si>
  <si>
    <t>Instrumentets nominelle verdi</t>
  </si>
  <si>
    <t>9a</t>
  </si>
  <si>
    <t>Emisjonskurs</t>
  </si>
  <si>
    <t>9b</t>
  </si>
  <si>
    <t>Innløsningskurs</t>
  </si>
  <si>
    <t>N/A</t>
  </si>
  <si>
    <t>Regnskapsmessig klassifisering</t>
  </si>
  <si>
    <t>Gjeld-amortisert kost</t>
  </si>
  <si>
    <t>Opprinnelig utstedelsesdato</t>
  </si>
  <si>
    <t>Evigvarende eller tidsbegrenset</t>
  </si>
  <si>
    <t>Evigvarende</t>
  </si>
  <si>
    <t>Tidsbegrenset</t>
  </si>
  <si>
    <t>Opprinnelig forfallsdato</t>
  </si>
  <si>
    <t>Ingen forfallsdato</t>
  </si>
  <si>
    <t>Innløsningsrett for utsteder forutsatt samtykke fra Finanstilsynet</t>
  </si>
  <si>
    <t>Ja</t>
  </si>
  <si>
    <t>Dato for innløsningsrett, eventuell betinget innløsningsrett og innløsningsbeløp</t>
  </si>
  <si>
    <t>23.06.2022, 100 % av pålydende + renter, skatt og regulatorisk innløsningsrett</t>
  </si>
  <si>
    <t>24.06.2024, 100 % av pålydende + renter, skatt og regulatorisk innløsningsrett</t>
  </si>
  <si>
    <t>18.06.2025, 100 % av pålydende + renter, skatt og regulatorisk innløsningsrett</t>
  </si>
  <si>
    <t>10.11.2021, 100 % av pålydende + renter, skatt og regulatorisk innløsningsrett</t>
  </si>
  <si>
    <t>23.08.2022, 100 % av pålydende + renter, skatt og regulatorisk innløsningsrett</t>
  </si>
  <si>
    <t>15.11.2022, 100 % av pålydende + renter, skatt og regulatorisk innløsningsrett</t>
  </si>
  <si>
    <t>1.06.2023, 100 % av pålydende + renter, skatt og regulatorisk innløsningsrett</t>
  </si>
  <si>
    <t>05.09.2023, 100 % av pålydende + renter, skatt og regulatorisk innløsningsrett</t>
  </si>
  <si>
    <t>29.09.2026, 100 % av pålydende + renter, skatt og regulatorisk innløsningsrett</t>
  </si>
  <si>
    <t>Datoer for eventuell etterfølgende innløsningsrett</t>
  </si>
  <si>
    <t>Deretter ved hver rentebetalingsdato, 23.02.,23.05., 23.08.,23.11., hvert år</t>
  </si>
  <si>
    <t>Deretter ved hver rentebetalingsdato, 24.03.,24.06., 24.09.,24.12., hvert år</t>
  </si>
  <si>
    <t>Deretter ved hver rentebetalingsdato, 18.03.,18.06., 18.09.,18.12., hvert år</t>
  </si>
  <si>
    <t>Deretter ved hver rentebetalingsdato, 10.2., 10.05., 10.08.,10.11., hvert år</t>
  </si>
  <si>
    <t>Deretter ved hver rentebetalingsdato, 235.2., 23.05., 23.08.,23.11., hvert år</t>
  </si>
  <si>
    <t>Deretter ved hver rentebetalingsdato, 15.2., 15.05., 15.08.,15.11., hvert år</t>
  </si>
  <si>
    <t>Deretter ved hver rentebetalingsdato, 1.03., 1.06., 1.09.,1.12., hvert år</t>
  </si>
  <si>
    <t>Deretter ved hver rentebetalingsdato, 05.03., 05.06., 05.09.,05.12., hvert år</t>
  </si>
  <si>
    <t>Deretter ved hver rentebetalingsdato, 29.03., 29.06., 29.09.,29.12., hvert år</t>
  </si>
  <si>
    <t>Renter/utbytte</t>
  </si>
  <si>
    <t>Fast eller flytende rente/utbytte</t>
  </si>
  <si>
    <t>Flytende utbytte</t>
  </si>
  <si>
    <t>Flytende</t>
  </si>
  <si>
    <t>Rentesats og eventuell tilknyttet referanserente</t>
  </si>
  <si>
    <t>3mnd NIBOR + 325 bp</t>
  </si>
  <si>
    <t>3mnd NIBOR + 355 bp</t>
  </si>
  <si>
    <t>3mnd NIBOR + 315 bp</t>
  </si>
  <si>
    <t>3mnd NIBOR + 225 bp</t>
  </si>
  <si>
    <t>3mnd NIBOR + 145 bp</t>
  </si>
  <si>
    <t>3mnd NIBOR + 150 bp</t>
  </si>
  <si>
    <t>3mnd NIBOR + 140 bp</t>
  </si>
  <si>
    <t>3mnd NIBOR + 144 bp</t>
  </si>
  <si>
    <t>3mnd NIBOR + 95 bp</t>
  </si>
  <si>
    <t>Vilkår om at det ikke kan betales utbytte hvis det ikke er betalt rente på instrumentet («dividend stopper»)</t>
  </si>
  <si>
    <t>ikke aktuelt</t>
  </si>
  <si>
    <t>Nei</t>
  </si>
  <si>
    <t>20a</t>
  </si>
  <si>
    <t>Full fleksibilitet, delvis fleksibilitet eller pliktig (med hensyn til tidspunkt)</t>
  </si>
  <si>
    <t>Delvis fleksibilitet</t>
  </si>
  <si>
    <t>pliktig</t>
  </si>
  <si>
    <t>20b</t>
  </si>
  <si>
    <t>Full fleksibilitet, delvis fleksibilitet eller pliktig (med hensyn til beløp)</t>
  </si>
  <si>
    <t>Vilkår om renteøkning eller annet incitament til innfrielse</t>
  </si>
  <si>
    <t>Ikke-kumulativ eller kumulativ</t>
  </si>
  <si>
    <t>Ikke kumulativ</t>
  </si>
  <si>
    <t>Ikke kumulaiv</t>
  </si>
  <si>
    <t>Konvertering/nedskrivning</t>
  </si>
  <si>
    <t>Konvertibel eller ikke konvertibel</t>
  </si>
  <si>
    <t>Ikke konvertibel</t>
  </si>
  <si>
    <t>Hvis konvertibel, nivå(er) som utløser konvertering</t>
  </si>
  <si>
    <t>Hvis konvertibel, hel eller delvis</t>
  </si>
  <si>
    <t>Hvis konvertibel, konverteringskurs</t>
  </si>
  <si>
    <t>Hvis konvertibel, pliktig eller valgfri</t>
  </si>
  <si>
    <t>Hvis konvertibel, oppgi instrumenttypen det konverteres til</t>
  </si>
  <si>
    <t>Hvis konvertibel, oppgi utsteder av instrumentene det konverteres til</t>
  </si>
  <si>
    <t>Vilkår om nedskrivning</t>
  </si>
  <si>
    <t>Hvis nedskrivning, nivå som utløser nedskrivning</t>
  </si>
  <si>
    <t>Dersom utsteders kapitaldekning faller under de til enhver tid gjeldende minstekrav. For tiden : 5 % kjernekapitaldekning og 8 % kapitaldekning fastsatt i beregningsforskriften.</t>
  </si>
  <si>
    <t>Hvis nedskrivning, hel eller delvis</t>
  </si>
  <si>
    <t>Hel eller delvis</t>
  </si>
  <si>
    <t>Hvis nedskrivning, med endelig virkning eller midlertidig</t>
  </si>
  <si>
    <t>Endelig eller midlertidig</t>
  </si>
  <si>
    <t>Hvis midlertidig nedskrivning, beskrivelse av oppskrivningsmekanismen</t>
  </si>
  <si>
    <t>Etter nedskrivning av obligasjonene kan utstederen skrive opp obligasjonene og betale obligasjonsrente i henhold til de til enhver tid gjeldende regler for slik oppskrivning og rentebetaling.</t>
  </si>
  <si>
    <t>Prioritetsrekkefølge ved avvikling (oppgi instrumenttypen som har nærmeste bedre prioritet</t>
  </si>
  <si>
    <t>Senior Non Preferred</t>
  </si>
  <si>
    <t>Vilkår som gjør at instrumentet ikke kan medregnes etter overgangsperioden</t>
  </si>
  <si>
    <t>Hvis ja, spesifiser hvilke vilkår som ikke oppfyller nye krav</t>
  </si>
  <si>
    <t>RWA</t>
  </si>
  <si>
    <t>Minimum kapitalkrav (8 %)</t>
  </si>
  <si>
    <t>Kredittrisiko  (ekslusiv motpartsrisiko)</t>
  </si>
  <si>
    <t>Herav standardmetoden</t>
  </si>
  <si>
    <t>Herav avansert IRB metode</t>
  </si>
  <si>
    <t>CVA-tillegg (motpartsrisiko derivater)</t>
  </si>
  <si>
    <t>Operasjonell risiko</t>
  </si>
  <si>
    <t>Herav basismetoden</t>
  </si>
  <si>
    <t>Andel risikovektede eiendeler samarbeidende gruppe</t>
  </si>
  <si>
    <t>Totalt</t>
  </si>
  <si>
    <t>Frequency: Halvårlig</t>
  </si>
  <si>
    <t>Beregning av Leverage Ratio (2019 for morbank)</t>
  </si>
  <si>
    <t xml:space="preserve">Gjenkjøpsavtaler m.v. jf. CRR 429 (5)(d) og (8) </t>
  </si>
  <si>
    <t xml:space="preserve">Gjenkjøpsavtaler m.v.: Fremtidig eksponering for motpartsrisiko jf. CRR 429b (1) </t>
  </si>
  <si>
    <t xml:space="preserve">Ved unntagelse av rad 020 (CRR 429b (1)). Gjenkjøpsavtaler m.v.: Fremtidig verdi jf. CRR (429b (4) og (222) </t>
  </si>
  <si>
    <t xml:space="preserve">Gjenkjøpsavtaler m.v.: motpartsrisiko for agenttransaksjoner jf. CRR 429b (6)(a) </t>
  </si>
  <si>
    <t xml:space="preserve">(-) CCP-element av kundeclearede engasjementer i form av gjenkjøpsavtaler m.v. </t>
  </si>
  <si>
    <t xml:space="preserve">Derivater: Markedsverdi </t>
  </si>
  <si>
    <t xml:space="preserve">(-) Mottatt godkjent løpende margin i form av kontanter som motregnes mot endring i markedsverdi </t>
  </si>
  <si>
    <t xml:space="preserve">(-) CCP-element  av kundeclearede engasjementer i form av eksponeringer i derivater (markedsverdi)  </t>
  </si>
  <si>
    <t xml:space="preserve">Derivater: Fremtidig eksponering ved bruk av markedsverdimetoden </t>
  </si>
  <si>
    <t>(-) CCP-element av kundeclearede engasjementer i form av eksponeringer i derivater (Potensiell fremtidig eksponering)</t>
  </si>
  <si>
    <t xml:space="preserve">Derivater: Opprinnelig engasjementsmetoden </t>
  </si>
  <si>
    <t xml:space="preserve">(-) CCP-element av kundeclearede engasjementer i form av eksponeringer i derivater (Opprinnelig engasjementsverdi) </t>
  </si>
  <si>
    <t xml:space="preserve">Maksimal nominell verdi av utstedte kredittderivater </t>
  </si>
  <si>
    <t>(-) Kjøpte kredittderivater som annerkjennes for motregning for utstedte kredittderivater</t>
  </si>
  <si>
    <t xml:space="preserve">Poster utenom balansen med 10 % konverteringsfaktor etter standardmetoden </t>
  </si>
  <si>
    <t xml:space="preserve">Poster utenom balansen med 20 % konverteringsfaktor etter standardmetoden </t>
  </si>
  <si>
    <t xml:space="preserve">Poster utenom balansen med 50 % konverteringsfaktor etter standardmetoden </t>
  </si>
  <si>
    <t xml:space="preserve">Poster utenom balansen med 100 % konverteringsfaktor etter standardmetoden </t>
  </si>
  <si>
    <t xml:space="preserve">Øvrige eiendeler </t>
  </si>
  <si>
    <t xml:space="preserve">Brutto avgitt sikkerhetsstillelse i forbindelse med derivatkontrakter </t>
  </si>
  <si>
    <t xml:space="preserve">(-) Fordringer for løpende margin i form av kontanter utbetalt i derivattransaksjoner  </t>
  </si>
  <si>
    <t xml:space="preserve">(-) CCP-element av kundeclearede engasjementer i form av eksponeringer i derivater (startmargin) </t>
  </si>
  <si>
    <t>Justeringer for bokførte salgstransaksjoner av gjenkjøpsavtaler mv.</t>
  </si>
  <si>
    <t>(-) Forvaltede eiendeler</t>
  </si>
  <si>
    <t>(-) Beløp i samsvar med artikkel 429 (7) i CRR  for konserinterne engasjementer (solo nivå)</t>
  </si>
  <si>
    <t xml:space="preserve">(-) Eksponering i samsvar med artikkel 429 (14) i CRR </t>
  </si>
  <si>
    <t xml:space="preserve">(-) Regulatoriske justeringer i kjernekapital </t>
  </si>
  <si>
    <t xml:space="preserve">(-) Regulatoriske justeringer i kjernekapital etter overgangsregler  </t>
  </si>
  <si>
    <t xml:space="preserve">Totalt eksponeringsbeløp </t>
  </si>
  <si>
    <t xml:space="preserve">Totalt eksponeringsbeløp etter overgangsregler </t>
  </si>
  <si>
    <t xml:space="preserve">Kapital </t>
  </si>
  <si>
    <t xml:space="preserve">Kjernekapital </t>
  </si>
  <si>
    <t xml:space="preserve">Kjernekapital etter overgangsregler </t>
  </si>
  <si>
    <t xml:space="preserve">Uvektet kjernekapitalandel </t>
  </si>
  <si>
    <t xml:space="preserve">Uvektet kjernekapitalandel etter overgangsregler </t>
  </si>
  <si>
    <t>Uvektet kjernekapital etter konsolidering Eierforetak i samarbeidende gruppe</t>
  </si>
  <si>
    <t>Split-up of on balance sheet exposures (excluding derivatives, SFTs and exempted exposures)</t>
  </si>
  <si>
    <t>CRR leverage ratio exposures</t>
  </si>
  <si>
    <t>EU-1</t>
  </si>
  <si>
    <t>Total on-balance sheet exposures (excluding derivatives, SFTs, and exempted exposures), of which:</t>
  </si>
  <si>
    <t>EU-2</t>
  </si>
  <si>
    <t>Trading book exposures</t>
  </si>
  <si>
    <t>EU-3</t>
  </si>
  <si>
    <t>Banking book exposures, of which:</t>
  </si>
  <si>
    <t>EU-4</t>
  </si>
  <si>
    <t>Covered bonds</t>
  </si>
  <si>
    <t>EU-5</t>
  </si>
  <si>
    <t>Exposures treated as sovereigns</t>
  </si>
  <si>
    <t>EU-6</t>
  </si>
  <si>
    <t>Exposures to regional governments, MDB, international organisations and PSE not treated as sovereigns</t>
  </si>
  <si>
    <t>EU-7</t>
  </si>
  <si>
    <t>Institutions</t>
  </si>
  <si>
    <t>EU-8</t>
  </si>
  <si>
    <t>Secured by mortgages of immovable properties</t>
  </si>
  <si>
    <t>EU-9</t>
  </si>
  <si>
    <t>Retail exposures</t>
  </si>
  <si>
    <t>EU-10</t>
  </si>
  <si>
    <t>Corporate</t>
  </si>
  <si>
    <t>EU-11</t>
  </si>
  <si>
    <t>Exposures in default</t>
  </si>
  <si>
    <t>EU-12</t>
  </si>
  <si>
    <t>Other exposures (eg equity, securitisations, and other non-credit obligation assets)</t>
  </si>
  <si>
    <t>h</t>
  </si>
  <si>
    <t>i</t>
  </si>
  <si>
    <t>j</t>
  </si>
  <si>
    <t>l</t>
  </si>
  <si>
    <t>m</t>
  </si>
  <si>
    <t>n</t>
  </si>
  <si>
    <t>o</t>
  </si>
  <si>
    <t>p</t>
  </si>
  <si>
    <t>q</t>
  </si>
  <si>
    <t>r</t>
  </si>
  <si>
    <t>s</t>
  </si>
  <si>
    <t>u</t>
  </si>
  <si>
    <t>Jordbruk</t>
  </si>
  <si>
    <t>Bergverksdrift</t>
  </si>
  <si>
    <t>Industri</t>
  </si>
  <si>
    <t>Elektrisitet</t>
  </si>
  <si>
    <t>Vannforsyningsvirksomhet</t>
  </si>
  <si>
    <t>Bygg og anleggsvirksomhet</t>
  </si>
  <si>
    <t>Varehandel</t>
  </si>
  <si>
    <t>Transport</t>
  </si>
  <si>
    <t>Overnattingsvirksomhet</t>
  </si>
  <si>
    <t>Informasjon</t>
  </si>
  <si>
    <t>Finansieringsvirksomhet</t>
  </si>
  <si>
    <t>Omsetning</t>
  </si>
  <si>
    <t>Faglig tjenesteyting</t>
  </si>
  <si>
    <t>Forretning tjenesteyting</t>
  </si>
  <si>
    <t>Offentlig administrasjon</t>
  </si>
  <si>
    <t>undervisning</t>
  </si>
  <si>
    <t>helse og sosialtjenester</t>
  </si>
  <si>
    <t>Kulturvirksomhet</t>
  </si>
  <si>
    <t>Annen tjenesteyting</t>
  </si>
  <si>
    <t>Lønnet arbeid</t>
  </si>
  <si>
    <t>Udefinert</t>
  </si>
  <si>
    <t xml:space="preserve"> Total</t>
  </si>
  <si>
    <t>Total IRB approach</t>
  </si>
  <si>
    <t>Foretak</t>
  </si>
  <si>
    <t>Massemarked</t>
  </si>
  <si>
    <t>Forfalte engasjementer</t>
  </si>
  <si>
    <t>Stater og sentralbanker</t>
  </si>
  <si>
    <t>Lokale og regionale myndigheter</t>
  </si>
  <si>
    <t>Engasjementer med pantesikkerhet i eiendom</t>
  </si>
  <si>
    <t>Total standardised approach</t>
  </si>
  <si>
    <t>Total</t>
  </si>
  <si>
    <t>Net exposure value</t>
  </si>
  <si>
    <t>On demand</t>
  </si>
  <si>
    <t>&lt;= 1 year</t>
  </si>
  <si>
    <t>&gt; 1 year &lt;= 5 years</t>
  </si>
  <si>
    <t>&gt; 5 years</t>
  </si>
  <si>
    <t>No stated maturity</t>
  </si>
  <si>
    <t>Central governments or central banks</t>
  </si>
  <si>
    <t>Corporates</t>
  </si>
  <si>
    <t>Retail</t>
  </si>
  <si>
    <t>Equity</t>
  </si>
  <si>
    <t>Total standatdised approach</t>
  </si>
  <si>
    <t>KATEGORI_OVERORDNET</t>
  </si>
  <si>
    <t>IRB_KATEGORI_HERAV</t>
  </si>
  <si>
    <t>IRB_ASSET_CLASS_CODE</t>
  </si>
  <si>
    <t>EKSPONERING_U_MISL</t>
  </si>
  <si>
    <t>EKSPONERING_M_MISL</t>
  </si>
  <si>
    <t>INDIVIDUELLE_NEDSKRIVNINGER</t>
  </si>
  <si>
    <t>INDIVID_NEDSKR_ENDR</t>
  </si>
  <si>
    <t>Herav SMB</t>
  </si>
  <si>
    <t>NACE_HOVEDGRUPPE</t>
  </si>
  <si>
    <t>NACE_HOVED_NAVN</t>
  </si>
  <si>
    <t>R</t>
  </si>
  <si>
    <t>kulturellvirksomhet</t>
  </si>
  <si>
    <t>A</t>
  </si>
  <si>
    <t>jordbruk</t>
  </si>
  <si>
    <t>H</t>
  </si>
  <si>
    <t>transport</t>
  </si>
  <si>
    <t>P</t>
  </si>
  <si>
    <t>M</t>
  </si>
  <si>
    <t>faglig_tjenesteyting</t>
  </si>
  <si>
    <t>I</t>
  </si>
  <si>
    <t>overnattingsvirksomhet</t>
  </si>
  <si>
    <t>T</t>
  </si>
  <si>
    <t>lønnet_arbeid</t>
  </si>
  <si>
    <t>F</t>
  </si>
  <si>
    <t>bygge_anleggsvirksomhet</t>
  </si>
  <si>
    <t>N</t>
  </si>
  <si>
    <t>forretning_tjenesteyting</t>
  </si>
  <si>
    <t>G</t>
  </si>
  <si>
    <t>varehandel</t>
  </si>
  <si>
    <t>J</t>
  </si>
  <si>
    <t>informasjon</t>
  </si>
  <si>
    <t>O</t>
  </si>
  <si>
    <t>offentlig_administrasjon</t>
  </si>
  <si>
    <t>S</t>
  </si>
  <si>
    <t>annen_tjenesteyting</t>
  </si>
  <si>
    <t>K</t>
  </si>
  <si>
    <t>finanseringsvirksomhet</t>
  </si>
  <si>
    <t>E</t>
  </si>
  <si>
    <t>vannforsyningsvirksomhet</t>
  </si>
  <si>
    <t>D</t>
  </si>
  <si>
    <t>elektrisitet</t>
  </si>
  <si>
    <t>Z</t>
  </si>
  <si>
    <t>udefinert</t>
  </si>
  <si>
    <t>B</t>
  </si>
  <si>
    <t>bergverksdrift</t>
  </si>
  <si>
    <t>L</t>
  </si>
  <si>
    <t>omsetning</t>
  </si>
  <si>
    <t>Q</t>
  </si>
  <si>
    <t>helse_sosialetjenester</t>
  </si>
  <si>
    <t>C</t>
  </si>
  <si>
    <t>industri</t>
  </si>
  <si>
    <t>LANDKODE</t>
  </si>
  <si>
    <t>EKSPONERING_MISL</t>
  </si>
  <si>
    <t>AE</t>
  </si>
  <si>
    <t>AF</t>
  </si>
  <si>
    <t>AR</t>
  </si>
  <si>
    <t>BA</t>
  </si>
  <si>
    <t>BE</t>
  </si>
  <si>
    <t>CA</t>
  </si>
  <si>
    <t>CH</t>
  </si>
  <si>
    <t>CI</t>
  </si>
  <si>
    <t>CL</t>
  </si>
  <si>
    <t>CN</t>
  </si>
  <si>
    <t>CZ</t>
  </si>
  <si>
    <t>DE</t>
  </si>
  <si>
    <t>DK</t>
  </si>
  <si>
    <t>ES</t>
  </si>
  <si>
    <t>FI</t>
  </si>
  <si>
    <t>FR</t>
  </si>
  <si>
    <t>GB</t>
  </si>
  <si>
    <t>GR</t>
  </si>
  <si>
    <t>HU</t>
  </si>
  <si>
    <t>IE</t>
  </si>
  <si>
    <t>IN</t>
  </si>
  <si>
    <t>IS</t>
  </si>
  <si>
    <t>IT</t>
  </si>
  <si>
    <t>KR</t>
  </si>
  <si>
    <t>LT</t>
  </si>
  <si>
    <t>LV</t>
  </si>
  <si>
    <t>MC</t>
  </si>
  <si>
    <t>MD</t>
  </si>
  <si>
    <t>MT</t>
  </si>
  <si>
    <t>NL</t>
  </si>
  <si>
    <t>NO</t>
  </si>
  <si>
    <t>PH</t>
  </si>
  <si>
    <t>PL</t>
  </si>
  <si>
    <t>PT</t>
  </si>
  <si>
    <t>RO</t>
  </si>
  <si>
    <t>RS</t>
  </si>
  <si>
    <t>RU</t>
  </si>
  <si>
    <t>SE</t>
  </si>
  <si>
    <t>SG</t>
  </si>
  <si>
    <t>TH</t>
  </si>
  <si>
    <t>TR</t>
  </si>
  <si>
    <t>UA</t>
  </si>
  <si>
    <t>US</t>
  </si>
  <si>
    <t>KONTOTYPE</t>
  </si>
  <si>
    <t>CC_4_______30dager__</t>
  </si>
  <si>
    <t>CC_5_____30dager____60dager__</t>
  </si>
  <si>
    <t>CC_6_____60dager____90dager__</t>
  </si>
  <si>
    <t>CC_7_____90dager____180dager__</t>
  </si>
  <si>
    <t>CC_8_____180____365dager__</t>
  </si>
  <si>
    <t>CC_9_____365dager__</t>
  </si>
  <si>
    <t>CC_10___Ikkerestanse__</t>
  </si>
  <si>
    <t>Utlån og trukne rammer</t>
  </si>
  <si>
    <t>Eksponering uten sikkerhet</t>
  </si>
  <si>
    <t>Eksponering med sikkerhet</t>
  </si>
  <si>
    <t>Eksponering med finansiell garanti</t>
  </si>
  <si>
    <t>Netto eksponering</t>
  </si>
  <si>
    <t>Fordelt verdi sikkerhet</t>
  </si>
  <si>
    <t>Herav Mislighold</t>
  </si>
  <si>
    <t>RWA total</t>
  </si>
  <si>
    <t>Gjensnitt risikovekt</t>
  </si>
  <si>
    <t>Exposure classes</t>
  </si>
  <si>
    <t>Netto engasjement balanse</t>
  </si>
  <si>
    <t>Netto engasjement u/balanse</t>
  </si>
  <si>
    <t>eksp m/konv.  balanse</t>
  </si>
  <si>
    <t>eksp m/konv. uten balanse</t>
  </si>
  <si>
    <t xml:space="preserve"> </t>
  </si>
  <si>
    <t>Risk weight</t>
  </si>
  <si>
    <t>Others</t>
  </si>
  <si>
    <t>Of which unrated</t>
  </si>
  <si>
    <t>Frequency: Semi-annually</t>
  </si>
  <si>
    <t>Exposure value</t>
  </si>
  <si>
    <t>RWAs</t>
  </si>
  <si>
    <t>Total portfolios subject to the advanced method</t>
  </si>
  <si>
    <t>(i) VaR component (including the 3× multiplier)</t>
  </si>
  <si>
    <t>(ii) SVaR component (including the 3× multiplier)</t>
  </si>
  <si>
    <t>All portfolios subject to the standardised method</t>
  </si>
  <si>
    <t>EU4</t>
  </si>
  <si>
    <t>Based on the original exposure method</t>
  </si>
  <si>
    <t>Total subject to the CVA capital charge</t>
  </si>
  <si>
    <t>Collateral used in derivative transactions</t>
  </si>
  <si>
    <t>Collateral used in SFTs</t>
  </si>
  <si>
    <t>Fair value of collateral received</t>
  </si>
  <si>
    <t>Fair value of posted collateral</t>
  </si>
  <si>
    <t>Segregated</t>
  </si>
  <si>
    <t>Unsegregated</t>
  </si>
  <si>
    <t>NOK</t>
  </si>
  <si>
    <t>EUR</t>
  </si>
  <si>
    <t>Scope of consolidation (consolidated)</t>
  </si>
  <si>
    <t>Total unweighted value</t>
  </si>
  <si>
    <t>Total weighted value</t>
  </si>
  <si>
    <t>Currency and units (NOK million)</t>
  </si>
  <si>
    <t>Quarter ending on 31. December 2020</t>
  </si>
  <si>
    <t>Number of datapoints used in calculation of averages</t>
  </si>
  <si>
    <t>HIGH-QUALITY LIQUID ASSETS</t>
  </si>
  <si>
    <t>Total high-quality liquid assets (HQLA)</t>
  </si>
  <si>
    <t>CASH-OUTFLOWS</t>
  </si>
  <si>
    <t>Retail deposits and deposits from SMEs, of which:</t>
  </si>
  <si>
    <t>Stable deposits</t>
  </si>
  <si>
    <t>Less stable deposits</t>
  </si>
  <si>
    <t>Unsecured wholesale funding</t>
  </si>
  <si>
    <t>Operational deposits (all counterparties) and deposits in networks of cooperative banks</t>
  </si>
  <si>
    <t>Non-operational deposits (all counterparties)</t>
  </si>
  <si>
    <t>Unsecured debt</t>
  </si>
  <si>
    <t>Secured wholesale funding</t>
  </si>
  <si>
    <t>Additional requirements</t>
  </si>
  <si>
    <t>Outflows related to derivative exposures and other collateral requirements</t>
  </si>
  <si>
    <t>Outflows related to loss of funding on debt products</t>
  </si>
  <si>
    <t>Credit and liquidity facilities</t>
  </si>
  <si>
    <t>Other contractual funding obligations</t>
  </si>
  <si>
    <t>Other contingent funding obligations</t>
  </si>
  <si>
    <t>TOTAL CASH OUTFLOWS</t>
  </si>
  <si>
    <t>CASH-INFLOWS</t>
  </si>
  <si>
    <t>Secured lending (eg reverse repos)</t>
  </si>
  <si>
    <t>Inflows from fully performing exposures</t>
  </si>
  <si>
    <t>Other cash inflows</t>
  </si>
  <si>
    <t>19a</t>
  </si>
  <si>
    <t>(Difference between total weighted inflows and total weighted outflows arising from transactions in third countries where there are transfer restrictions or which are denominated in non-convertible currencies)</t>
  </si>
  <si>
    <t>19b</t>
  </si>
  <si>
    <t>(Excess inflows from a related specialised credit institution)</t>
  </si>
  <si>
    <t>TOTAL CASH-INFLOWS</t>
  </si>
  <si>
    <t>Fully exempt inflows</t>
  </si>
  <si>
    <t>Inflows Subject to 90% Cap</t>
  </si>
  <si>
    <t>20c</t>
  </si>
  <si>
    <t>Inflows Subject to 75% Cap</t>
  </si>
  <si>
    <t>LIQUIDITY BUFFER</t>
  </si>
  <si>
    <t>TOTAL NET CASH OUTFLOWS</t>
  </si>
  <si>
    <t>LIQUIDITY COVERAGE RATIO (%)</t>
  </si>
  <si>
    <t>Carrying amount of encumbered assets</t>
  </si>
  <si>
    <t>Fair value of encumbered assets</t>
  </si>
  <si>
    <t>Carrying amount of unencumbered assets</t>
  </si>
  <si>
    <t>Fair value of unencumbered assets</t>
  </si>
  <si>
    <t>Of which notionally elligble EHQLA and HQLA</t>
  </si>
  <si>
    <t>Of which EHQLA and HQLA</t>
  </si>
  <si>
    <t>Assets of the reporting institution</t>
  </si>
  <si>
    <t>Equity instruments</t>
  </si>
  <si>
    <t>Debt securities</t>
  </si>
  <si>
    <t>Other assets</t>
  </si>
  <si>
    <t>Geographical distribution of credit exposures relevant for the calculation of the countercyclical capital buffer</t>
  </si>
  <si>
    <t>Generelle kredittengasjementer</t>
  </si>
  <si>
    <t>Engasjementer i handelsporteføljen</t>
  </si>
  <si>
    <t>Verdipapiriseringsengasjementer</t>
  </si>
  <si>
    <t>Kapitalkrav</t>
  </si>
  <si>
    <t>Vekter for kapitalkrav</t>
  </si>
  <si>
    <t>Motsyklisk kapitalbuffersats</t>
  </si>
  <si>
    <t>Engasjements-beløp for SA</t>
  </si>
  <si>
    <t>Engasjements-beløp for IRB</t>
  </si>
  <si>
    <t>Summen av lange og korte posisjoner i handelsporteføljen</t>
  </si>
  <si>
    <t>Verdien av engasjementer i handelsporteføljen for interne modeller</t>
  </si>
  <si>
    <t>Engasjementsbeløp for SA</t>
  </si>
  <si>
    <t>Engasjementsbeløp for IRB</t>
  </si>
  <si>
    <t>Herav: Generelle kredittengasjementer</t>
  </si>
  <si>
    <t>Herav: Engasjementer i handelsporteføljen</t>
  </si>
  <si>
    <t>Herav: Verdipapiriserings-engasjementer</t>
  </si>
  <si>
    <t>Norge</t>
  </si>
  <si>
    <t>Den generelle kreditteksponering mot utlandet utgjør under 2 % av den totale eksponeringen. I henhold til kommisjonsforordning 115/2014 tilordnes disse utenlandske engasjementene til Norge.</t>
  </si>
  <si>
    <t>Samlet beregningsgrunnlag</t>
  </si>
  <si>
    <t>Foretaksspesifikk motsyklisk kapitalbuffersats</t>
  </si>
  <si>
    <t>Krav til foretaksspesifikk motsyklisk kapitalbuffer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</si>
</sst>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 * #,##0.00_ ;_ * \-#,##0.00_ ;_ * &quot;-&quot;??_ ;_ @_ "/>
    <numFmt numFmtId="165" formatCode="_ * #,##0_ ;_ * \-#,##0_ ;_ * &quot;-&quot;??_ ;_ @_ "/>
    <numFmt numFmtId="166" formatCode="0.0\ %"/>
    <numFmt numFmtId="167" formatCode="_-* #,##0_-;\-* #,##0_-;_-* &quot;-&quot;??_-;_-@_-"/>
    <numFmt numFmtId="168" formatCode="0.000"/>
  </numFmts>
  <fonts count="5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Verdana"/>
      <family val="2"/>
    </font>
    <font>
      <b/>
      <sz val="16"/>
      <color rgb="FF002060"/>
      <name val="Verdana"/>
      <family val="2"/>
    </font>
    <font>
      <b/>
      <sz val="11"/>
      <name val="Verdana"/>
      <family val="2"/>
    </font>
    <font>
      <sz val="7"/>
      <name val="Verdana"/>
      <family val="2"/>
    </font>
    <font>
      <b/>
      <sz val="7"/>
      <name val="Verdana"/>
      <family val="2"/>
    </font>
    <font>
      <b/>
      <sz val="9"/>
      <name val="Verdana"/>
      <family val="2"/>
    </font>
    <font>
      <b/>
      <sz val="10"/>
      <name val="Verdana"/>
      <family val="2"/>
    </font>
    <font>
      <sz val="6.5"/>
      <name val="Verdana"/>
      <family val="2"/>
    </font>
    <font>
      <sz val="11"/>
      <color theme="1"/>
      <name val="Verdana"/>
      <family val="2"/>
    </font>
    <font>
      <b/>
      <u/>
      <sz val="12"/>
      <color rgb="FF002060"/>
      <name val="Verdana"/>
      <family val="2"/>
    </font>
    <font>
      <sz val="11"/>
      <color rgb="FF002060"/>
      <name val="Verdana"/>
      <family val="2"/>
    </font>
    <font>
      <sz val="11"/>
      <name val="Verdana"/>
      <family val="2"/>
    </font>
    <font>
      <sz val="6.5"/>
      <color theme="1"/>
      <name val="Verdana"/>
      <family val="2"/>
    </font>
    <font>
      <sz val="10"/>
      <name val="Arial"/>
      <family val="2"/>
    </font>
    <font>
      <sz val="6.5"/>
      <color rgb="FFFF0000"/>
      <name val="Verdana"/>
      <family val="2"/>
    </font>
    <font>
      <b/>
      <sz val="6.5"/>
      <color theme="1"/>
      <name val="Verdana"/>
      <family val="2"/>
    </font>
    <font>
      <b/>
      <sz val="6.5"/>
      <name val="Verdana"/>
      <family val="2"/>
    </font>
    <font>
      <b/>
      <sz val="6.5"/>
      <color rgb="FFFF0000"/>
      <name val="Verdana"/>
      <family val="2"/>
    </font>
    <font>
      <i/>
      <sz val="6.5"/>
      <name val="Verdana"/>
      <family val="2"/>
    </font>
    <font>
      <sz val="6.5"/>
      <color rgb="FF002060"/>
      <name val="Verdana"/>
      <family val="2"/>
    </font>
    <font>
      <sz val="11"/>
      <color rgb="FFFF0000"/>
      <name val="Verdana"/>
      <family val="2"/>
    </font>
    <font>
      <b/>
      <i/>
      <sz val="6.5"/>
      <color theme="1"/>
      <name val="Verdana"/>
      <family val="2"/>
    </font>
    <font>
      <b/>
      <i/>
      <sz val="6.5"/>
      <name val="Verdana"/>
      <family val="2"/>
    </font>
    <font>
      <i/>
      <sz val="7"/>
      <name val="Verdana"/>
      <family val="2"/>
    </font>
    <font>
      <b/>
      <sz val="9"/>
      <color rgb="FFFF0000"/>
      <name val="Verdana"/>
      <family val="2"/>
    </font>
    <font>
      <sz val="12"/>
      <name val="Verdana"/>
      <family val="2"/>
    </font>
    <font>
      <sz val="10"/>
      <color theme="0"/>
      <name val="Verdana"/>
      <family val="2"/>
    </font>
    <font>
      <b/>
      <sz val="16"/>
      <color theme="0"/>
      <name val="Verdana"/>
      <family val="2"/>
    </font>
    <font>
      <b/>
      <sz val="8"/>
      <color theme="0"/>
      <name val="Verdana"/>
      <family val="2"/>
    </font>
    <font>
      <sz val="7"/>
      <color theme="1"/>
      <name val="Verdana"/>
      <family val="2"/>
    </font>
    <font>
      <sz val="6.5"/>
      <name val="Arial"/>
      <family val="2"/>
    </font>
    <font>
      <b/>
      <sz val="10"/>
      <name val="Arial"/>
      <family val="2"/>
    </font>
    <font>
      <b/>
      <u/>
      <sz val="12"/>
      <color rgb="FF7030A0"/>
      <name val="Verdana"/>
      <family val="2"/>
    </font>
    <font>
      <b/>
      <sz val="6.5"/>
      <name val="Arial"/>
      <family val="2"/>
    </font>
    <font>
      <sz val="7"/>
      <color rgb="FFFF0000"/>
      <name val="Verdana"/>
      <family val="2"/>
    </font>
    <font>
      <i/>
      <sz val="9"/>
      <name val="Calibri"/>
      <family val="2"/>
      <scheme val="minor"/>
    </font>
    <font>
      <sz val="9"/>
      <name val="Calibri"/>
      <family val="2"/>
      <scheme val="minor"/>
    </font>
    <font>
      <b/>
      <i/>
      <sz val="9"/>
      <color rgb="FF222222"/>
      <name val="Calibri"/>
      <family val="2"/>
      <scheme val="minor"/>
    </font>
    <font>
      <sz val="9"/>
      <color rgb="FF222222"/>
      <name val="Calibri"/>
      <family val="2"/>
      <scheme val="minor"/>
    </font>
    <font>
      <u/>
      <sz val="9"/>
      <name val="Calibri"/>
      <family val="2"/>
      <scheme val="minor"/>
    </font>
    <font>
      <sz val="8"/>
      <name val="Verdana"/>
      <family val="2"/>
    </font>
    <font>
      <sz val="8"/>
      <color theme="1"/>
      <name val="Verdana"/>
      <family val="2"/>
    </font>
    <font>
      <b/>
      <sz val="8"/>
      <name val="Verdana"/>
      <family val="2"/>
    </font>
    <font>
      <i/>
      <sz val="8"/>
      <name val="Verdana"/>
      <family val="2"/>
    </font>
    <font>
      <b/>
      <sz val="8"/>
      <color theme="1"/>
      <name val="Verdana"/>
      <family val="2"/>
    </font>
    <font>
      <b/>
      <sz val="9"/>
      <name val="Calibri"/>
      <family val="2"/>
      <scheme val="minor"/>
    </font>
    <font>
      <sz val="9"/>
      <name val="Calibri"/>
      <family val="2"/>
    </font>
    <font>
      <sz val="8"/>
      <name val="Arial"/>
      <family val="2"/>
    </font>
    <font>
      <sz val="11"/>
      <color rgb="FF000000"/>
      <name val="Verdana"/>
      <family val="2"/>
    </font>
    <font>
      <sz val="6.5"/>
      <color rgb="FF000000"/>
      <name val="Verdana"/>
      <family val="2"/>
    </font>
    <font>
      <b/>
      <sz val="12"/>
      <color rgb="FF002060"/>
      <name val="Verdana"/>
      <family val="2"/>
    </font>
    <font>
      <sz val="8"/>
      <name val="Arial"/>
    </font>
    <font>
      <b/>
      <sz val="11"/>
      <color rgb="FF000000"/>
      <name val="Verdana"/>
      <family val="2"/>
    </font>
    <font>
      <b/>
      <sz val="11"/>
      <color theme="1"/>
      <name val="Verdana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FFFF00"/>
        <bgColor indexed="64"/>
      </patternFill>
    </fill>
  </fills>
  <borders count="83">
    <border>
      <left/>
      <right/>
      <top/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rgb="FF00206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indexed="64"/>
      </right>
      <top/>
      <bottom/>
      <diagonal/>
    </border>
    <border>
      <left/>
      <right style="medium">
        <color auto="1"/>
      </right>
      <top/>
      <bottom style="thin">
        <color indexed="64"/>
      </bottom>
      <diagonal/>
    </border>
    <border>
      <left style="medium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002060"/>
      </bottom>
      <diagonal/>
    </border>
    <border>
      <left style="thin">
        <color auto="1"/>
      </left>
      <right style="medium">
        <color auto="1"/>
      </right>
      <top/>
      <bottom style="thin">
        <color indexed="64"/>
      </bottom>
      <diagonal/>
    </border>
    <border>
      <left style="medium">
        <color auto="1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auto="1"/>
      </bottom>
      <diagonal/>
    </border>
    <border>
      <left style="medium">
        <color indexed="64"/>
      </left>
      <right style="medium">
        <color auto="1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indexed="64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indexed="64"/>
      </right>
      <top style="medium">
        <color rgb="FF002060"/>
      </top>
      <bottom style="thin">
        <color indexed="64"/>
      </bottom>
      <diagonal/>
    </border>
    <border>
      <left/>
      <right style="medium">
        <color auto="1"/>
      </right>
      <top style="thin">
        <color indexed="64"/>
      </top>
      <bottom/>
      <diagonal/>
    </border>
    <border>
      <left style="medium">
        <color indexed="64"/>
      </left>
      <right style="medium">
        <color auto="1"/>
      </right>
      <top style="thin">
        <color indexed="64"/>
      </top>
      <bottom/>
      <diagonal/>
    </border>
    <border>
      <left/>
      <right/>
      <top style="thin">
        <color rgb="FF002060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medium">
        <color auto="1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medium">
        <color theme="0" tint="-0.499984740745262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1">
    <xf numFmtId="0" fontId="0" fillId="0" borderId="0" applyProtection="0"/>
    <xf numFmtId="164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8" fillId="0" borderId="0"/>
    <xf numFmtId="0" fontId="10" fillId="0" borderId="0"/>
    <xf numFmtId="0" fontId="18" fillId="0" borderId="0" applyProtection="0"/>
    <xf numFmtId="0" fontId="3" fillId="0" borderId="0"/>
    <xf numFmtId="164" fontId="2" fillId="0" borderId="0" applyFont="0" applyFill="0" applyBorder="0" applyAlignment="0" applyProtection="0"/>
    <xf numFmtId="0" fontId="1" fillId="0" borderId="0"/>
  </cellStyleXfs>
  <cellXfs count="654">
    <xf numFmtId="0" fontId="0" fillId="0" borderId="0" xfId="0"/>
    <xf numFmtId="0" fontId="5" fillId="0" borderId="1" xfId="0" applyFont="1" applyBorder="1"/>
    <xf numFmtId="0" fontId="6" fillId="0" borderId="2" xfId="0" applyFont="1" applyBorder="1" applyAlignment="1">
      <alignment horizontal="left" vertical="center"/>
    </xf>
    <xf numFmtId="49" fontId="7" fillId="0" borderId="2" xfId="0" applyNumberFormat="1" applyFont="1" applyBorder="1" applyAlignment="1">
      <alignment vertical="center"/>
    </xf>
    <xf numFmtId="0" fontId="5" fillId="0" borderId="0" xfId="0" applyFont="1"/>
    <xf numFmtId="49" fontId="5" fillId="0" borderId="0" xfId="0" applyNumberFormat="1" applyFont="1"/>
    <xf numFmtId="0" fontId="11" fillId="0" borderId="0" xfId="0" applyFont="1"/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5" fillId="0" borderId="0" xfId="0" applyFont="1" applyAlignment="1">
      <alignment horizontal="left" vertical="top"/>
    </xf>
    <xf numFmtId="0" fontId="12" fillId="2" borderId="16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vertical="center"/>
    </xf>
    <xf numFmtId="0" fontId="12" fillId="2" borderId="30" xfId="0" applyFont="1" applyFill="1" applyBorder="1" applyAlignment="1">
      <alignment vertical="center"/>
    </xf>
    <xf numFmtId="0" fontId="12" fillId="2" borderId="16" xfId="0" applyFont="1" applyFill="1" applyBorder="1" applyAlignment="1">
      <alignment horizontal="center" textRotation="90" wrapText="1"/>
    </xf>
    <xf numFmtId="0" fontId="13" fillId="2" borderId="0" xfId="3" applyFont="1" applyFill="1"/>
    <xf numFmtId="0" fontId="14" fillId="2" borderId="0" xfId="3" applyFont="1" applyFill="1"/>
    <xf numFmtId="0" fontId="15" fillId="2" borderId="0" xfId="3" applyFont="1" applyFill="1" applyAlignment="1">
      <alignment vertical="top" wrapText="1"/>
    </xf>
    <xf numFmtId="0" fontId="13" fillId="2" borderId="0" xfId="3" applyFont="1" applyFill="1" applyAlignment="1">
      <alignment vertical="top" wrapText="1"/>
    </xf>
    <xf numFmtId="0" fontId="10" fillId="2" borderId="0" xfId="3" applyFont="1" applyFill="1" applyAlignment="1">
      <alignment vertical="top"/>
    </xf>
    <xf numFmtId="0" fontId="16" fillId="2" borderId="0" xfId="3" applyFont="1" applyFill="1" applyAlignment="1">
      <alignment vertical="top" wrapText="1"/>
    </xf>
    <xf numFmtId="0" fontId="17" fillId="2" borderId="0" xfId="3" applyFont="1" applyFill="1"/>
    <xf numFmtId="0" fontId="12" fillId="2" borderId="0" xfId="3" applyFont="1" applyFill="1"/>
    <xf numFmtId="0" fontId="12" fillId="2" borderId="10" xfId="3" applyFont="1" applyFill="1" applyBorder="1" applyAlignment="1">
      <alignment horizontal="center" vertical="center" wrapText="1"/>
    </xf>
    <xf numFmtId="0" fontId="13" fillId="2" borderId="24" xfId="3" applyFont="1" applyFill="1" applyBorder="1" applyAlignment="1">
      <alignment vertical="top" wrapText="1"/>
    </xf>
    <xf numFmtId="0" fontId="13" fillId="2" borderId="24" xfId="3" applyFont="1" applyFill="1" applyBorder="1"/>
    <xf numFmtId="0" fontId="17" fillId="2" borderId="9" xfId="3" applyFont="1" applyFill="1" applyBorder="1" applyAlignment="1">
      <alignment horizontal="center" vertical="center" wrapText="1"/>
    </xf>
    <xf numFmtId="0" fontId="17" fillId="2" borderId="10" xfId="3" applyFont="1" applyFill="1" applyBorder="1" applyAlignment="1">
      <alignment horizontal="center" vertical="center" wrapText="1"/>
    </xf>
    <xf numFmtId="0" fontId="12" fillId="2" borderId="11" xfId="3" applyFont="1" applyFill="1" applyBorder="1"/>
    <xf numFmtId="165" fontId="12" fillId="2" borderId="22" xfId="1" applyNumberFormat="1" applyFont="1" applyFill="1" applyBorder="1"/>
    <xf numFmtId="165" fontId="12" fillId="2" borderId="23" xfId="1" applyNumberFormat="1" applyFont="1" applyFill="1" applyBorder="1"/>
    <xf numFmtId="165" fontId="21" fillId="2" borderId="23" xfId="1" applyNumberFormat="1" applyFont="1" applyFill="1" applyBorder="1"/>
    <xf numFmtId="0" fontId="17" fillId="2" borderId="35" xfId="3" applyFont="1" applyFill="1" applyBorder="1" applyAlignment="1">
      <alignment horizontal="center" vertical="center" wrapText="1"/>
    </xf>
    <xf numFmtId="0" fontId="17" fillId="2" borderId="11" xfId="3" applyFont="1" applyFill="1" applyBorder="1"/>
    <xf numFmtId="0" fontId="21" fillId="2" borderId="39" xfId="3" applyFont="1" applyFill="1" applyBorder="1"/>
    <xf numFmtId="0" fontId="17" fillId="2" borderId="20" xfId="3" applyFont="1" applyFill="1" applyBorder="1" applyAlignment="1">
      <alignment horizontal="center" vertical="center"/>
    </xf>
    <xf numFmtId="0" fontId="17" fillId="2" borderId="22" xfId="3" applyFont="1" applyFill="1" applyBorder="1" applyAlignment="1">
      <alignment horizontal="center" vertical="center"/>
    </xf>
    <xf numFmtId="0" fontId="17" fillId="2" borderId="56" xfId="3" applyFont="1" applyFill="1" applyBorder="1" applyAlignment="1">
      <alignment horizontal="center" vertical="center" wrapText="1"/>
    </xf>
    <xf numFmtId="165" fontId="12" fillId="2" borderId="53" xfId="1" applyNumberFormat="1" applyFont="1" applyFill="1" applyBorder="1"/>
    <xf numFmtId="165" fontId="21" fillId="2" borderId="53" xfId="1" applyNumberFormat="1" applyFont="1" applyFill="1" applyBorder="1"/>
    <xf numFmtId="165" fontId="12" fillId="2" borderId="43" xfId="1" applyNumberFormat="1" applyFont="1" applyFill="1" applyBorder="1"/>
    <xf numFmtId="165" fontId="12" fillId="2" borderId="14" xfId="1" applyNumberFormat="1" applyFont="1" applyFill="1" applyBorder="1"/>
    <xf numFmtId="165" fontId="12" fillId="2" borderId="51" xfId="1" applyNumberFormat="1" applyFont="1" applyFill="1" applyBorder="1"/>
    <xf numFmtId="0" fontId="20" fillId="2" borderId="32" xfId="3" applyFont="1" applyFill="1" applyBorder="1" applyAlignment="1">
      <alignment horizontal="center" vertical="center"/>
    </xf>
    <xf numFmtId="0" fontId="12" fillId="2" borderId="56" xfId="3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/>
    </xf>
    <xf numFmtId="0" fontId="12" fillId="2" borderId="43" xfId="0" applyFont="1" applyFill="1" applyBorder="1" applyAlignment="1">
      <alignment horizontal="center" vertical="center"/>
    </xf>
    <xf numFmtId="0" fontId="20" fillId="2" borderId="43" xfId="0" applyFont="1" applyFill="1" applyBorder="1" applyAlignment="1">
      <alignment horizontal="center" vertical="center"/>
    </xf>
    <xf numFmtId="0" fontId="20" fillId="2" borderId="44" xfId="0" applyFont="1" applyFill="1" applyBorder="1" applyAlignment="1">
      <alignment horizontal="center" vertical="center"/>
    </xf>
    <xf numFmtId="0" fontId="20" fillId="2" borderId="47" xfId="0" applyFont="1" applyFill="1" applyBorder="1" applyAlignment="1">
      <alignment vertical="center"/>
    </xf>
    <xf numFmtId="0" fontId="12" fillId="2" borderId="10" xfId="0" applyFont="1" applyFill="1" applyBorder="1" applyAlignment="1">
      <alignment horizontal="center" vertical="center"/>
    </xf>
    <xf numFmtId="0" fontId="13" fillId="2" borderId="0" xfId="3" applyFont="1" applyFill="1" applyAlignment="1">
      <alignment vertical="center"/>
    </xf>
    <xf numFmtId="0" fontId="24" fillId="2" borderId="0" xfId="3" applyFont="1" applyFill="1" applyAlignment="1">
      <alignment vertical="center" wrapText="1"/>
    </xf>
    <xf numFmtId="0" fontId="17" fillId="2" borderId="24" xfId="3" applyFont="1" applyFill="1" applyBorder="1" applyAlignment="1">
      <alignment vertical="center"/>
    </xf>
    <xf numFmtId="0" fontId="12" fillId="2" borderId="24" xfId="3" applyFont="1" applyFill="1" applyBorder="1" applyAlignment="1">
      <alignment vertical="center"/>
    </xf>
    <xf numFmtId="0" fontId="17" fillId="2" borderId="44" xfId="3" applyFont="1" applyFill="1" applyBorder="1" applyAlignment="1">
      <alignment horizontal="center" vertical="center"/>
    </xf>
    <xf numFmtId="0" fontId="12" fillId="2" borderId="25" xfId="0" applyFont="1" applyFill="1" applyBorder="1" applyAlignment="1">
      <alignment horizontal="center" vertical="center"/>
    </xf>
    <xf numFmtId="0" fontId="17" fillId="2" borderId="9" xfId="3" applyFont="1" applyFill="1" applyBorder="1" applyAlignment="1">
      <alignment horizontal="center" vertical="center"/>
    </xf>
    <xf numFmtId="0" fontId="17" fillId="2" borderId="43" xfId="3" applyFont="1" applyFill="1" applyBorder="1" applyAlignment="1">
      <alignment horizontal="center" vertical="center"/>
    </xf>
    <xf numFmtId="0" fontId="20" fillId="2" borderId="43" xfId="3" applyFont="1" applyFill="1" applyBorder="1" applyAlignment="1">
      <alignment horizontal="center" vertical="center"/>
    </xf>
    <xf numFmtId="165" fontId="21" fillId="2" borderId="51" xfId="1" applyNumberFormat="1" applyFont="1" applyFill="1" applyBorder="1"/>
    <xf numFmtId="0" fontId="12" fillId="2" borderId="53" xfId="3" applyFont="1" applyFill="1" applyBorder="1"/>
    <xf numFmtId="0" fontId="12" fillId="2" borderId="51" xfId="3" applyFont="1" applyFill="1" applyBorder="1"/>
    <xf numFmtId="0" fontId="12" fillId="2" borderId="25" xfId="0" applyFont="1" applyFill="1" applyBorder="1" applyAlignment="1">
      <alignment horizontal="center" textRotation="90" wrapText="1"/>
    </xf>
    <xf numFmtId="0" fontId="12" fillId="2" borderId="56" xfId="0" applyFont="1" applyFill="1" applyBorder="1" applyAlignment="1">
      <alignment horizontal="center" vertical="center"/>
    </xf>
    <xf numFmtId="0" fontId="21" fillId="2" borderId="51" xfId="3" applyFont="1" applyFill="1" applyBorder="1"/>
    <xf numFmtId="0" fontId="12" fillId="2" borderId="39" xfId="3" applyFont="1" applyFill="1" applyBorder="1" applyAlignment="1">
      <alignment horizontal="center" vertical="center" wrapText="1"/>
    </xf>
    <xf numFmtId="9" fontId="12" fillId="2" borderId="33" xfId="3" applyNumberFormat="1" applyFont="1" applyFill="1" applyBorder="1" applyAlignment="1">
      <alignment horizontal="center" vertical="center" wrapText="1"/>
    </xf>
    <xf numFmtId="165" fontId="21" fillId="2" borderId="33" xfId="1" applyNumberFormat="1" applyFont="1" applyFill="1" applyBorder="1"/>
    <xf numFmtId="0" fontId="17" fillId="2" borderId="24" xfId="3" applyFont="1" applyFill="1" applyBorder="1"/>
    <xf numFmtId="0" fontId="17" fillId="2" borderId="32" xfId="3" applyFont="1" applyFill="1" applyBorder="1" applyAlignment="1">
      <alignment horizontal="center" vertical="center" wrapText="1"/>
    </xf>
    <xf numFmtId="0" fontId="17" fillId="2" borderId="39" xfId="3" applyFont="1" applyFill="1" applyBorder="1" applyAlignment="1">
      <alignment horizontal="center" vertical="center" wrapText="1"/>
    </xf>
    <xf numFmtId="0" fontId="17" fillId="2" borderId="52" xfId="3" applyFont="1" applyFill="1" applyBorder="1"/>
    <xf numFmtId="0" fontId="17" fillId="2" borderId="65" xfId="3" applyFont="1" applyFill="1" applyBorder="1" applyAlignment="1">
      <alignment horizontal="center" vertical="center"/>
    </xf>
    <xf numFmtId="0" fontId="12" fillId="2" borderId="56" xfId="3" applyFont="1" applyFill="1" applyBorder="1" applyAlignment="1">
      <alignment vertical="center"/>
    </xf>
    <xf numFmtId="165" fontId="12" fillId="2" borderId="9" xfId="1" applyNumberFormat="1" applyFont="1" applyFill="1" applyBorder="1" applyAlignment="1">
      <alignment vertical="center"/>
    </xf>
    <xf numFmtId="165" fontId="17" fillId="2" borderId="56" xfId="1" applyNumberFormat="1" applyFont="1" applyFill="1" applyBorder="1" applyAlignment="1">
      <alignment horizontal="center" vertical="center" wrapText="1"/>
    </xf>
    <xf numFmtId="0" fontId="12" fillId="2" borderId="51" xfId="3" applyFont="1" applyFill="1" applyBorder="1" applyAlignment="1">
      <alignment vertical="center"/>
    </xf>
    <xf numFmtId="165" fontId="12" fillId="2" borderId="51" xfId="1" applyNumberFormat="1" applyFont="1" applyFill="1" applyBorder="1" applyAlignment="1">
      <alignment vertical="center"/>
    </xf>
    <xf numFmtId="0" fontId="12" fillId="2" borderId="53" xfId="3" applyFont="1" applyFill="1" applyBorder="1" applyAlignment="1">
      <alignment vertical="center"/>
    </xf>
    <xf numFmtId="165" fontId="12" fillId="2" borderId="22" xfId="1" applyNumberFormat="1" applyFont="1" applyFill="1" applyBorder="1" applyAlignment="1">
      <alignment vertical="center"/>
    </xf>
    <xf numFmtId="165" fontId="12" fillId="2" borderId="53" xfId="1" applyNumberFormat="1" applyFont="1" applyFill="1" applyBorder="1" applyAlignment="1">
      <alignment vertical="center"/>
    </xf>
    <xf numFmtId="165" fontId="12" fillId="2" borderId="43" xfId="1" applyNumberFormat="1" applyFont="1" applyFill="1" applyBorder="1" applyAlignment="1">
      <alignment vertical="center"/>
    </xf>
    <xf numFmtId="0" fontId="17" fillId="2" borderId="27" xfId="3" applyFont="1" applyFill="1" applyBorder="1" applyAlignment="1">
      <alignment horizontal="center" vertical="center"/>
    </xf>
    <xf numFmtId="0" fontId="25" fillId="2" borderId="0" xfId="3" applyFont="1" applyFill="1"/>
    <xf numFmtId="9" fontId="17" fillId="2" borderId="33" xfId="3" applyNumberFormat="1" applyFont="1" applyFill="1" applyBorder="1" applyAlignment="1">
      <alignment horizontal="center" vertical="center" wrapText="1"/>
    </xf>
    <xf numFmtId="9" fontId="17" fillId="2" borderId="27" xfId="3" applyNumberFormat="1" applyFont="1" applyFill="1" applyBorder="1" applyAlignment="1">
      <alignment horizontal="center" vertical="center" wrapText="1"/>
    </xf>
    <xf numFmtId="0" fontId="17" fillId="2" borderId="58" xfId="3" applyFont="1" applyFill="1" applyBorder="1" applyAlignment="1">
      <alignment horizontal="left"/>
    </xf>
    <xf numFmtId="0" fontId="20" fillId="2" borderId="64" xfId="3" applyFont="1" applyFill="1" applyBorder="1"/>
    <xf numFmtId="0" fontId="12" fillId="2" borderId="26" xfId="3" applyFont="1" applyFill="1" applyBorder="1"/>
    <xf numFmtId="165" fontId="21" fillId="2" borderId="32" xfId="1" applyNumberFormat="1" applyFont="1" applyFill="1" applyBorder="1"/>
    <xf numFmtId="165" fontId="21" fillId="2" borderId="43" xfId="1" applyNumberFormat="1" applyFont="1" applyFill="1" applyBorder="1"/>
    <xf numFmtId="165" fontId="17" fillId="2" borderId="56" xfId="1" applyNumberFormat="1" applyFont="1" applyFill="1" applyBorder="1"/>
    <xf numFmtId="0" fontId="12" fillId="2" borderId="12" xfId="3" applyFont="1" applyFill="1" applyBorder="1" applyAlignment="1">
      <alignment horizontal="center" vertical="center"/>
    </xf>
    <xf numFmtId="0" fontId="12" fillId="2" borderId="46" xfId="3" applyFont="1" applyFill="1" applyBorder="1" applyAlignment="1">
      <alignment horizontal="left"/>
    </xf>
    <xf numFmtId="165" fontId="17" fillId="2" borderId="51" xfId="1" applyNumberFormat="1" applyFont="1" applyFill="1" applyBorder="1"/>
    <xf numFmtId="0" fontId="19" fillId="2" borderId="7" xfId="3" applyFont="1" applyFill="1" applyBorder="1" applyAlignment="1">
      <alignment horizontal="left" vertical="center"/>
    </xf>
    <xf numFmtId="0" fontId="21" fillId="2" borderId="26" xfId="3" applyFont="1" applyFill="1" applyBorder="1"/>
    <xf numFmtId="0" fontId="17" fillId="2" borderId="26" xfId="3" applyFont="1" applyFill="1" applyBorder="1"/>
    <xf numFmtId="0" fontId="12" fillId="2" borderId="54" xfId="3" applyFont="1" applyFill="1" applyBorder="1" applyAlignment="1">
      <alignment horizontal="center" vertical="center"/>
    </xf>
    <xf numFmtId="165" fontId="12" fillId="2" borderId="59" xfId="1" applyNumberFormat="1" applyFont="1" applyFill="1" applyBorder="1"/>
    <xf numFmtId="0" fontId="17" fillId="2" borderId="30" xfId="3" applyFont="1" applyFill="1" applyBorder="1" applyAlignment="1">
      <alignment horizontal="left" vertical="center"/>
    </xf>
    <xf numFmtId="0" fontId="19" fillId="2" borderId="46" xfId="3" applyFont="1" applyFill="1" applyBorder="1" applyAlignment="1">
      <alignment horizontal="left" vertical="center"/>
    </xf>
    <xf numFmtId="0" fontId="17" fillId="2" borderId="30" xfId="3" applyFont="1" applyFill="1" applyBorder="1" applyAlignment="1">
      <alignment horizontal="center" vertical="center"/>
    </xf>
    <xf numFmtId="0" fontId="17" fillId="2" borderId="31" xfId="3" applyFont="1" applyFill="1" applyBorder="1" applyAlignment="1">
      <alignment horizontal="left" vertical="center"/>
    </xf>
    <xf numFmtId="0" fontId="19" fillId="2" borderId="31" xfId="3" applyFont="1" applyFill="1" applyBorder="1" applyAlignment="1">
      <alignment horizontal="left" vertical="center"/>
    </xf>
    <xf numFmtId="0" fontId="20" fillId="2" borderId="7" xfId="3" applyFont="1" applyFill="1" applyBorder="1" applyAlignment="1">
      <alignment horizontal="left" vertical="center"/>
    </xf>
    <xf numFmtId="0" fontId="17" fillId="2" borderId="7" xfId="3" applyFont="1" applyFill="1" applyBorder="1" applyAlignment="1">
      <alignment horizontal="left" vertical="center"/>
    </xf>
    <xf numFmtId="0" fontId="20" fillId="2" borderId="31" xfId="3" applyFont="1" applyFill="1" applyBorder="1" applyAlignment="1">
      <alignment horizontal="left" vertical="center"/>
    </xf>
    <xf numFmtId="0" fontId="26" fillId="2" borderId="31" xfId="3" applyFont="1" applyFill="1" applyBorder="1" applyAlignment="1">
      <alignment horizontal="left" vertical="center"/>
    </xf>
    <xf numFmtId="0" fontId="26" fillId="2" borderId="50" xfId="3" applyFont="1" applyFill="1" applyBorder="1" applyAlignment="1">
      <alignment horizontal="left" vertical="center"/>
    </xf>
    <xf numFmtId="0" fontId="17" fillId="2" borderId="49" xfId="3" applyFont="1" applyFill="1" applyBorder="1" applyAlignment="1">
      <alignment horizontal="center" vertical="center"/>
    </xf>
    <xf numFmtId="0" fontId="17" fillId="2" borderId="18" xfId="3" applyFont="1" applyFill="1" applyBorder="1"/>
    <xf numFmtId="0" fontId="17" fillId="2" borderId="40" xfId="3" applyFont="1" applyFill="1" applyBorder="1" applyAlignment="1">
      <alignment horizontal="center" vertical="center"/>
    </xf>
    <xf numFmtId="0" fontId="17" fillId="2" borderId="50" xfId="3" applyFont="1" applyFill="1" applyBorder="1"/>
    <xf numFmtId="165" fontId="12" fillId="2" borderId="44" xfId="1" applyNumberFormat="1" applyFont="1" applyFill="1" applyBorder="1" applyAlignment="1">
      <alignment horizontal="center" vertical="center" wrapText="1"/>
    </xf>
    <xf numFmtId="165" fontId="12" fillId="2" borderId="25" xfId="1" applyNumberFormat="1" applyFont="1" applyFill="1" applyBorder="1" applyAlignment="1">
      <alignment horizontal="center" vertical="center" wrapText="1"/>
    </xf>
    <xf numFmtId="0" fontId="20" fillId="2" borderId="22" xfId="3" applyFont="1" applyFill="1" applyBorder="1" applyAlignment="1">
      <alignment horizontal="center" vertical="center"/>
    </xf>
    <xf numFmtId="0" fontId="22" fillId="2" borderId="31" xfId="3" applyFont="1" applyFill="1" applyBorder="1" applyAlignment="1">
      <alignment horizontal="left" vertical="center"/>
    </xf>
    <xf numFmtId="0" fontId="20" fillId="2" borderId="44" xfId="3" applyFont="1" applyFill="1" applyBorder="1" applyAlignment="1">
      <alignment horizontal="center" vertical="center"/>
    </xf>
    <xf numFmtId="0" fontId="22" fillId="2" borderId="50" xfId="3" applyFont="1" applyFill="1" applyBorder="1" applyAlignment="1">
      <alignment horizontal="left" vertical="center"/>
    </xf>
    <xf numFmtId="165" fontId="12" fillId="2" borderId="42" xfId="1" applyNumberFormat="1" applyFont="1" applyFill="1" applyBorder="1" applyAlignment="1">
      <alignment horizontal="right" vertical="center" wrapText="1"/>
    </xf>
    <xf numFmtId="165" fontId="12" fillId="2" borderId="41" xfId="1" applyNumberFormat="1" applyFont="1" applyFill="1" applyBorder="1" applyAlignment="1">
      <alignment horizontal="right" vertical="center" wrapText="1"/>
    </xf>
    <xf numFmtId="165" fontId="12" fillId="2" borderId="56" xfId="1" applyNumberFormat="1" applyFont="1" applyFill="1" applyBorder="1" applyAlignment="1">
      <alignment horizontal="right" vertical="center" wrapText="1"/>
    </xf>
    <xf numFmtId="165" fontId="20" fillId="2" borderId="27" xfId="1" applyNumberFormat="1" applyFont="1" applyFill="1" applyBorder="1" applyAlignment="1">
      <alignment horizontal="right" vertical="center" wrapText="1"/>
    </xf>
    <xf numFmtId="165" fontId="20" fillId="2" borderId="48" xfId="1" applyNumberFormat="1" applyFont="1" applyFill="1" applyBorder="1" applyAlignment="1">
      <alignment horizontal="right" vertical="center" wrapText="1"/>
    </xf>
    <xf numFmtId="165" fontId="20" fillId="2" borderId="39" xfId="1" applyNumberFormat="1" applyFont="1" applyFill="1" applyBorder="1" applyAlignment="1">
      <alignment horizontal="right" vertical="center" wrapText="1"/>
    </xf>
    <xf numFmtId="165" fontId="12" fillId="2" borderId="12" xfId="1" applyNumberFormat="1" applyFont="1" applyFill="1" applyBorder="1" applyAlignment="1">
      <alignment horizontal="right" vertical="center" wrapText="1"/>
    </xf>
    <xf numFmtId="165" fontId="12" fillId="2" borderId="30" xfId="1" applyNumberFormat="1" applyFont="1" applyFill="1" applyBorder="1" applyAlignment="1">
      <alignment horizontal="right" vertical="center" wrapText="1"/>
    </xf>
    <xf numFmtId="165" fontId="12" fillId="2" borderId="51" xfId="1" applyNumberFormat="1" applyFont="1" applyFill="1" applyBorder="1" applyAlignment="1">
      <alignment horizontal="right" vertical="center" wrapText="1"/>
    </xf>
    <xf numFmtId="165" fontId="12" fillId="2" borderId="23" xfId="1" applyNumberFormat="1" applyFont="1" applyFill="1" applyBorder="1" applyAlignment="1">
      <alignment vertical="center"/>
    </xf>
    <xf numFmtId="165" fontId="12" fillId="2" borderId="14" xfId="1" applyNumberFormat="1" applyFont="1" applyFill="1" applyBorder="1" applyAlignment="1">
      <alignment vertical="center"/>
    </xf>
    <xf numFmtId="165" fontId="12" fillId="2" borderId="44" xfId="1" applyNumberFormat="1" applyFont="1" applyFill="1" applyBorder="1" applyAlignment="1">
      <alignment vertical="center"/>
    </xf>
    <xf numFmtId="165" fontId="12" fillId="2" borderId="16" xfId="1" applyNumberFormat="1" applyFont="1" applyFill="1" applyBorder="1" applyAlignment="1">
      <alignment vertical="center"/>
    </xf>
    <xf numFmtId="165" fontId="12" fillId="2" borderId="30" xfId="1" applyNumberFormat="1" applyFont="1" applyFill="1" applyBorder="1" applyAlignment="1">
      <alignment vertical="center"/>
    </xf>
    <xf numFmtId="165" fontId="21" fillId="2" borderId="44" xfId="1" applyNumberFormat="1" applyFont="1" applyFill="1" applyBorder="1" applyAlignment="1">
      <alignment vertical="center"/>
    </xf>
    <xf numFmtId="165" fontId="21" fillId="2" borderId="16" xfId="1" applyNumberFormat="1" applyFont="1" applyFill="1" applyBorder="1" applyAlignment="1">
      <alignment vertical="center"/>
    </xf>
    <xf numFmtId="165" fontId="21" fillId="2" borderId="25" xfId="1" applyNumberFormat="1" applyFont="1" applyFill="1" applyBorder="1" applyAlignment="1">
      <alignment vertical="center"/>
    </xf>
    <xf numFmtId="165" fontId="20" fillId="2" borderId="14" xfId="1" quotePrefix="1" applyNumberFormat="1" applyFont="1" applyFill="1" applyBorder="1" applyAlignment="1">
      <alignment vertical="center"/>
    </xf>
    <xf numFmtId="165" fontId="20" fillId="2" borderId="14" xfId="1" applyNumberFormat="1" applyFont="1" applyFill="1" applyBorder="1" applyAlignment="1">
      <alignment vertical="center"/>
    </xf>
    <xf numFmtId="165" fontId="20" fillId="2" borderId="51" xfId="1" applyNumberFormat="1" applyFont="1" applyFill="1" applyBorder="1" applyAlignment="1">
      <alignment vertical="center"/>
    </xf>
    <xf numFmtId="165" fontId="20" fillId="2" borderId="44" xfId="1" applyNumberFormat="1" applyFont="1" applyFill="1" applyBorder="1" applyAlignment="1">
      <alignment vertical="center"/>
    </xf>
    <xf numFmtId="0" fontId="8" fillId="0" borderId="0" xfId="5"/>
    <xf numFmtId="0" fontId="13" fillId="2" borderId="24" xfId="3" applyFont="1" applyFill="1" applyBorder="1" applyAlignment="1">
      <alignment vertical="center" wrapText="1"/>
    </xf>
    <xf numFmtId="0" fontId="13" fillId="2" borderId="0" xfId="8" applyFont="1" applyFill="1"/>
    <xf numFmtId="0" fontId="14" fillId="2" borderId="0" xfId="8" applyFont="1" applyFill="1"/>
    <xf numFmtId="0" fontId="13" fillId="2" borderId="0" xfId="8" applyFont="1" applyFill="1" applyAlignment="1">
      <alignment vertical="top" wrapText="1"/>
    </xf>
    <xf numFmtId="0" fontId="15" fillId="2" borderId="0" xfId="8" applyFont="1" applyFill="1" applyAlignment="1">
      <alignment vertical="top" wrapText="1"/>
    </xf>
    <xf numFmtId="0" fontId="16" fillId="2" borderId="0" xfId="8" applyFont="1" applyFill="1" applyAlignment="1">
      <alignment vertical="top" wrapText="1"/>
    </xf>
    <xf numFmtId="0" fontId="12" fillId="2" borderId="40" xfId="3" applyFont="1" applyFill="1" applyBorder="1" applyAlignment="1">
      <alignment horizontal="center" vertical="center"/>
    </xf>
    <xf numFmtId="0" fontId="12" fillId="2" borderId="36" xfId="3" applyFont="1" applyFill="1" applyBorder="1" applyAlignment="1">
      <alignment horizontal="center" vertical="center"/>
    </xf>
    <xf numFmtId="0" fontId="0" fillId="2" borderId="0" xfId="0" applyFill="1"/>
    <xf numFmtId="0" fontId="12" fillId="2" borderId="44" xfId="0" applyFont="1" applyFill="1" applyBorder="1" applyAlignment="1">
      <alignment horizontal="center" textRotation="90" wrapText="1"/>
    </xf>
    <xf numFmtId="165" fontId="20" fillId="2" borderId="43" xfId="1" quotePrefix="1" applyNumberFormat="1" applyFont="1" applyFill="1" applyBorder="1" applyAlignment="1">
      <alignment vertical="center"/>
    </xf>
    <xf numFmtId="0" fontId="29" fillId="2" borderId="0" xfId="3" applyFont="1" applyFill="1" applyAlignment="1">
      <alignment vertical="top"/>
    </xf>
    <xf numFmtId="165" fontId="12" fillId="2" borderId="61" xfId="1" applyNumberFormat="1" applyFont="1" applyFill="1" applyBorder="1"/>
    <xf numFmtId="0" fontId="12" fillId="2" borderId="3" xfId="3" applyFont="1" applyFill="1" applyBorder="1" applyAlignment="1">
      <alignment vertical="center"/>
    </xf>
    <xf numFmtId="0" fontId="12" fillId="2" borderId="47" xfId="3" applyFont="1" applyFill="1" applyBorder="1" applyAlignment="1">
      <alignment vertical="center"/>
    </xf>
    <xf numFmtId="0" fontId="25" fillId="2" borderId="0" xfId="8" applyFont="1" applyFill="1"/>
    <xf numFmtId="0" fontId="16" fillId="2" borderId="0" xfId="8" applyFont="1" applyFill="1"/>
    <xf numFmtId="0" fontId="30" fillId="2" borderId="0" xfId="8" applyFont="1" applyFill="1"/>
    <xf numFmtId="0" fontId="12" fillId="2" borderId="0" xfId="8" applyFont="1" applyFill="1" applyAlignment="1">
      <alignment vertical="top" wrapText="1"/>
    </xf>
    <xf numFmtId="0" fontId="17" fillId="2" borderId="0" xfId="8" applyFont="1" applyFill="1" applyAlignment="1">
      <alignment vertical="top" wrapText="1"/>
    </xf>
    <xf numFmtId="0" fontId="17" fillId="2" borderId="0" xfId="8" applyFont="1" applyFill="1"/>
    <xf numFmtId="0" fontId="12" fillId="2" borderId="0" xfId="8" applyFont="1" applyFill="1"/>
    <xf numFmtId="0" fontId="12" fillId="2" borderId="0" xfId="8" applyFont="1" applyFill="1" applyAlignment="1">
      <alignment vertical="top"/>
    </xf>
    <xf numFmtId="0" fontId="24" fillId="2" borderId="0" xfId="8" applyFont="1" applyFill="1"/>
    <xf numFmtId="0" fontId="19" fillId="2" borderId="0" xfId="8" applyFont="1" applyFill="1" applyAlignment="1">
      <alignment vertical="top"/>
    </xf>
    <xf numFmtId="0" fontId="10" fillId="2" borderId="0" xfId="8" applyFont="1" applyFill="1" applyAlignment="1">
      <alignment vertical="top"/>
    </xf>
    <xf numFmtId="0" fontId="12" fillId="2" borderId="0" xfId="3" applyFont="1" applyFill="1" applyAlignment="1">
      <alignment horizontal="center" vertical="center"/>
    </xf>
    <xf numFmtId="165" fontId="12" fillId="2" borderId="0" xfId="1" applyNumberFormat="1" applyFont="1" applyFill="1" applyBorder="1"/>
    <xf numFmtId="0" fontId="17" fillId="2" borderId="62" xfId="3" applyFont="1" applyFill="1" applyBorder="1" applyAlignment="1">
      <alignment horizontal="left"/>
    </xf>
    <xf numFmtId="0" fontId="5" fillId="0" borderId="1" xfId="0" applyFont="1" applyBorder="1" applyAlignment="1">
      <alignment horizontal="left" vertical="center"/>
    </xf>
    <xf numFmtId="49" fontId="5" fillId="0" borderId="1" xfId="0" applyNumberFormat="1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28" fillId="0" borderId="0" xfId="5" applyFont="1" applyAlignment="1">
      <alignment vertical="center"/>
    </xf>
    <xf numFmtId="0" fontId="8" fillId="0" borderId="0" xfId="5" applyAlignment="1">
      <alignment vertical="center"/>
    </xf>
    <xf numFmtId="0" fontId="5" fillId="0" borderId="0" xfId="0" applyFont="1" applyAlignment="1">
      <alignment horizontal="left" vertical="center"/>
    </xf>
    <xf numFmtId="0" fontId="8" fillId="0" borderId="0" xfId="5" applyAlignment="1">
      <alignment horizontal="center"/>
    </xf>
    <xf numFmtId="0" fontId="14" fillId="2" borderId="0" xfId="3" quotePrefix="1" applyFont="1" applyFill="1"/>
    <xf numFmtId="0" fontId="21" fillId="2" borderId="39" xfId="3" applyFont="1" applyFill="1" applyBorder="1" applyAlignment="1">
      <alignment vertical="center"/>
    </xf>
    <xf numFmtId="165" fontId="20" fillId="2" borderId="37" xfId="1" applyNumberFormat="1" applyFont="1" applyFill="1" applyBorder="1"/>
    <xf numFmtId="165" fontId="20" fillId="2" borderId="25" xfId="1" applyNumberFormat="1" applyFont="1" applyFill="1" applyBorder="1"/>
    <xf numFmtId="14" fontId="12" fillId="2" borderId="43" xfId="1" applyNumberFormat="1" applyFont="1" applyFill="1" applyBorder="1" applyAlignment="1">
      <alignment horizontal="right" vertical="center" wrapText="1"/>
    </xf>
    <xf numFmtId="14" fontId="12" fillId="2" borderId="51" xfId="1" applyNumberFormat="1" applyFont="1" applyFill="1" applyBorder="1" applyAlignment="1">
      <alignment horizontal="right" vertical="center" wrapText="1"/>
    </xf>
    <xf numFmtId="166" fontId="20" fillId="2" borderId="39" xfId="2" applyNumberFormat="1" applyFont="1" applyFill="1" applyBorder="1"/>
    <xf numFmtId="165" fontId="20" fillId="2" borderId="39" xfId="1" applyNumberFormat="1" applyFont="1" applyFill="1" applyBorder="1"/>
    <xf numFmtId="165" fontId="17" fillId="2" borderId="10" xfId="1" applyNumberFormat="1" applyFont="1" applyFill="1" applyBorder="1"/>
    <xf numFmtId="165" fontId="17" fillId="2" borderId="14" xfId="1" applyNumberFormat="1" applyFont="1" applyFill="1" applyBorder="1"/>
    <xf numFmtId="165" fontId="20" fillId="2" borderId="32" xfId="1" applyNumberFormat="1" applyFont="1" applyFill="1" applyBorder="1"/>
    <xf numFmtId="165" fontId="20" fillId="2" borderId="33" xfId="1" applyNumberFormat="1" applyFont="1" applyFill="1" applyBorder="1"/>
    <xf numFmtId="0" fontId="31" fillId="3" borderId="0" xfId="0" applyFont="1" applyFill="1"/>
    <xf numFmtId="0" fontId="32" fillId="3" borderId="0" xfId="0" applyFont="1" applyFill="1"/>
    <xf numFmtId="0" fontId="5" fillId="3" borderId="0" xfId="0" applyFont="1" applyFill="1"/>
    <xf numFmtId="0" fontId="8" fillId="4" borderId="0" xfId="5" applyFill="1"/>
    <xf numFmtId="0" fontId="33" fillId="3" borderId="0" xfId="0" applyFont="1" applyFill="1"/>
    <xf numFmtId="0" fontId="8" fillId="0" borderId="0" xfId="0" applyFont="1"/>
    <xf numFmtId="0" fontId="8" fillId="4" borderId="0" xfId="5" applyFill="1" applyAlignment="1">
      <alignment horizontal="center"/>
    </xf>
    <xf numFmtId="165" fontId="17" fillId="4" borderId="42" xfId="1" applyNumberFormat="1" applyFont="1" applyFill="1" applyBorder="1" applyAlignment="1">
      <alignment horizontal="center"/>
    </xf>
    <xf numFmtId="165" fontId="17" fillId="4" borderId="40" xfId="1" applyNumberFormat="1" applyFont="1" applyFill="1" applyBorder="1" applyAlignment="1">
      <alignment horizontal="center"/>
    </xf>
    <xf numFmtId="165" fontId="17" fillId="4" borderId="57" xfId="1" applyNumberFormat="1" applyFont="1" applyFill="1" applyBorder="1" applyAlignment="1">
      <alignment horizontal="left"/>
    </xf>
    <xf numFmtId="165" fontId="12" fillId="4" borderId="12" xfId="1" applyNumberFormat="1" applyFont="1" applyFill="1" applyBorder="1" applyAlignment="1">
      <alignment horizontal="center"/>
    </xf>
    <xf numFmtId="165" fontId="12" fillId="4" borderId="54" xfId="1" applyNumberFormat="1" applyFont="1" applyFill="1" applyBorder="1" applyAlignment="1">
      <alignment horizontal="center"/>
    </xf>
    <xf numFmtId="165" fontId="21" fillId="4" borderId="12" xfId="1" applyNumberFormat="1" applyFont="1" applyFill="1" applyBorder="1" applyAlignment="1">
      <alignment horizontal="center"/>
    </xf>
    <xf numFmtId="165" fontId="17" fillId="4" borderId="43" xfId="1" applyNumberFormat="1" applyFont="1" applyFill="1" applyBorder="1" applyAlignment="1">
      <alignment vertical="center"/>
    </xf>
    <xf numFmtId="0" fontId="12" fillId="2" borderId="22" xfId="3" applyFont="1" applyFill="1" applyBorder="1" applyAlignment="1">
      <alignment horizontal="center" vertical="center" wrapText="1"/>
    </xf>
    <xf numFmtId="0" fontId="12" fillId="2" borderId="6" xfId="3" applyFont="1" applyFill="1" applyBorder="1" applyAlignment="1">
      <alignment horizontal="center" vertical="center" wrapText="1"/>
    </xf>
    <xf numFmtId="0" fontId="12" fillId="2" borderId="23" xfId="0" applyFont="1" applyFill="1" applyBorder="1" applyAlignment="1">
      <alignment horizontal="center" vertical="center"/>
    </xf>
    <xf numFmtId="0" fontId="9" fillId="0" borderId="68" xfId="5" applyFont="1" applyBorder="1" applyAlignment="1">
      <alignment horizontal="center" vertical="center"/>
    </xf>
    <xf numFmtId="0" fontId="9" fillId="0" borderId="68" xfId="5" applyFont="1" applyBorder="1" applyAlignment="1">
      <alignment vertical="center"/>
    </xf>
    <xf numFmtId="0" fontId="8" fillId="0" borderId="7" xfId="5" applyBorder="1" applyAlignment="1">
      <alignment horizontal="center"/>
    </xf>
    <xf numFmtId="0" fontId="8" fillId="0" borderId="7" xfId="5" applyBorder="1"/>
    <xf numFmtId="0" fontId="8" fillId="2" borderId="0" xfId="5" applyFill="1"/>
    <xf numFmtId="0" fontId="8" fillId="2" borderId="0" xfId="5" applyFill="1" applyAlignment="1">
      <alignment horizontal="center"/>
    </xf>
    <xf numFmtId="0" fontId="34" fillId="0" borderId="0" xfId="0" applyFont="1" applyAlignment="1">
      <alignment horizontal="left"/>
    </xf>
    <xf numFmtId="49" fontId="8" fillId="0" borderId="0" xfId="0" applyNumberFormat="1" applyFont="1"/>
    <xf numFmtId="0" fontId="12" fillId="2" borderId="7" xfId="3" applyFont="1" applyFill="1" applyBorder="1" applyAlignment="1">
      <alignment vertical="center"/>
    </xf>
    <xf numFmtId="0" fontId="21" fillId="2" borderId="24" xfId="3" applyFont="1" applyFill="1" applyBorder="1"/>
    <xf numFmtId="165" fontId="12" fillId="2" borderId="63" xfId="1" applyNumberFormat="1" applyFont="1" applyFill="1" applyBorder="1" applyAlignment="1">
      <alignment horizontal="center" vertical="center" wrapText="1"/>
    </xf>
    <xf numFmtId="165" fontId="13" fillId="2" borderId="0" xfId="3" applyNumberFormat="1" applyFont="1" applyFill="1"/>
    <xf numFmtId="165" fontId="12" fillId="2" borderId="56" xfId="1" applyNumberFormat="1" applyFont="1" applyFill="1" applyBorder="1" applyAlignment="1">
      <alignment horizontal="left" vertical="center"/>
    </xf>
    <xf numFmtId="165" fontId="12" fillId="2" borderId="51" xfId="1" applyNumberFormat="1" applyFont="1" applyFill="1" applyBorder="1" applyAlignment="1">
      <alignment horizontal="left" vertical="center"/>
    </xf>
    <xf numFmtId="165" fontId="12" fillId="2" borderId="10" xfId="1" applyNumberFormat="1" applyFont="1" applyFill="1" applyBorder="1" applyAlignment="1">
      <alignment horizontal="left" vertical="center"/>
    </xf>
    <xf numFmtId="165" fontId="12" fillId="2" borderId="14" xfId="1" applyNumberFormat="1" applyFont="1" applyFill="1" applyBorder="1" applyAlignment="1">
      <alignment horizontal="left" vertical="center"/>
    </xf>
    <xf numFmtId="0" fontId="23" fillId="2" borderId="30" xfId="3" applyFont="1" applyFill="1" applyBorder="1" applyAlignment="1">
      <alignment vertical="center"/>
    </xf>
    <xf numFmtId="165" fontId="12" fillId="4" borderId="30" xfId="1" applyNumberFormat="1" applyFont="1" applyFill="1" applyBorder="1" applyAlignment="1">
      <alignment vertical="center"/>
    </xf>
    <xf numFmtId="165" fontId="12" fillId="4" borderId="51" xfId="1" applyNumberFormat="1" applyFont="1" applyFill="1" applyBorder="1" applyAlignment="1">
      <alignment vertical="center"/>
    </xf>
    <xf numFmtId="0" fontId="23" fillId="2" borderId="4" xfId="3" applyFont="1" applyFill="1" applyBorder="1" applyAlignment="1">
      <alignment vertical="center"/>
    </xf>
    <xf numFmtId="0" fontId="23" fillId="2" borderId="50" xfId="3" applyFont="1" applyFill="1" applyBorder="1" applyAlignment="1">
      <alignment vertical="center"/>
    </xf>
    <xf numFmtId="0" fontId="23" fillId="2" borderId="3" xfId="3" applyFont="1" applyFill="1" applyBorder="1" applyAlignment="1">
      <alignment vertical="center"/>
    </xf>
    <xf numFmtId="0" fontId="13" fillId="2" borderId="0" xfId="10" applyFont="1" applyFill="1"/>
    <xf numFmtId="165" fontId="13" fillId="2" borderId="0" xfId="1" applyNumberFormat="1" applyFont="1" applyFill="1"/>
    <xf numFmtId="0" fontId="17" fillId="2" borderId="44" xfId="10" applyFont="1" applyFill="1" applyBorder="1" applyAlignment="1">
      <alignment horizontal="center" vertical="center"/>
    </xf>
    <xf numFmtId="0" fontId="17" fillId="2" borderId="50" xfId="10" applyFont="1" applyFill="1" applyBorder="1" applyAlignment="1">
      <alignment horizontal="left" vertical="center"/>
    </xf>
    <xf numFmtId="0" fontId="17" fillId="2" borderId="43" xfId="10" applyFont="1" applyFill="1" applyBorder="1" applyAlignment="1">
      <alignment horizontal="center" vertical="center"/>
    </xf>
    <xf numFmtId="0" fontId="20" fillId="4" borderId="9" xfId="10" applyFont="1" applyFill="1" applyBorder="1" applyAlignment="1">
      <alignment horizontal="center" vertical="center"/>
    </xf>
    <xf numFmtId="0" fontId="17" fillId="2" borderId="39" xfId="10" applyFont="1" applyFill="1" applyBorder="1" applyAlignment="1">
      <alignment horizontal="center" vertical="center" wrapText="1"/>
    </xf>
    <xf numFmtId="0" fontId="17" fillId="2" borderId="16" xfId="10" applyFont="1" applyFill="1" applyBorder="1" applyAlignment="1">
      <alignment horizontal="center" vertical="center" wrapText="1"/>
    </xf>
    <xf numFmtId="0" fontId="17" fillId="2" borderId="48" xfId="10" applyFont="1" applyFill="1" applyBorder="1" applyAlignment="1">
      <alignment horizontal="center" vertical="center" wrapText="1"/>
    </xf>
    <xf numFmtId="0" fontId="17" fillId="2" borderId="32" xfId="10" applyFont="1" applyFill="1" applyBorder="1" applyAlignment="1">
      <alignment horizontal="center" vertical="center" wrapText="1"/>
    </xf>
    <xf numFmtId="0" fontId="17" fillId="2" borderId="24" xfId="10" applyFont="1" applyFill="1" applyBorder="1"/>
    <xf numFmtId="0" fontId="17" fillId="2" borderId="0" xfId="10" applyFont="1" applyFill="1"/>
    <xf numFmtId="0" fontId="17" fillId="2" borderId="51" xfId="10" applyFont="1" applyFill="1" applyBorder="1" applyAlignment="1">
      <alignment horizontal="center" vertical="center" wrapText="1"/>
    </xf>
    <xf numFmtId="0" fontId="17" fillId="2" borderId="23" xfId="10" applyFont="1" applyFill="1" applyBorder="1" applyAlignment="1">
      <alignment horizontal="center" vertical="center" wrapText="1"/>
    </xf>
    <xf numFmtId="0" fontId="17" fillId="2" borderId="30" xfId="10" applyFont="1" applyFill="1" applyBorder="1" applyAlignment="1">
      <alignment horizontal="center" vertical="center" wrapText="1"/>
    </xf>
    <xf numFmtId="0" fontId="17" fillId="2" borderId="54" xfId="10" applyFont="1" applyFill="1" applyBorder="1" applyAlignment="1">
      <alignment horizontal="center" vertical="center" wrapText="1"/>
    </xf>
    <xf numFmtId="0" fontId="10" fillId="2" borderId="0" xfId="10" applyFont="1" applyFill="1" applyAlignment="1">
      <alignment vertical="top"/>
    </xf>
    <xf numFmtId="0" fontId="14" fillId="2" borderId="0" xfId="10" applyFont="1" applyFill="1"/>
    <xf numFmtId="0" fontId="21" fillId="4" borderId="41" xfId="10" applyFont="1" applyFill="1" applyBorder="1" applyAlignment="1">
      <alignment horizontal="left" vertical="center"/>
    </xf>
    <xf numFmtId="0" fontId="21" fillId="4" borderId="34" xfId="10" applyFont="1" applyFill="1" applyBorder="1" applyAlignment="1">
      <alignment horizontal="left" vertical="center"/>
    </xf>
    <xf numFmtId="0" fontId="21" fillId="4" borderId="45" xfId="10" applyFont="1" applyFill="1" applyBorder="1" applyAlignment="1">
      <alignment horizontal="left" vertical="center"/>
    </xf>
    <xf numFmtId="165" fontId="21" fillId="2" borderId="9" xfId="1" applyNumberFormat="1" applyFont="1" applyFill="1" applyBorder="1" applyAlignment="1">
      <alignment vertical="center"/>
    </xf>
    <xf numFmtId="165" fontId="21" fillId="2" borderId="41" xfId="1" applyNumberFormat="1" applyFont="1" applyFill="1" applyBorder="1" applyAlignment="1">
      <alignment vertical="center"/>
    </xf>
    <xf numFmtId="165" fontId="21" fillId="4" borderId="10" xfId="1" applyNumberFormat="1" applyFont="1" applyFill="1" applyBorder="1" applyAlignment="1">
      <alignment vertical="center"/>
    </xf>
    <xf numFmtId="165" fontId="21" fillId="4" borderId="41" xfId="1" applyNumberFormat="1" applyFont="1" applyFill="1" applyBorder="1" applyAlignment="1">
      <alignment vertical="center"/>
    </xf>
    <xf numFmtId="165" fontId="21" fillId="2" borderId="10" xfId="1" applyNumberFormat="1" applyFont="1" applyFill="1" applyBorder="1" applyAlignment="1">
      <alignment vertical="center"/>
    </xf>
    <xf numFmtId="165" fontId="21" fillId="4" borderId="56" xfId="1" applyNumberFormat="1" applyFont="1" applyFill="1" applyBorder="1" applyAlignment="1">
      <alignment vertical="center"/>
    </xf>
    <xf numFmtId="0" fontId="12" fillId="2" borderId="46" xfId="10" applyFont="1" applyFill="1" applyBorder="1" applyAlignment="1">
      <alignment horizontal="left" vertical="center"/>
    </xf>
    <xf numFmtId="165" fontId="12" fillId="4" borderId="14" xfId="1" applyNumberFormat="1" applyFont="1" applyFill="1" applyBorder="1" applyAlignment="1">
      <alignment vertical="center"/>
    </xf>
    <xf numFmtId="165" fontId="12" fillId="2" borderId="47" xfId="1" applyNumberFormat="1" applyFont="1" applyFill="1" applyBorder="1" applyAlignment="1">
      <alignment vertical="center"/>
    </xf>
    <xf numFmtId="165" fontId="12" fillId="4" borderId="16" xfId="1" applyNumberFormat="1" applyFont="1" applyFill="1" applyBorder="1" applyAlignment="1">
      <alignment vertical="center"/>
    </xf>
    <xf numFmtId="165" fontId="12" fillId="4" borderId="47" xfId="1" applyNumberFormat="1" applyFont="1" applyFill="1" applyBorder="1" applyAlignment="1">
      <alignment vertical="center"/>
    </xf>
    <xf numFmtId="165" fontId="12" fillId="4" borderId="25" xfId="1" applyNumberFormat="1" applyFont="1" applyFill="1" applyBorder="1" applyAlignment="1">
      <alignment vertical="center"/>
    </xf>
    <xf numFmtId="166" fontId="21" fillId="2" borderId="16" xfId="2" applyNumberFormat="1" applyFont="1" applyFill="1" applyBorder="1" applyAlignment="1">
      <alignment vertical="center"/>
    </xf>
    <xf numFmtId="166" fontId="21" fillId="2" borderId="25" xfId="2" applyNumberFormat="1" applyFont="1" applyFill="1" applyBorder="1" applyAlignment="1">
      <alignment vertical="center"/>
    </xf>
    <xf numFmtId="166" fontId="12" fillId="2" borderId="23" xfId="2" applyNumberFormat="1" applyFont="1" applyFill="1" applyBorder="1" applyAlignment="1">
      <alignment vertical="center"/>
    </xf>
    <xf numFmtId="166" fontId="12" fillId="2" borderId="53" xfId="2" applyNumberFormat="1" applyFont="1" applyFill="1" applyBorder="1" applyAlignment="1">
      <alignment vertical="center"/>
    </xf>
    <xf numFmtId="166" fontId="12" fillId="2" borderId="62" xfId="2" applyNumberFormat="1" applyFont="1" applyFill="1" applyBorder="1"/>
    <xf numFmtId="0" fontId="12" fillId="2" borderId="64" xfId="3" applyFont="1" applyFill="1" applyBorder="1" applyAlignment="1">
      <alignment horizontal="center" vertical="center" wrapText="1"/>
    </xf>
    <xf numFmtId="0" fontId="12" fillId="2" borderId="54" xfId="3" applyFont="1" applyFill="1" applyBorder="1" applyAlignment="1">
      <alignment horizontal="center"/>
    </xf>
    <xf numFmtId="0" fontId="12" fillId="2" borderId="40" xfId="3" applyFont="1" applyFill="1" applyBorder="1" applyAlignment="1">
      <alignment horizontal="center"/>
    </xf>
    <xf numFmtId="0" fontId="13" fillId="2" borderId="0" xfId="10" applyFont="1" applyFill="1" applyAlignment="1">
      <alignment vertical="center"/>
    </xf>
    <xf numFmtId="0" fontId="13" fillId="2" borderId="0" xfId="10" applyFont="1" applyFill="1" applyAlignment="1">
      <alignment vertical="top" wrapText="1"/>
    </xf>
    <xf numFmtId="0" fontId="15" fillId="2" borderId="0" xfId="10" applyFont="1" applyFill="1" applyAlignment="1">
      <alignment vertical="top" wrapText="1"/>
    </xf>
    <xf numFmtId="166" fontId="12" fillId="2" borderId="51" xfId="2" applyNumberFormat="1" applyFont="1" applyFill="1" applyBorder="1"/>
    <xf numFmtId="166" fontId="12" fillId="2" borderId="53" xfId="2" applyNumberFormat="1" applyFont="1" applyFill="1" applyBorder="1"/>
    <xf numFmtId="166" fontId="21" fillId="2" borderId="39" xfId="2" applyNumberFormat="1" applyFont="1" applyFill="1" applyBorder="1"/>
    <xf numFmtId="0" fontId="23" fillId="2" borderId="25" xfId="3" applyFont="1" applyFill="1" applyBorder="1"/>
    <xf numFmtId="165" fontId="23" fillId="2" borderId="40" xfId="1" applyNumberFormat="1" applyFont="1" applyFill="1" applyBorder="1"/>
    <xf numFmtId="165" fontId="23" fillId="2" borderId="16" xfId="1" applyNumberFormat="1" applyFont="1" applyFill="1" applyBorder="1"/>
    <xf numFmtId="165" fontId="23" fillId="2" borderId="25" xfId="1" applyNumberFormat="1" applyFont="1" applyFill="1" applyBorder="1"/>
    <xf numFmtId="0" fontId="23" fillId="2" borderId="46" xfId="3" applyFont="1" applyFill="1" applyBorder="1" applyAlignment="1">
      <alignment horizontal="left" vertical="center"/>
    </xf>
    <xf numFmtId="165" fontId="27" fillId="2" borderId="44" xfId="1" applyNumberFormat="1" applyFont="1" applyFill="1" applyBorder="1"/>
    <xf numFmtId="165" fontId="27" fillId="2" borderId="25" xfId="1" applyNumberFormat="1" applyFont="1" applyFill="1" applyBorder="1"/>
    <xf numFmtId="0" fontId="12" fillId="2" borderId="58" xfId="3" applyFont="1" applyFill="1" applyBorder="1" applyAlignment="1">
      <alignment horizontal="center" vertical="center" wrapText="1"/>
    </xf>
    <xf numFmtId="164" fontId="13" fillId="2" borderId="0" xfId="3" applyNumberFormat="1" applyFont="1" applyFill="1"/>
    <xf numFmtId="0" fontId="13" fillId="2" borderId="14" xfId="3" applyFont="1" applyFill="1" applyBorder="1" applyAlignment="1">
      <alignment vertical="center"/>
    </xf>
    <xf numFmtId="0" fontId="20" fillId="2" borderId="14" xfId="3" applyFont="1" applyFill="1" applyBorder="1" applyAlignment="1">
      <alignment vertical="center"/>
    </xf>
    <xf numFmtId="0" fontId="21" fillId="2" borderId="30" xfId="0" applyFont="1" applyFill="1" applyBorder="1" applyAlignment="1">
      <alignment vertical="center"/>
    </xf>
    <xf numFmtId="0" fontId="8" fillId="2" borderId="21" xfId="3" applyFont="1" applyFill="1" applyBorder="1"/>
    <xf numFmtId="0" fontId="28" fillId="2" borderId="46" xfId="3" applyFont="1" applyFill="1" applyBorder="1"/>
    <xf numFmtId="0" fontId="28" fillId="2" borderId="66" xfId="3" applyFont="1" applyFill="1" applyBorder="1"/>
    <xf numFmtId="0" fontId="28" fillId="2" borderId="55" xfId="3" applyFont="1" applyFill="1" applyBorder="1"/>
    <xf numFmtId="0" fontId="28" fillId="2" borderId="31" xfId="3" applyFont="1" applyFill="1" applyBorder="1" applyAlignment="1">
      <alignment vertical="center"/>
    </xf>
    <xf numFmtId="0" fontId="28" fillId="2" borderId="4" xfId="3" applyFont="1" applyFill="1" applyBorder="1" applyAlignment="1">
      <alignment vertical="center"/>
    </xf>
    <xf numFmtId="0" fontId="8" fillId="2" borderId="6" xfId="3" applyFont="1" applyFill="1" applyBorder="1" applyAlignment="1">
      <alignment vertical="center"/>
    </xf>
    <xf numFmtId="167" fontId="35" fillId="0" borderId="14" xfId="1" applyNumberFormat="1" applyFont="1" applyBorder="1"/>
    <xf numFmtId="0" fontId="20" fillId="2" borderId="12" xfId="0" applyFont="1" applyFill="1" applyBorder="1" applyAlignment="1">
      <alignment horizontal="center" vertical="center"/>
    </xf>
    <xf numFmtId="0" fontId="20" fillId="2" borderId="3" xfId="0" applyFont="1" applyFill="1" applyBorder="1" applyAlignment="1">
      <alignment vertical="center"/>
    </xf>
    <xf numFmtId="0" fontId="17" fillId="2" borderId="23" xfId="3" applyFont="1" applyFill="1" applyBorder="1" applyAlignment="1">
      <alignment vertical="center"/>
    </xf>
    <xf numFmtId="0" fontId="35" fillId="0" borderId="42" xfId="0" applyFont="1" applyBorder="1"/>
    <xf numFmtId="0" fontId="35" fillId="0" borderId="12" xfId="0" applyFont="1" applyBorder="1"/>
    <xf numFmtId="0" fontId="35" fillId="0" borderId="40" xfId="0" applyFont="1" applyBorder="1"/>
    <xf numFmtId="167" fontId="17" fillId="2" borderId="14" xfId="3" applyNumberFormat="1" applyFont="1" applyFill="1" applyBorder="1" applyAlignment="1">
      <alignment vertical="center"/>
    </xf>
    <xf numFmtId="0" fontId="12" fillId="2" borderId="3" xfId="0" applyFont="1" applyFill="1" applyBorder="1" applyAlignment="1">
      <alignment vertical="center"/>
    </xf>
    <xf numFmtId="0" fontId="37" fillId="0" borderId="0" xfId="0" applyFont="1"/>
    <xf numFmtId="0" fontId="35" fillId="0" borderId="9" xfId="0" applyFont="1" applyBorder="1"/>
    <xf numFmtId="0" fontId="35" fillId="0" borderId="10" xfId="0" applyFont="1" applyBorder="1"/>
    <xf numFmtId="0" fontId="35" fillId="0" borderId="56" xfId="0" applyFont="1" applyBorder="1"/>
    <xf numFmtId="0" fontId="36" fillId="0" borderId="9" xfId="0" applyFont="1" applyBorder="1"/>
    <xf numFmtId="0" fontId="36" fillId="0" borderId="10" xfId="0" applyFont="1" applyBorder="1"/>
    <xf numFmtId="0" fontId="36" fillId="0" borderId="56" xfId="0" applyFont="1" applyBorder="1"/>
    <xf numFmtId="0" fontId="38" fillId="0" borderId="72" xfId="0" applyFont="1" applyBorder="1"/>
    <xf numFmtId="0" fontId="38" fillId="0" borderId="73" xfId="0" applyFont="1" applyBorder="1"/>
    <xf numFmtId="0" fontId="38" fillId="0" borderId="69" xfId="0" applyFont="1" applyBorder="1"/>
    <xf numFmtId="0" fontId="12" fillId="2" borderId="41" xfId="3" applyFont="1" applyFill="1" applyBorder="1"/>
    <xf numFmtId="0" fontId="12" fillId="2" borderId="74" xfId="3" applyFont="1" applyFill="1" applyBorder="1"/>
    <xf numFmtId="165" fontId="21" fillId="2" borderId="54" xfId="1" applyNumberFormat="1" applyFont="1" applyFill="1" applyBorder="1"/>
    <xf numFmtId="0" fontId="12" fillId="2" borderId="20" xfId="3" applyFont="1" applyFill="1" applyBorder="1" applyAlignment="1">
      <alignment horizontal="center" vertical="center" wrapText="1"/>
    </xf>
    <xf numFmtId="9" fontId="12" fillId="2" borderId="20" xfId="3" applyNumberFormat="1" applyFont="1" applyFill="1" applyBorder="1" applyAlignment="1">
      <alignment horizontal="center" vertical="center" wrapText="1"/>
    </xf>
    <xf numFmtId="9" fontId="12" fillId="2" borderId="74" xfId="3" applyNumberFormat="1" applyFont="1" applyFill="1" applyBorder="1" applyAlignment="1">
      <alignment horizontal="center" vertical="center" wrapText="1"/>
    </xf>
    <xf numFmtId="9" fontId="12" fillId="2" borderId="17" xfId="3" applyNumberFormat="1" applyFont="1" applyFill="1" applyBorder="1" applyAlignment="1">
      <alignment horizontal="center" vertical="center" wrapText="1"/>
    </xf>
    <xf numFmtId="167" fontId="0" fillId="0" borderId="14" xfId="1" applyNumberFormat="1" applyFont="1" applyBorder="1"/>
    <xf numFmtId="0" fontId="12" fillId="2" borderId="14" xfId="3" applyFont="1" applyFill="1" applyBorder="1"/>
    <xf numFmtId="0" fontId="39" fillId="0" borderId="0" xfId="5" applyFont="1"/>
    <xf numFmtId="0" fontId="39" fillId="4" borderId="0" xfId="5" applyFont="1" applyFill="1"/>
    <xf numFmtId="0" fontId="39" fillId="2" borderId="0" xfId="5" applyFont="1" applyFill="1"/>
    <xf numFmtId="0" fontId="39" fillId="0" borderId="7" xfId="5" applyFont="1" applyBorder="1"/>
    <xf numFmtId="0" fontId="12" fillId="2" borderId="36" xfId="3" applyFont="1" applyFill="1" applyBorder="1" applyAlignment="1">
      <alignment horizontal="center" vertical="center" wrapText="1"/>
    </xf>
    <xf numFmtId="0" fontId="12" fillId="2" borderId="60" xfId="3" applyFont="1" applyFill="1" applyBorder="1" applyAlignment="1">
      <alignment horizontal="center" vertical="center" wrapText="1"/>
    </xf>
    <xf numFmtId="0" fontId="40" fillId="2" borderId="0" xfId="0" applyFont="1" applyFill="1"/>
    <xf numFmtId="0" fontId="0" fillId="2" borderId="0" xfId="0" applyFill="1" applyAlignment="1">
      <alignment horizontal="center"/>
    </xf>
    <xf numFmtId="0" fontId="41" fillId="2" borderId="75" xfId="0" applyFont="1" applyFill="1" applyBorder="1" applyAlignment="1">
      <alignment horizontal="left" vertical="top"/>
    </xf>
    <xf numFmtId="0" fontId="42" fillId="2" borderId="75" xfId="0" applyFont="1" applyFill="1" applyBorder="1" applyAlignment="1">
      <alignment vertical="center"/>
    </xf>
    <xf numFmtId="0" fontId="0" fillId="2" borderId="24" xfId="0" applyFill="1" applyBorder="1" applyAlignment="1">
      <alignment horizontal="center"/>
    </xf>
    <xf numFmtId="0" fontId="41" fillId="2" borderId="0" xfId="0" applyFont="1" applyFill="1" applyAlignment="1">
      <alignment horizontal="left" vertical="top"/>
    </xf>
    <xf numFmtId="0" fontId="43" fillId="2" borderId="0" xfId="0" applyFont="1" applyFill="1" applyAlignment="1">
      <alignment vertical="center"/>
    </xf>
    <xf numFmtId="0" fontId="41" fillId="2" borderId="0" xfId="0" applyFont="1" applyFill="1" applyAlignment="1">
      <alignment horizontal="center"/>
    </xf>
    <xf numFmtId="0" fontId="42" fillId="2" borderId="75" xfId="0" applyFont="1" applyFill="1" applyBorder="1"/>
    <xf numFmtId="0" fontId="41" fillId="2" borderId="24" xfId="0" applyFont="1" applyFill="1" applyBorder="1" applyAlignment="1">
      <alignment horizontal="center"/>
    </xf>
    <xf numFmtId="0" fontId="41" fillId="2" borderId="0" xfId="0" applyFont="1" applyFill="1"/>
    <xf numFmtId="3" fontId="41" fillId="2" borderId="0" xfId="0" applyNumberFormat="1" applyFont="1" applyFill="1" applyAlignment="1">
      <alignment horizontal="center"/>
    </xf>
    <xf numFmtId="14" fontId="41" fillId="2" borderId="0" xfId="0" applyNumberFormat="1" applyFont="1" applyFill="1" applyAlignment="1">
      <alignment horizontal="center"/>
    </xf>
    <xf numFmtId="14" fontId="41" fillId="2" borderId="0" xfId="0" applyNumberFormat="1" applyFont="1" applyFill="1" applyAlignment="1">
      <alignment horizontal="center" wrapText="1"/>
    </xf>
    <xf numFmtId="0" fontId="41" fillId="2" borderId="0" xfId="0" applyFont="1" applyFill="1" applyAlignment="1">
      <alignment horizontal="center" wrapText="1"/>
    </xf>
    <xf numFmtId="0" fontId="42" fillId="2" borderId="24" xfId="0" applyFont="1" applyFill="1" applyBorder="1" applyAlignment="1">
      <alignment vertical="center"/>
    </xf>
    <xf numFmtId="0" fontId="44" fillId="2" borderId="24" xfId="0" applyFont="1" applyFill="1" applyBorder="1" applyAlignment="1">
      <alignment horizontal="center"/>
    </xf>
    <xf numFmtId="0" fontId="41" fillId="2" borderId="0" xfId="0" applyFont="1" applyFill="1" applyAlignment="1">
      <alignment horizontal="left"/>
    </xf>
    <xf numFmtId="10" fontId="41" fillId="2" borderId="0" xfId="0" applyNumberFormat="1" applyFont="1" applyFill="1" applyAlignment="1">
      <alignment horizontal="center"/>
    </xf>
    <xf numFmtId="0" fontId="41" fillId="2" borderId="0" xfId="0" applyFont="1" applyFill="1" applyAlignment="1">
      <alignment horizontal="center" vertical="top" wrapText="1"/>
    </xf>
    <xf numFmtId="49" fontId="12" fillId="2" borderId="0" xfId="1" applyNumberFormat="1" applyFont="1" applyFill="1" applyBorder="1" applyAlignment="1">
      <alignment horizontal="left" vertical="center" wrapText="1"/>
    </xf>
    <xf numFmtId="49" fontId="23" fillId="4" borderId="0" xfId="1" applyNumberFormat="1" applyFont="1" applyFill="1" applyBorder="1" applyAlignment="1">
      <alignment horizontal="left" vertical="center" wrapText="1"/>
    </xf>
    <xf numFmtId="165" fontId="12" fillId="2" borderId="0" xfId="1" applyNumberFormat="1" applyFont="1" applyFill="1" applyBorder="1" applyAlignment="1">
      <alignment vertical="center"/>
    </xf>
    <xf numFmtId="165" fontId="12" fillId="2" borderId="0" xfId="1" applyNumberFormat="1" applyFont="1" applyFill="1" applyBorder="1" applyAlignment="1">
      <alignment vertical="center" wrapText="1"/>
    </xf>
    <xf numFmtId="14" fontId="12" fillId="2" borderId="0" xfId="1" applyNumberFormat="1" applyFont="1" applyFill="1" applyBorder="1" applyAlignment="1">
      <alignment vertical="center"/>
    </xf>
    <xf numFmtId="165" fontId="23" fillId="4" borderId="0" xfId="1" applyNumberFormat="1" applyFont="1" applyFill="1" applyBorder="1" applyAlignment="1">
      <alignment vertical="center"/>
    </xf>
    <xf numFmtId="165" fontId="12" fillId="4" borderId="0" xfId="1" applyNumberFormat="1" applyFont="1" applyFill="1" applyBorder="1" applyAlignment="1">
      <alignment vertical="center"/>
    </xf>
    <xf numFmtId="49" fontId="12" fillId="2" borderId="0" xfId="1" applyNumberFormat="1" applyFont="1" applyFill="1" applyBorder="1" applyAlignment="1">
      <alignment horizontal="left" vertical="center"/>
    </xf>
    <xf numFmtId="49" fontId="23" fillId="2" borderId="0" xfId="1" applyNumberFormat="1" applyFont="1" applyFill="1" applyBorder="1" applyAlignment="1">
      <alignment horizontal="left" vertical="center" wrapText="1"/>
    </xf>
    <xf numFmtId="165" fontId="23" fillId="2" borderId="0" xfId="1" applyNumberFormat="1" applyFont="1" applyFill="1" applyBorder="1" applyAlignment="1">
      <alignment vertical="center"/>
    </xf>
    <xf numFmtId="165" fontId="12" fillId="2" borderId="0" xfId="1" applyNumberFormat="1" applyFont="1" applyFill="1" applyBorder="1" applyAlignment="1">
      <alignment horizontal="left" vertical="center"/>
    </xf>
    <xf numFmtId="165" fontId="12" fillId="2" borderId="0" xfId="4" applyNumberFormat="1" applyFont="1" applyFill="1" applyBorder="1" applyAlignment="1">
      <alignment vertical="center"/>
    </xf>
    <xf numFmtId="165" fontId="12" fillId="2" borderId="0" xfId="4" applyNumberFormat="1" applyFont="1" applyFill="1" applyBorder="1" applyAlignment="1">
      <alignment horizontal="left" vertical="center"/>
    </xf>
    <xf numFmtId="0" fontId="21" fillId="2" borderId="0" xfId="3" applyFont="1" applyFill="1" applyAlignment="1">
      <alignment horizontal="center" vertical="center"/>
    </xf>
    <xf numFmtId="0" fontId="45" fillId="2" borderId="0" xfId="8" applyFont="1" applyFill="1" applyAlignment="1">
      <alignment vertical="top" wrapText="1"/>
    </xf>
    <xf numFmtId="0" fontId="47" fillId="4" borderId="42" xfId="3" applyFont="1" applyFill="1" applyBorder="1" applyAlignment="1">
      <alignment vertical="center"/>
    </xf>
    <xf numFmtId="0" fontId="47" fillId="4" borderId="34" xfId="3" applyFont="1" applyFill="1" applyBorder="1" applyAlignment="1">
      <alignment vertical="center"/>
    </xf>
    <xf numFmtId="0" fontId="45" fillId="2" borderId="12" xfId="3" applyFont="1" applyFill="1" applyBorder="1" applyAlignment="1">
      <alignment horizontal="center" vertical="center"/>
    </xf>
    <xf numFmtId="0" fontId="45" fillId="2" borderId="30" xfId="3" applyFont="1" applyFill="1" applyBorder="1" applyAlignment="1">
      <alignment vertical="center"/>
    </xf>
    <xf numFmtId="0" fontId="45" fillId="2" borderId="31" xfId="3" applyFont="1" applyFill="1" applyBorder="1" applyAlignment="1">
      <alignment vertical="center"/>
    </xf>
    <xf numFmtId="0" fontId="45" fillId="2" borderId="43" xfId="3" applyFont="1" applyFill="1" applyBorder="1" applyAlignment="1">
      <alignment horizontal="center" vertical="center"/>
    </xf>
    <xf numFmtId="0" fontId="48" fillId="2" borderId="31" xfId="3" applyFont="1" applyFill="1" applyBorder="1" applyAlignment="1">
      <alignment vertical="center"/>
    </xf>
    <xf numFmtId="0" fontId="46" fillId="2" borderId="46" xfId="8" applyFont="1" applyFill="1" applyBorder="1"/>
    <xf numFmtId="0" fontId="46" fillId="2" borderId="0" xfId="8" applyFont="1" applyFill="1"/>
    <xf numFmtId="0" fontId="47" fillId="2" borderId="12" xfId="3" applyFont="1" applyFill="1" applyBorder="1" applyAlignment="1">
      <alignment horizontal="center" vertical="center"/>
    </xf>
    <xf numFmtId="0" fontId="47" fillId="2" borderId="30" xfId="3" applyFont="1" applyFill="1" applyBorder="1" applyAlignment="1">
      <alignment vertical="center"/>
    </xf>
    <xf numFmtId="0" fontId="47" fillId="2" borderId="31" xfId="3" applyFont="1" applyFill="1" applyBorder="1" applyAlignment="1">
      <alignment vertical="center"/>
    </xf>
    <xf numFmtId="0" fontId="47" fillId="4" borderId="54" xfId="3" applyFont="1" applyFill="1" applyBorder="1" applyAlignment="1">
      <alignment vertical="center"/>
    </xf>
    <xf numFmtId="0" fontId="47" fillId="4" borderId="7" xfId="3" applyFont="1" applyFill="1" applyBorder="1" applyAlignment="1">
      <alignment vertical="center"/>
    </xf>
    <xf numFmtId="0" fontId="45" fillId="2" borderId="40" xfId="3" applyFont="1" applyFill="1" applyBorder="1" applyAlignment="1">
      <alignment horizontal="center" vertical="center"/>
    </xf>
    <xf numFmtId="0" fontId="45" fillId="2" borderId="47" xfId="3" applyFont="1" applyFill="1" applyBorder="1" applyAlignment="1">
      <alignment vertical="center"/>
    </xf>
    <xf numFmtId="0" fontId="45" fillId="2" borderId="50" xfId="3" applyFont="1" applyFill="1" applyBorder="1" applyAlignment="1">
      <alignment vertical="center"/>
    </xf>
    <xf numFmtId="165" fontId="21" fillId="2" borderId="0" xfId="1" applyNumberFormat="1" applyFont="1" applyFill="1" applyBorder="1"/>
    <xf numFmtId="0" fontId="46" fillId="2" borderId="0" xfId="3" applyFont="1" applyFill="1"/>
    <xf numFmtId="0" fontId="46" fillId="2" borderId="9" xfId="3" applyFont="1" applyFill="1" applyBorder="1" applyAlignment="1">
      <alignment horizontal="center" vertical="center" wrapText="1"/>
    </xf>
    <xf numFmtId="0" fontId="46" fillId="2" borderId="10" xfId="3" applyFont="1" applyFill="1" applyBorder="1" applyAlignment="1">
      <alignment horizontal="center" vertical="center" wrapText="1"/>
    </xf>
    <xf numFmtId="0" fontId="46" fillId="2" borderId="56" xfId="3" applyFont="1" applyFill="1" applyBorder="1" applyAlignment="1">
      <alignment horizontal="center" vertical="center" wrapText="1"/>
    </xf>
    <xf numFmtId="0" fontId="46" fillId="2" borderId="11" xfId="3" applyFont="1" applyFill="1" applyBorder="1"/>
    <xf numFmtId="0" fontId="45" fillId="2" borderId="51" xfId="3" applyFont="1" applyFill="1" applyBorder="1" applyAlignment="1">
      <alignment horizontal="center" vertical="center" wrapText="1"/>
    </xf>
    <xf numFmtId="14" fontId="45" fillId="2" borderId="15" xfId="3" applyNumberFormat="1" applyFont="1" applyFill="1" applyBorder="1" applyAlignment="1">
      <alignment horizontal="center" vertical="center" wrapText="1"/>
    </xf>
    <xf numFmtId="14" fontId="45" fillId="2" borderId="29" xfId="3" applyNumberFormat="1" applyFont="1" applyFill="1" applyBorder="1" applyAlignment="1">
      <alignment horizontal="center" vertical="center" wrapText="1"/>
    </xf>
    <xf numFmtId="14" fontId="45" fillId="2" borderId="38" xfId="3" applyNumberFormat="1" applyFont="1" applyFill="1" applyBorder="1" applyAlignment="1">
      <alignment horizontal="center" vertical="center" wrapText="1"/>
    </xf>
    <xf numFmtId="0" fontId="46" fillId="2" borderId="9" xfId="3" applyFont="1" applyFill="1" applyBorder="1" applyAlignment="1">
      <alignment horizontal="center" vertical="center"/>
    </xf>
    <xf numFmtId="0" fontId="45" fillId="2" borderId="10" xfId="3" applyFont="1" applyFill="1" applyBorder="1" applyAlignment="1">
      <alignment horizontal="left" vertical="center"/>
    </xf>
    <xf numFmtId="0" fontId="45" fillId="2" borderId="10" xfId="3" applyFont="1" applyFill="1" applyBorder="1" applyAlignment="1">
      <alignment vertical="center"/>
    </xf>
    <xf numFmtId="165" fontId="45" fillId="2" borderId="10" xfId="1" applyNumberFormat="1" applyFont="1" applyFill="1" applyBorder="1"/>
    <xf numFmtId="165" fontId="45" fillId="2" borderId="56" xfId="1" applyNumberFormat="1" applyFont="1" applyFill="1" applyBorder="1"/>
    <xf numFmtId="0" fontId="46" fillId="2" borderId="22" xfId="3" applyFont="1" applyFill="1" applyBorder="1" applyAlignment="1">
      <alignment horizontal="center" vertical="center"/>
    </xf>
    <xf numFmtId="0" fontId="45" fillId="2" borderId="13" xfId="3" applyFont="1" applyFill="1" applyBorder="1" applyAlignment="1">
      <alignment vertical="center"/>
    </xf>
    <xf numFmtId="0" fontId="46" fillId="2" borderId="14" xfId="3" applyFont="1" applyFill="1" applyBorder="1"/>
    <xf numFmtId="165" fontId="45" fillId="2" borderId="8" xfId="1" applyNumberFormat="1" applyFont="1" applyFill="1" applyBorder="1"/>
    <xf numFmtId="165" fontId="45" fillId="2" borderId="51" xfId="1" applyNumberFormat="1" applyFont="1" applyFill="1" applyBorder="1"/>
    <xf numFmtId="0" fontId="46" fillId="2" borderId="43" xfId="3" applyFont="1" applyFill="1" applyBorder="1" applyAlignment="1">
      <alignment horizontal="center" vertical="center"/>
    </xf>
    <xf numFmtId="0" fontId="45" fillId="2" borderId="14" xfId="3" applyFont="1" applyFill="1" applyBorder="1" applyAlignment="1">
      <alignment horizontal="left" vertical="center"/>
    </xf>
    <xf numFmtId="0" fontId="45" fillId="2" borderId="23" xfId="3" applyFont="1" applyFill="1" applyBorder="1" applyAlignment="1">
      <alignment vertical="center"/>
    </xf>
    <xf numFmtId="165" fontId="45" fillId="2" borderId="14" xfId="1" applyNumberFormat="1" applyFont="1" applyFill="1" applyBorder="1"/>
    <xf numFmtId="0" fontId="45" fillId="2" borderId="14" xfId="3" applyFont="1" applyFill="1" applyBorder="1" applyAlignment="1">
      <alignment vertical="center"/>
    </xf>
    <xf numFmtId="0" fontId="46" fillId="2" borderId="28" xfId="3" applyFont="1" applyFill="1" applyBorder="1" applyAlignment="1">
      <alignment horizontal="center" vertical="center"/>
    </xf>
    <xf numFmtId="0" fontId="45" fillId="2" borderId="29" xfId="3" applyFont="1" applyFill="1" applyBorder="1" applyAlignment="1">
      <alignment horizontal="left" vertical="center"/>
    </xf>
    <xf numFmtId="0" fontId="45" fillId="2" borderId="29" xfId="3" applyFont="1" applyFill="1" applyBorder="1" applyAlignment="1">
      <alignment vertical="center"/>
    </xf>
    <xf numFmtId="165" fontId="45" fillId="2" borderId="29" xfId="1" applyNumberFormat="1" applyFont="1" applyFill="1" applyBorder="1"/>
    <xf numFmtId="0" fontId="46" fillId="2" borderId="44" xfId="3" applyFont="1" applyFill="1" applyBorder="1" applyAlignment="1">
      <alignment horizontal="center" vertical="center"/>
    </xf>
    <xf numFmtId="0" fontId="45" fillId="2" borderId="16" xfId="3" applyFont="1" applyFill="1" applyBorder="1" applyAlignment="1">
      <alignment horizontal="left" vertical="center"/>
    </xf>
    <xf numFmtId="0" fontId="45" fillId="2" borderId="16" xfId="3" applyFont="1" applyFill="1" applyBorder="1" applyAlignment="1">
      <alignment vertical="center"/>
    </xf>
    <xf numFmtId="165" fontId="45" fillId="2" borderId="16" xfId="1" applyNumberFormat="1" applyFont="1" applyFill="1" applyBorder="1"/>
    <xf numFmtId="165" fontId="45" fillId="2" borderId="25" xfId="1" applyNumberFormat="1" applyFont="1" applyFill="1" applyBorder="1"/>
    <xf numFmtId="0" fontId="47" fillId="4" borderId="30" xfId="3" applyFont="1" applyFill="1" applyBorder="1" applyAlignment="1">
      <alignment vertical="top"/>
    </xf>
    <xf numFmtId="0" fontId="45" fillId="4" borderId="31" xfId="0" applyFont="1" applyFill="1" applyBorder="1"/>
    <xf numFmtId="14" fontId="45" fillId="4" borderId="14" xfId="0" applyNumberFormat="1" applyFont="1" applyFill="1" applyBorder="1" applyAlignment="1">
      <alignment horizontal="right"/>
    </xf>
    <xf numFmtId="14" fontId="45" fillId="4" borderId="13" xfId="0" applyNumberFormat="1" applyFont="1" applyFill="1" applyBorder="1" applyAlignment="1">
      <alignment horizontal="right"/>
    </xf>
    <xf numFmtId="0" fontId="45" fillId="2" borderId="74" xfId="0" applyFont="1" applyFill="1" applyBorder="1"/>
    <xf numFmtId="0" fontId="45" fillId="2" borderId="0" xfId="0" applyFont="1" applyFill="1"/>
    <xf numFmtId="3" fontId="45" fillId="2" borderId="29" xfId="0" applyNumberFormat="1" applyFont="1" applyFill="1" applyBorder="1"/>
    <xf numFmtId="3" fontId="45" fillId="2" borderId="5" xfId="0" applyNumberFormat="1" applyFont="1" applyFill="1" applyBorder="1"/>
    <xf numFmtId="3" fontId="45" fillId="2" borderId="17" xfId="0" applyNumberFormat="1" applyFont="1" applyFill="1" applyBorder="1"/>
    <xf numFmtId="0" fontId="49" fillId="4" borderId="30" xfId="0" applyFont="1" applyFill="1" applyBorder="1"/>
    <xf numFmtId="3" fontId="49" fillId="4" borderId="14" xfId="0" applyNumberFormat="1" applyFont="1" applyFill="1" applyBorder="1" applyAlignment="1">
      <alignment horizontal="right" wrapText="1"/>
    </xf>
    <xf numFmtId="3" fontId="49" fillId="4" borderId="13" xfId="0" applyNumberFormat="1" applyFont="1" applyFill="1" applyBorder="1" applyAlignment="1">
      <alignment horizontal="right" wrapText="1"/>
    </xf>
    <xf numFmtId="10" fontId="47" fillId="2" borderId="17" xfId="0" applyNumberFormat="1" applyFont="1" applyFill="1" applyBorder="1"/>
    <xf numFmtId="10" fontId="45" fillId="2" borderId="5" xfId="0" applyNumberFormat="1" applyFont="1" applyFill="1" applyBorder="1"/>
    <xf numFmtId="0" fontId="45" fillId="2" borderId="6" xfId="0" applyFont="1" applyFill="1" applyBorder="1"/>
    <xf numFmtId="0" fontId="45" fillId="2" borderId="7" xfId="0" applyFont="1" applyFill="1" applyBorder="1"/>
    <xf numFmtId="10" fontId="47" fillId="2" borderId="23" xfId="0" applyNumberFormat="1" applyFont="1" applyFill="1" applyBorder="1"/>
    <xf numFmtId="10" fontId="45" fillId="2" borderId="8" xfId="0" applyNumberFormat="1" applyFont="1" applyFill="1" applyBorder="1"/>
    <xf numFmtId="0" fontId="49" fillId="4" borderId="3" xfId="0" applyFont="1" applyFill="1" applyBorder="1"/>
    <xf numFmtId="0" fontId="45" fillId="4" borderId="4" xfId="0" applyFont="1" applyFill="1" applyBorder="1"/>
    <xf numFmtId="0" fontId="45" fillId="0" borderId="3" xfId="0" applyFont="1" applyBorder="1"/>
    <xf numFmtId="0" fontId="45" fillId="0" borderId="76" xfId="0" applyFont="1" applyBorder="1"/>
    <xf numFmtId="0" fontId="45" fillId="2" borderId="5" xfId="0" applyFont="1" applyFill="1" applyBorder="1"/>
    <xf numFmtId="0" fontId="45" fillId="2" borderId="8" xfId="0" applyFont="1" applyFill="1" applyBorder="1"/>
    <xf numFmtId="10" fontId="45" fillId="2" borderId="23" xfId="0" applyNumberFormat="1" applyFont="1" applyFill="1" applyBorder="1"/>
    <xf numFmtId="10" fontId="41" fillId="2" borderId="23" xfId="0" applyNumberFormat="1" applyFont="1" applyFill="1" applyBorder="1"/>
    <xf numFmtId="0" fontId="12" fillId="2" borderId="58" xfId="3" applyFont="1" applyFill="1" applyBorder="1" applyAlignment="1">
      <alignment horizontal="left" vertical="center"/>
    </xf>
    <xf numFmtId="0" fontId="21" fillId="2" borderId="61" xfId="3" applyFont="1" applyFill="1" applyBorder="1" applyAlignment="1">
      <alignment vertical="center"/>
    </xf>
    <xf numFmtId="0" fontId="51" fillId="2" borderId="0" xfId="7" applyFont="1" applyFill="1" applyAlignment="1">
      <alignment horizontal="left" vertical="center"/>
    </xf>
    <xf numFmtId="0" fontId="12" fillId="2" borderId="0" xfId="3" applyFont="1" applyFill="1" applyAlignment="1">
      <alignment horizontal="left"/>
    </xf>
    <xf numFmtId="165" fontId="21" fillId="0" borderId="51" xfId="1" applyNumberFormat="1" applyFont="1" applyFill="1" applyBorder="1"/>
    <xf numFmtId="165" fontId="12" fillId="0" borderId="43" xfId="1" applyNumberFormat="1" applyFont="1" applyFill="1" applyBorder="1"/>
    <xf numFmtId="165" fontId="12" fillId="0" borderId="51" xfId="1" applyNumberFormat="1" applyFont="1" applyFill="1" applyBorder="1"/>
    <xf numFmtId="165" fontId="23" fillId="0" borderId="43" xfId="1" applyNumberFormat="1" applyFont="1" applyFill="1" applyBorder="1"/>
    <xf numFmtId="165" fontId="23" fillId="0" borderId="51" xfId="1" applyNumberFormat="1" applyFont="1" applyFill="1" applyBorder="1"/>
    <xf numFmtId="165" fontId="12" fillId="0" borderId="12" xfId="1" applyNumberFormat="1" applyFont="1" applyFill="1" applyBorder="1" applyAlignment="1">
      <alignment horizontal="center"/>
    </xf>
    <xf numFmtId="165" fontId="41" fillId="0" borderId="29" xfId="1" applyNumberFormat="1" applyFont="1" applyFill="1" applyBorder="1"/>
    <xf numFmtId="165" fontId="41" fillId="2" borderId="17" xfId="1" applyNumberFormat="1" applyFont="1" applyFill="1" applyBorder="1"/>
    <xf numFmtId="0" fontId="0" fillId="0" borderId="14" xfId="0" applyBorder="1"/>
    <xf numFmtId="0" fontId="52" fillId="0" borderId="14" xfId="0" applyFont="1" applyBorder="1"/>
    <xf numFmtId="0" fontId="52" fillId="0" borderId="0" xfId="0" applyFont="1"/>
    <xf numFmtId="165" fontId="52" fillId="0" borderId="0" xfId="1" applyNumberFormat="1" applyFont="1"/>
    <xf numFmtId="167" fontId="52" fillId="0" borderId="14" xfId="1" applyNumberFormat="1" applyFont="1" applyBorder="1"/>
    <xf numFmtId="0" fontId="12" fillId="2" borderId="29" xfId="3" applyFont="1" applyFill="1" applyBorder="1" applyAlignment="1">
      <alignment horizontal="center" vertical="center" wrapText="1"/>
    </xf>
    <xf numFmtId="0" fontId="12" fillId="2" borderId="23" xfId="3" applyFont="1" applyFill="1" applyBorder="1" applyAlignment="1">
      <alignment horizontal="center" vertical="center" wrapText="1"/>
    </xf>
    <xf numFmtId="0" fontId="14" fillId="5" borderId="0" xfId="0" applyFont="1" applyFill="1"/>
    <xf numFmtId="0" fontId="15" fillId="5" borderId="0" xfId="0" applyFont="1" applyFill="1" applyAlignment="1">
      <alignment wrapText="1"/>
    </xf>
    <xf numFmtId="0" fontId="53" fillId="5" borderId="0" xfId="0" applyFont="1" applyFill="1" applyAlignment="1">
      <alignment wrapText="1"/>
    </xf>
    <xf numFmtId="0" fontId="54" fillId="5" borderId="9" xfId="0" applyFont="1" applyFill="1" applyBorder="1" applyAlignment="1">
      <alignment wrapText="1"/>
    </xf>
    <xf numFmtId="0" fontId="54" fillId="5" borderId="35" xfId="0" applyFont="1" applyFill="1" applyBorder="1" applyAlignment="1">
      <alignment wrapText="1"/>
    </xf>
    <xf numFmtId="0" fontId="54" fillId="5" borderId="56" xfId="0" applyFont="1" applyFill="1" applyBorder="1" applyAlignment="1">
      <alignment wrapText="1"/>
    </xf>
    <xf numFmtId="0" fontId="12" fillId="5" borderId="5" xfId="0" applyFont="1" applyFill="1" applyBorder="1" applyAlignment="1">
      <alignment wrapText="1"/>
    </xf>
    <xf numFmtId="0" fontId="12" fillId="5" borderId="11" xfId="0" applyFont="1" applyFill="1" applyBorder="1" applyAlignment="1">
      <alignment wrapText="1"/>
    </xf>
    <xf numFmtId="0" fontId="0" fillId="0" borderId="0" xfId="0" applyAlignment="1">
      <alignment wrapText="1"/>
    </xf>
    <xf numFmtId="0" fontId="10" fillId="5" borderId="0" xfId="0" applyFont="1" applyFill="1" applyAlignment="1">
      <alignment wrapText="1"/>
    </xf>
    <xf numFmtId="0" fontId="54" fillId="5" borderId="0" xfId="0" applyFont="1" applyFill="1" applyAlignment="1">
      <alignment wrapText="1"/>
    </xf>
    <xf numFmtId="0" fontId="12" fillId="6" borderId="58" xfId="0" applyFont="1" applyFill="1" applyBorder="1" applyAlignment="1">
      <alignment wrapText="1"/>
    </xf>
    <xf numFmtId="0" fontId="12" fillId="6" borderId="22" xfId="0" applyFont="1" applyFill="1" applyBorder="1" applyAlignment="1">
      <alignment wrapText="1"/>
    </xf>
    <xf numFmtId="0" fontId="12" fillId="6" borderId="8" xfId="0" applyFont="1" applyFill="1" applyBorder="1" applyAlignment="1">
      <alignment wrapText="1"/>
    </xf>
    <xf numFmtId="0" fontId="12" fillId="6" borderId="35" xfId="0" applyFont="1" applyFill="1" applyBorder="1" applyAlignment="1">
      <alignment wrapText="1"/>
    </xf>
    <xf numFmtId="0" fontId="12" fillId="6" borderId="56" xfId="0" applyFont="1" applyFill="1" applyBorder="1" applyAlignment="1">
      <alignment wrapText="1"/>
    </xf>
    <xf numFmtId="0" fontId="12" fillId="5" borderId="59" xfId="0" applyFont="1" applyFill="1" applyBorder="1" applyAlignment="1">
      <alignment wrapText="1"/>
    </xf>
    <xf numFmtId="0" fontId="12" fillId="5" borderId="8" xfId="0" applyFont="1" applyFill="1" applyBorder="1" applyAlignment="1">
      <alignment wrapText="1"/>
    </xf>
    <xf numFmtId="0" fontId="12" fillId="5" borderId="23" xfId="0" applyFont="1" applyFill="1" applyBorder="1" applyAlignment="1">
      <alignment wrapText="1"/>
    </xf>
    <xf numFmtId="0" fontId="12" fillId="5" borderId="21" xfId="0" applyFont="1" applyFill="1" applyBorder="1" applyAlignment="1">
      <alignment wrapText="1"/>
    </xf>
    <xf numFmtId="0" fontId="12" fillId="5" borderId="53" xfId="0" applyFont="1" applyFill="1" applyBorder="1" applyAlignment="1">
      <alignment wrapText="1"/>
    </xf>
    <xf numFmtId="0" fontId="21" fillId="5" borderId="59" xfId="0" applyFont="1" applyFill="1" applyBorder="1" applyAlignment="1">
      <alignment wrapText="1"/>
    </xf>
    <xf numFmtId="0" fontId="21" fillId="5" borderId="8" xfId="0" applyFont="1" applyFill="1" applyBorder="1" applyAlignment="1">
      <alignment wrapText="1"/>
    </xf>
    <xf numFmtId="0" fontId="21" fillId="5" borderId="53" xfId="0" applyFont="1" applyFill="1" applyBorder="1" applyAlignment="1">
      <alignment wrapText="1"/>
    </xf>
    <xf numFmtId="0" fontId="12" fillId="6" borderId="59" xfId="0" applyFont="1" applyFill="1" applyBorder="1" applyAlignment="1">
      <alignment wrapText="1"/>
    </xf>
    <xf numFmtId="0" fontId="12" fillId="6" borderId="53" xfId="0" applyFont="1" applyFill="1" applyBorder="1" applyAlignment="1">
      <alignment wrapText="1"/>
    </xf>
    <xf numFmtId="0" fontId="21" fillId="5" borderId="64" xfId="0" applyFont="1" applyFill="1" applyBorder="1" applyAlignment="1">
      <alignment wrapText="1"/>
    </xf>
    <xf numFmtId="0" fontId="21" fillId="5" borderId="32" xfId="0" applyFont="1" applyFill="1" applyBorder="1" applyAlignment="1">
      <alignment wrapText="1"/>
    </xf>
    <xf numFmtId="0" fontId="21" fillId="5" borderId="80" xfId="0" applyFont="1" applyFill="1" applyBorder="1" applyAlignment="1">
      <alignment wrapText="1"/>
    </xf>
    <xf numFmtId="0" fontId="21" fillId="5" borderId="26" xfId="0" applyFont="1" applyFill="1" applyBorder="1" applyAlignment="1">
      <alignment wrapText="1"/>
    </xf>
    <xf numFmtId="0" fontId="23" fillId="5" borderId="59" xfId="0" applyFont="1" applyFill="1" applyBorder="1" applyAlignment="1">
      <alignment wrapText="1"/>
    </xf>
    <xf numFmtId="0" fontId="23" fillId="5" borderId="8" xfId="0" applyFont="1" applyFill="1" applyBorder="1" applyAlignment="1">
      <alignment wrapText="1"/>
    </xf>
    <xf numFmtId="0" fontId="23" fillId="5" borderId="13" xfId="0" applyFont="1" applyFill="1" applyBorder="1" applyAlignment="1">
      <alignment wrapText="1"/>
    </xf>
    <xf numFmtId="0" fontId="23" fillId="5" borderId="53" xfId="0" applyFont="1" applyFill="1" applyBorder="1" applyAlignment="1">
      <alignment wrapText="1"/>
    </xf>
    <xf numFmtId="0" fontId="12" fillId="5" borderId="10" xfId="0" applyFont="1" applyFill="1" applyBorder="1" applyAlignment="1">
      <alignment wrapText="1"/>
    </xf>
    <xf numFmtId="0" fontId="47" fillId="6" borderId="21" xfId="0" applyFont="1" applyFill="1" applyBorder="1" applyAlignment="1">
      <alignment wrapText="1"/>
    </xf>
    <xf numFmtId="0" fontId="13" fillId="2" borderId="0" xfId="8" applyFont="1" applyFill="1" applyAlignment="1">
      <alignment wrapText="1"/>
    </xf>
    <xf numFmtId="0" fontId="17" fillId="2" borderId="0" xfId="8" applyFont="1" applyFill="1" applyAlignment="1">
      <alignment wrapText="1"/>
    </xf>
    <xf numFmtId="0" fontId="46" fillId="2" borderId="0" xfId="8" applyFont="1" applyFill="1" applyAlignment="1">
      <alignment wrapText="1"/>
    </xf>
    <xf numFmtId="0" fontId="47" fillId="4" borderId="45" xfId="3" applyFont="1" applyFill="1" applyBorder="1" applyAlignment="1">
      <alignment horizontal="center" wrapText="1"/>
    </xf>
    <xf numFmtId="165" fontId="45" fillId="0" borderId="62" xfId="1" applyNumberFormat="1" applyFont="1" applyFill="1" applyBorder="1" applyAlignment="1">
      <alignment wrapText="1"/>
    </xf>
    <xf numFmtId="165" fontId="45" fillId="2" borderId="62" xfId="1" applyNumberFormat="1" applyFont="1" applyFill="1" applyBorder="1" applyAlignment="1">
      <alignment wrapText="1"/>
    </xf>
    <xf numFmtId="0" fontId="47" fillId="4" borderId="21" xfId="3" applyFont="1" applyFill="1" applyBorder="1" applyAlignment="1">
      <alignment wrapText="1"/>
    </xf>
    <xf numFmtId="165" fontId="45" fillId="2" borderId="61" xfId="1" applyNumberFormat="1" applyFont="1" applyFill="1" applyBorder="1" applyAlignment="1">
      <alignment wrapText="1"/>
    </xf>
    <xf numFmtId="166" fontId="45" fillId="2" borderId="62" xfId="2" applyNumberFormat="1" applyFont="1" applyFill="1" applyBorder="1" applyAlignment="1">
      <alignment vertical="center"/>
    </xf>
    <xf numFmtId="0" fontId="17" fillId="2" borderId="0" xfId="3" applyFont="1" applyFill="1" applyAlignment="1">
      <alignment horizontal="center" vertical="center" wrapText="1"/>
    </xf>
    <xf numFmtId="0" fontId="46" fillId="2" borderId="23" xfId="3" applyFont="1" applyFill="1" applyBorder="1"/>
    <xf numFmtId="0" fontId="20" fillId="2" borderId="0" xfId="3" applyFont="1" applyFill="1" applyAlignment="1">
      <alignment horizontal="center" vertical="center"/>
    </xf>
    <xf numFmtId="0" fontId="21" fillId="2" borderId="0" xfId="3" applyFont="1" applyFill="1" applyAlignment="1">
      <alignment horizontal="left" vertical="center"/>
    </xf>
    <xf numFmtId="0" fontId="21" fillId="2" borderId="0" xfId="3" applyFont="1" applyFill="1" applyAlignment="1">
      <alignment vertical="center"/>
    </xf>
    <xf numFmtId="0" fontId="20" fillId="2" borderId="0" xfId="3" applyFont="1" applyFill="1" applyAlignment="1">
      <alignment vertical="center"/>
    </xf>
    <xf numFmtId="10" fontId="50" fillId="2" borderId="0" xfId="0" applyNumberFormat="1" applyFont="1" applyFill="1"/>
    <xf numFmtId="3" fontId="46" fillId="0" borderId="29" xfId="0" applyNumberFormat="1" applyFont="1" applyBorder="1" applyAlignment="1">
      <alignment horizontal="right" wrapText="1"/>
    </xf>
    <xf numFmtId="10" fontId="41" fillId="2" borderId="0" xfId="0" applyNumberFormat="1" applyFont="1" applyFill="1"/>
    <xf numFmtId="165" fontId="12" fillId="2" borderId="58" xfId="1" applyNumberFormat="1" applyFont="1" applyFill="1" applyBorder="1"/>
    <xf numFmtId="0" fontId="55" fillId="5" borderId="0" xfId="0" applyFont="1" applyFill="1" applyAlignment="1">
      <alignment wrapText="1"/>
    </xf>
    <xf numFmtId="0" fontId="12" fillId="2" borderId="12" xfId="0" applyFont="1" applyFill="1" applyBorder="1" applyAlignment="1">
      <alignment horizontal="center" vertical="center"/>
    </xf>
    <xf numFmtId="0" fontId="12" fillId="2" borderId="42" xfId="3" applyFont="1" applyFill="1" applyBorder="1" applyAlignment="1">
      <alignment horizontal="center" vertical="center" wrapText="1"/>
    </xf>
    <xf numFmtId="0" fontId="12" fillId="2" borderId="0" xfId="3" applyFont="1" applyFill="1" applyAlignment="1">
      <alignment horizontal="center" vertical="center" wrapText="1"/>
    </xf>
    <xf numFmtId="0" fontId="12" fillId="2" borderId="74" xfId="3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left" vertical="center"/>
    </xf>
    <xf numFmtId="165" fontId="17" fillId="2" borderId="0" xfId="1" applyNumberFormat="1" applyFont="1" applyFill="1" applyBorder="1"/>
    <xf numFmtId="0" fontId="20" fillId="2" borderId="0" xfId="0" applyFont="1" applyFill="1" applyAlignment="1">
      <alignment horizontal="left" vertical="center"/>
    </xf>
    <xf numFmtId="165" fontId="20" fillId="2" borderId="0" xfId="1" applyNumberFormat="1" applyFont="1" applyFill="1" applyBorder="1"/>
    <xf numFmtId="0" fontId="12" fillId="2" borderId="0" xfId="0" applyFont="1" applyFill="1"/>
    <xf numFmtId="167" fontId="12" fillId="2" borderId="0" xfId="1" applyNumberFormat="1" applyFont="1" applyFill="1" applyBorder="1"/>
    <xf numFmtId="0" fontId="16" fillId="2" borderId="0" xfId="10" applyFont="1" applyFill="1" applyAlignment="1">
      <alignment vertical="top" wrapText="1"/>
    </xf>
    <xf numFmtId="0" fontId="12" fillId="2" borderId="0" xfId="10" applyFont="1" applyFill="1" applyAlignment="1">
      <alignment horizontal="center" vertical="center" wrapText="1"/>
    </xf>
    <xf numFmtId="0" fontId="24" fillId="2" borderId="0" xfId="10" applyFont="1" applyFill="1" applyAlignment="1">
      <alignment vertical="center" wrapText="1"/>
    </xf>
    <xf numFmtId="0" fontId="17" fillId="2" borderId="0" xfId="10" applyFont="1" applyFill="1" applyAlignment="1">
      <alignment vertical="center"/>
    </xf>
    <xf numFmtId="0" fontId="12" fillId="2" borderId="0" xfId="10" applyFont="1" applyFill="1" applyAlignment="1">
      <alignment vertical="center"/>
    </xf>
    <xf numFmtId="0" fontId="17" fillId="2" borderId="0" xfId="10" applyFont="1" applyFill="1" applyAlignment="1">
      <alignment horizontal="center" vertical="center"/>
    </xf>
    <xf numFmtId="0" fontId="12" fillId="2" borderId="0" xfId="7" applyFont="1" applyFill="1" applyAlignment="1">
      <alignment horizontal="center" vertical="center"/>
    </xf>
    <xf numFmtId="0" fontId="12" fillId="2" borderId="0" xfId="7" applyFont="1" applyFill="1" applyAlignment="1">
      <alignment vertical="center"/>
    </xf>
    <xf numFmtId="165" fontId="20" fillId="2" borderId="0" xfId="1" applyNumberFormat="1" applyFont="1" applyFill="1" applyBorder="1" applyAlignment="1">
      <alignment vertical="center"/>
    </xf>
    <xf numFmtId="0" fontId="20" fillId="2" borderId="0" xfId="7" applyFont="1" applyFill="1" applyAlignment="1">
      <alignment horizontal="center" vertical="center"/>
    </xf>
    <xf numFmtId="0" fontId="20" fillId="2" borderId="0" xfId="7" applyFont="1" applyFill="1" applyAlignment="1">
      <alignment vertical="center"/>
    </xf>
    <xf numFmtId="165" fontId="21" fillId="2" borderId="0" xfId="1" applyNumberFormat="1" applyFont="1" applyFill="1" applyBorder="1" applyAlignment="1">
      <alignment vertical="center"/>
    </xf>
    <xf numFmtId="167" fontId="35" fillId="2" borderId="0" xfId="1" applyNumberFormat="1" applyFont="1" applyFill="1" applyBorder="1"/>
    <xf numFmtId="0" fontId="35" fillId="0" borderId="81" xfId="0" applyFont="1" applyBorder="1"/>
    <xf numFmtId="0" fontId="35" fillId="0" borderId="82" xfId="0" applyFont="1" applyBorder="1"/>
    <xf numFmtId="0" fontId="35" fillId="0" borderId="37" xfId="0" applyFont="1" applyBorder="1"/>
    <xf numFmtId="0" fontId="0" fillId="0" borderId="9" xfId="0" applyBorder="1"/>
    <xf numFmtId="0" fontId="0" fillId="0" borderId="10" xfId="0" applyBorder="1"/>
    <xf numFmtId="0" fontId="0" fillId="0" borderId="43" xfId="0" applyBorder="1"/>
    <xf numFmtId="168" fontId="12" fillId="2" borderId="53" xfId="2" applyNumberFormat="1" applyFont="1" applyFill="1" applyBorder="1"/>
    <xf numFmtId="168" fontId="12" fillId="2" borderId="51" xfId="2" applyNumberFormat="1" applyFont="1" applyFill="1" applyBorder="1"/>
    <xf numFmtId="167" fontId="20" fillId="2" borderId="14" xfId="3" applyNumberFormat="1" applyFont="1" applyFill="1" applyBorder="1" applyAlignment="1">
      <alignment vertical="center"/>
    </xf>
    <xf numFmtId="0" fontId="0" fillId="0" borderId="28" xfId="0" applyBorder="1"/>
    <xf numFmtId="0" fontId="0" fillId="0" borderId="29" xfId="0" applyBorder="1"/>
    <xf numFmtId="3" fontId="35" fillId="0" borderId="10" xfId="0" applyNumberFormat="1" applyFont="1" applyBorder="1"/>
    <xf numFmtId="3" fontId="0" fillId="0" borderId="10" xfId="1" applyNumberFormat="1" applyFont="1" applyBorder="1"/>
    <xf numFmtId="3" fontId="35" fillId="0" borderId="56" xfId="1" applyNumberFormat="1" applyFont="1" applyBorder="1"/>
    <xf numFmtId="3" fontId="35" fillId="0" borderId="14" xfId="0" applyNumberFormat="1" applyFont="1" applyBorder="1"/>
    <xf numFmtId="3" fontId="0" fillId="0" borderId="14" xfId="1" applyNumberFormat="1" applyFont="1" applyBorder="1"/>
    <xf numFmtId="3" fontId="35" fillId="0" borderId="51" xfId="1" applyNumberFormat="1" applyFont="1" applyBorder="1"/>
    <xf numFmtId="3" fontId="0" fillId="0" borderId="14" xfId="0" applyNumberFormat="1" applyBorder="1"/>
    <xf numFmtId="3" fontId="0" fillId="0" borderId="51" xfId="0" applyNumberFormat="1" applyBorder="1"/>
    <xf numFmtId="3" fontId="0" fillId="0" borderId="29" xfId="0" applyNumberFormat="1" applyBorder="1"/>
    <xf numFmtId="3" fontId="0" fillId="0" borderId="60" xfId="0" applyNumberFormat="1" applyBorder="1"/>
    <xf numFmtId="3" fontId="52" fillId="0" borderId="14" xfId="1" applyNumberFormat="1" applyFont="1" applyBorder="1"/>
    <xf numFmtId="3" fontId="12" fillId="5" borderId="8" xfId="0" applyNumberFormat="1" applyFont="1" applyFill="1" applyBorder="1" applyAlignment="1">
      <alignment wrapText="1"/>
    </xf>
    <xf numFmtId="3" fontId="12" fillId="5" borderId="13" xfId="0" applyNumberFormat="1" applyFont="1" applyFill="1" applyBorder="1" applyAlignment="1">
      <alignment wrapText="1"/>
    </xf>
    <xf numFmtId="3" fontId="21" fillId="5" borderId="8" xfId="0" applyNumberFormat="1" applyFont="1" applyFill="1" applyBorder="1" applyAlignment="1">
      <alignment wrapText="1"/>
    </xf>
    <xf numFmtId="3" fontId="12" fillId="6" borderId="8" xfId="0" applyNumberFormat="1" applyFont="1" applyFill="1" applyBorder="1" applyAlignment="1">
      <alignment wrapText="1"/>
    </xf>
    <xf numFmtId="3" fontId="21" fillId="5" borderId="32" xfId="0" applyNumberFormat="1" applyFont="1" applyFill="1" applyBorder="1" applyAlignment="1">
      <alignment wrapText="1"/>
    </xf>
    <xf numFmtId="3" fontId="45" fillId="5" borderId="62" xfId="0" applyNumberFormat="1" applyFont="1" applyFill="1" applyBorder="1" applyAlignment="1">
      <alignment wrapText="1"/>
    </xf>
    <xf numFmtId="3" fontId="48" fillId="5" borderId="59" xfId="0" applyNumberFormat="1" applyFont="1" applyFill="1" applyBorder="1" applyAlignment="1">
      <alignment wrapText="1"/>
    </xf>
    <xf numFmtId="3" fontId="45" fillId="5" borderId="59" xfId="0" applyNumberFormat="1" applyFont="1" applyFill="1" applyBorder="1" applyAlignment="1">
      <alignment wrapText="1"/>
    </xf>
    <xf numFmtId="3" fontId="47" fillId="5" borderId="59" xfId="0" applyNumberFormat="1" applyFont="1" applyFill="1" applyBorder="1" applyAlignment="1">
      <alignment wrapText="1"/>
    </xf>
    <xf numFmtId="3" fontId="47" fillId="6" borderId="21" xfId="0" applyNumberFormat="1" applyFont="1" applyFill="1" applyBorder="1" applyAlignment="1">
      <alignment wrapText="1"/>
    </xf>
    <xf numFmtId="166" fontId="45" fillId="7" borderId="62" xfId="2" applyNumberFormat="1" applyFont="1" applyFill="1" applyBorder="1" applyAlignment="1">
      <alignment vertical="center"/>
    </xf>
    <xf numFmtId="165" fontId="12" fillId="2" borderId="62" xfId="1" applyNumberFormat="1" applyFont="1" applyFill="1" applyBorder="1"/>
    <xf numFmtId="165" fontId="12" fillId="2" borderId="67" xfId="1" applyNumberFormat="1" applyFont="1" applyFill="1" applyBorder="1"/>
    <xf numFmtId="0" fontId="57" fillId="5" borderId="0" xfId="0" applyFont="1" applyFill="1" applyAlignment="1">
      <alignment wrapText="1"/>
    </xf>
    <xf numFmtId="49" fontId="53" fillId="5" borderId="0" xfId="0" applyNumberFormat="1" applyFont="1" applyFill="1" applyAlignment="1">
      <alignment vertical="top" wrapText="1"/>
    </xf>
    <xf numFmtId="0" fontId="58" fillId="2" borderId="0" xfId="8" applyFont="1" applyFill="1"/>
    <xf numFmtId="0" fontId="12" fillId="5" borderId="20" xfId="0" applyFont="1" applyFill="1" applyBorder="1" applyAlignment="1">
      <alignment wrapText="1"/>
    </xf>
    <xf numFmtId="0" fontId="12" fillId="5" borderId="77" xfId="0" applyFont="1" applyFill="1" applyBorder="1" applyAlignment="1">
      <alignment wrapText="1"/>
    </xf>
    <xf numFmtId="0" fontId="12" fillId="5" borderId="17" xfId="0" applyFont="1" applyFill="1" applyBorder="1" applyAlignment="1">
      <alignment wrapText="1"/>
    </xf>
    <xf numFmtId="0" fontId="12" fillId="5" borderId="78" xfId="0" applyFont="1" applyFill="1" applyBorder="1" applyAlignment="1">
      <alignment wrapText="1"/>
    </xf>
    <xf numFmtId="0" fontId="12" fillId="5" borderId="31" xfId="0" applyFont="1" applyFill="1" applyBorder="1" applyAlignment="1">
      <alignment wrapText="1"/>
    </xf>
    <xf numFmtId="0" fontId="12" fillId="5" borderId="79" xfId="0" applyFont="1" applyFill="1" applyBorder="1" applyAlignment="1">
      <alignment wrapText="1"/>
    </xf>
    <xf numFmtId="0" fontId="53" fillId="5" borderId="0" xfId="0" applyFont="1" applyFill="1" applyAlignment="1">
      <alignment wrapText="1"/>
    </xf>
    <xf numFmtId="0" fontId="47" fillId="4" borderId="12" xfId="3" applyFont="1" applyFill="1" applyBorder="1" applyAlignment="1">
      <alignment horizontal="left" vertical="center"/>
    </xf>
    <xf numFmtId="0" fontId="47" fillId="4" borderId="31" xfId="3" applyFont="1" applyFill="1" applyBorder="1" applyAlignment="1">
      <alignment horizontal="left" vertical="center"/>
    </xf>
    <xf numFmtId="0" fontId="47" fillId="4" borderId="46" xfId="3" applyFont="1" applyFill="1" applyBorder="1" applyAlignment="1">
      <alignment horizontal="left" vertical="center"/>
    </xf>
    <xf numFmtId="0" fontId="45" fillId="2" borderId="30" xfId="3" applyFont="1" applyFill="1" applyBorder="1" applyAlignment="1">
      <alignment horizontal="left" vertical="center" wrapText="1"/>
    </xf>
    <xf numFmtId="0" fontId="45" fillId="2" borderId="46" xfId="3" applyFont="1" applyFill="1" applyBorder="1" applyAlignment="1">
      <alignment horizontal="left" vertical="center" wrapText="1"/>
    </xf>
    <xf numFmtId="0" fontId="45" fillId="2" borderId="12" xfId="3" applyFont="1" applyFill="1" applyBorder="1" applyAlignment="1">
      <alignment horizontal="center" vertical="center" wrapText="1"/>
    </xf>
    <xf numFmtId="0" fontId="45" fillId="2" borderId="13" xfId="3" applyFont="1" applyFill="1" applyBorder="1" applyAlignment="1">
      <alignment horizontal="center" vertical="center" wrapText="1"/>
    </xf>
    <xf numFmtId="0" fontId="12" fillId="2" borderId="0" xfId="7" applyFont="1" applyFill="1" applyAlignment="1">
      <alignment horizontal="center" vertical="center"/>
    </xf>
    <xf numFmtId="0" fontId="12" fillId="2" borderId="12" xfId="0" applyFont="1" applyFill="1" applyBorder="1" applyAlignment="1">
      <alignment horizontal="center" vertical="center"/>
    </xf>
    <xf numFmtId="0" fontId="12" fillId="2" borderId="31" xfId="0" applyFont="1" applyFill="1" applyBorder="1" applyAlignment="1">
      <alignment horizontal="center" vertical="center"/>
    </xf>
    <xf numFmtId="0" fontId="12" fillId="2" borderId="46" xfId="0" applyFont="1" applyFill="1" applyBorder="1" applyAlignment="1">
      <alignment horizontal="center" vertical="center"/>
    </xf>
    <xf numFmtId="0" fontId="12" fillId="2" borderId="29" xfId="0" applyFont="1" applyFill="1" applyBorder="1" applyAlignment="1">
      <alignment horizontal="center" vertical="center" wrapText="1"/>
    </xf>
    <xf numFmtId="0" fontId="12" fillId="2" borderId="17" xfId="0" applyFont="1" applyFill="1" applyBorder="1" applyAlignment="1">
      <alignment horizontal="center" vertical="center" wrapText="1"/>
    </xf>
    <xf numFmtId="0" fontId="12" fillId="2" borderId="60" xfId="0" applyFont="1" applyFill="1" applyBorder="1" applyAlignment="1">
      <alignment horizontal="center" vertical="center" wrapText="1"/>
    </xf>
    <xf numFmtId="0" fontId="12" fillId="2" borderId="38" xfId="0" applyFont="1" applyFill="1" applyBorder="1" applyAlignment="1">
      <alignment horizontal="center" vertical="center" wrapText="1"/>
    </xf>
    <xf numFmtId="0" fontId="12" fillId="2" borderId="12" xfId="3" applyFont="1" applyFill="1" applyBorder="1" applyAlignment="1">
      <alignment horizontal="center" vertical="center" wrapText="1"/>
    </xf>
    <xf numFmtId="0" fontId="12" fillId="2" borderId="31" xfId="3" applyFont="1" applyFill="1" applyBorder="1" applyAlignment="1">
      <alignment horizontal="center" vertical="center" wrapText="1"/>
    </xf>
    <xf numFmtId="0" fontId="12" fillId="2" borderId="30" xfId="3" applyFont="1" applyFill="1" applyBorder="1" applyAlignment="1">
      <alignment horizontal="center" vertical="center" wrapText="1"/>
    </xf>
    <xf numFmtId="0" fontId="12" fillId="2" borderId="13" xfId="3" applyFont="1" applyFill="1" applyBorder="1" applyAlignment="1">
      <alignment horizontal="center" vertical="center" wrapText="1"/>
    </xf>
    <xf numFmtId="0" fontId="12" fillId="2" borderId="19" xfId="3" applyFont="1" applyFill="1" applyBorder="1" applyAlignment="1">
      <alignment horizontal="center" vertical="center"/>
    </xf>
    <xf numFmtId="0" fontId="12" fillId="2" borderId="11" xfId="3" applyFont="1" applyFill="1" applyBorder="1" applyAlignment="1">
      <alignment horizontal="center" vertical="center"/>
    </xf>
    <xf numFmtId="0" fontId="12" fillId="2" borderId="42" xfId="3" applyFont="1" applyFill="1" applyBorder="1" applyAlignment="1">
      <alignment horizontal="center" vertical="center" wrapText="1"/>
    </xf>
    <xf numFmtId="0" fontId="12" fillId="2" borderId="34" xfId="3" applyFont="1" applyFill="1" applyBorder="1" applyAlignment="1">
      <alignment horizontal="center" vertical="center" wrapText="1"/>
    </xf>
    <xf numFmtId="0" fontId="12" fillId="2" borderId="45" xfId="3" applyFont="1" applyFill="1" applyBorder="1" applyAlignment="1">
      <alignment horizontal="center" vertical="center" wrapText="1"/>
    </xf>
    <xf numFmtId="9" fontId="17" fillId="2" borderId="54" xfId="3" applyNumberFormat="1" applyFont="1" applyFill="1" applyBorder="1" applyAlignment="1">
      <alignment horizontal="center" vertical="center" wrapText="1"/>
    </xf>
    <xf numFmtId="9" fontId="17" fillId="2" borderId="7" xfId="3" applyNumberFormat="1" applyFont="1" applyFill="1" applyBorder="1" applyAlignment="1">
      <alignment horizontal="center" vertical="center" wrapText="1"/>
    </xf>
    <xf numFmtId="9" fontId="17" fillId="2" borderId="8" xfId="3" applyNumberFormat="1" applyFont="1" applyFill="1" applyBorder="1" applyAlignment="1">
      <alignment horizontal="center" vertical="center" wrapText="1"/>
    </xf>
    <xf numFmtId="9" fontId="17" fillId="2" borderId="6" xfId="3" applyNumberFormat="1" applyFont="1" applyFill="1" applyBorder="1" applyAlignment="1">
      <alignment horizontal="center" vertical="center" wrapText="1"/>
    </xf>
    <xf numFmtId="9" fontId="17" fillId="2" borderId="21" xfId="3" applyNumberFormat="1" applyFont="1" applyFill="1" applyBorder="1" applyAlignment="1">
      <alignment horizontal="center" vertical="center" wrapText="1"/>
    </xf>
    <xf numFmtId="9" fontId="17" fillId="2" borderId="12" xfId="3" applyNumberFormat="1" applyFont="1" applyFill="1" applyBorder="1" applyAlignment="1">
      <alignment horizontal="center" vertical="center" wrapText="1"/>
    </xf>
    <xf numFmtId="9" fontId="17" fillId="2" borderId="31" xfId="3" applyNumberFormat="1" applyFont="1" applyFill="1" applyBorder="1" applyAlignment="1">
      <alignment horizontal="center" vertical="center" wrapText="1"/>
    </xf>
    <xf numFmtId="9" fontId="17" fillId="2" borderId="30" xfId="3" applyNumberFormat="1" applyFont="1" applyFill="1" applyBorder="1" applyAlignment="1">
      <alignment horizontal="center" vertical="center" wrapText="1"/>
    </xf>
    <xf numFmtId="9" fontId="17" fillId="2" borderId="13" xfId="3" applyNumberFormat="1" applyFont="1" applyFill="1" applyBorder="1" applyAlignment="1">
      <alignment horizontal="center" vertical="center" wrapText="1"/>
    </xf>
    <xf numFmtId="9" fontId="17" fillId="2" borderId="3" xfId="3" applyNumberFormat="1" applyFont="1" applyFill="1" applyBorder="1" applyAlignment="1">
      <alignment horizontal="center" vertical="center" wrapText="1"/>
    </xf>
    <xf numFmtId="9" fontId="17" fillId="2" borderId="48" xfId="3" applyNumberFormat="1" applyFont="1" applyFill="1" applyBorder="1" applyAlignment="1">
      <alignment horizontal="center" vertical="center" wrapText="1"/>
    </xf>
    <xf numFmtId="9" fontId="17" fillId="2" borderId="60" xfId="3" applyNumberFormat="1" applyFont="1" applyFill="1" applyBorder="1" applyAlignment="1">
      <alignment horizontal="center" vertical="center" wrapText="1"/>
    </xf>
    <xf numFmtId="9" fontId="17" fillId="2" borderId="39" xfId="3" applyNumberFormat="1" applyFont="1" applyFill="1" applyBorder="1" applyAlignment="1">
      <alignment horizontal="center" vertical="center" wrapText="1"/>
    </xf>
    <xf numFmtId="0" fontId="21" fillId="2" borderId="12" xfId="3" applyFont="1" applyFill="1" applyBorder="1" applyAlignment="1">
      <alignment horizontal="left"/>
    </xf>
    <xf numFmtId="0" fontId="21" fillId="2" borderId="31" xfId="3" applyFont="1" applyFill="1" applyBorder="1" applyAlignment="1">
      <alignment horizontal="left"/>
    </xf>
    <xf numFmtId="0" fontId="21" fillId="2" borderId="42" xfId="3" applyFont="1" applyFill="1" applyBorder="1" applyAlignment="1">
      <alignment horizontal="left"/>
    </xf>
    <xf numFmtId="0" fontId="21" fillId="2" borderId="34" xfId="3" applyFont="1" applyFill="1" applyBorder="1" applyAlignment="1">
      <alignment horizontal="left"/>
    </xf>
    <xf numFmtId="0" fontId="20" fillId="2" borderId="9" xfId="3" applyFont="1" applyFill="1" applyBorder="1" applyAlignment="1">
      <alignment horizontal="center" vertical="center" wrapText="1"/>
    </xf>
    <xf numFmtId="0" fontId="20" fillId="2" borderId="43" xfId="3" applyFont="1" applyFill="1" applyBorder="1" applyAlignment="1">
      <alignment horizontal="center" vertical="center" wrapText="1"/>
    </xf>
    <xf numFmtId="0" fontId="20" fillId="2" borderId="56" xfId="3" applyFont="1" applyFill="1" applyBorder="1" applyAlignment="1">
      <alignment horizontal="center" vertical="center" wrapText="1"/>
    </xf>
    <xf numFmtId="0" fontId="20" fillId="2" borderId="51" xfId="3" applyFont="1" applyFill="1" applyBorder="1" applyAlignment="1">
      <alignment horizontal="center" vertical="center" wrapText="1"/>
    </xf>
    <xf numFmtId="0" fontId="21" fillId="2" borderId="40" xfId="3" applyFont="1" applyFill="1" applyBorder="1" applyAlignment="1">
      <alignment horizontal="left"/>
    </xf>
    <xf numFmtId="0" fontId="21" fillId="2" borderId="50" xfId="3" applyFont="1" applyFill="1" applyBorder="1" applyAlignment="1">
      <alignment horizontal="left"/>
    </xf>
    <xf numFmtId="0" fontId="21" fillId="4" borderId="42" xfId="3" applyFont="1" applyFill="1" applyBorder="1" applyAlignment="1">
      <alignment horizontal="left"/>
    </xf>
    <xf numFmtId="0" fontId="21" fillId="4" borderId="34" xfId="3" applyFont="1" applyFill="1" applyBorder="1" applyAlignment="1">
      <alignment horizontal="left"/>
    </xf>
    <xf numFmtId="0" fontId="21" fillId="4" borderId="7" xfId="3" applyFont="1" applyFill="1" applyBorder="1" applyAlignment="1">
      <alignment horizontal="left"/>
    </xf>
    <xf numFmtId="0" fontId="21" fillId="4" borderId="21" xfId="3" applyFont="1" applyFill="1" applyBorder="1" applyAlignment="1">
      <alignment horizontal="left"/>
    </xf>
    <xf numFmtId="0" fontId="21" fillId="4" borderId="12" xfId="3" applyFont="1" applyFill="1" applyBorder="1" applyAlignment="1">
      <alignment horizontal="left"/>
    </xf>
    <xf numFmtId="0" fontId="21" fillId="4" borderId="31" xfId="3" applyFont="1" applyFill="1" applyBorder="1" applyAlignment="1">
      <alignment horizontal="left"/>
    </xf>
    <xf numFmtId="0" fontId="21" fillId="4" borderId="46" xfId="3" applyFont="1" applyFill="1" applyBorder="1" applyAlignment="1">
      <alignment horizontal="left"/>
    </xf>
    <xf numFmtId="0" fontId="17" fillId="2" borderId="30" xfId="3" applyFont="1" applyFill="1" applyBorder="1" applyAlignment="1">
      <alignment horizontal="left" vertical="center" wrapText="1"/>
    </xf>
    <xf numFmtId="0" fontId="17" fillId="2" borderId="46" xfId="3" applyFont="1" applyFill="1" applyBorder="1" applyAlignment="1">
      <alignment horizontal="left" vertical="center" wrapText="1"/>
    </xf>
    <xf numFmtId="0" fontId="17" fillId="2" borderId="49" xfId="10" applyFont="1" applyFill="1" applyBorder="1" applyAlignment="1">
      <alignment horizontal="center" vertical="center" wrapText="1"/>
    </xf>
    <xf numFmtId="0" fontId="17" fillId="2" borderId="18" xfId="10" applyFont="1" applyFill="1" applyBorder="1" applyAlignment="1">
      <alignment horizontal="center" vertical="center" wrapText="1"/>
    </xf>
    <xf numFmtId="0" fontId="17" fillId="2" borderId="70" xfId="10" applyFont="1" applyFill="1" applyBorder="1" applyAlignment="1">
      <alignment horizontal="center" vertical="center" wrapText="1"/>
    </xf>
    <xf numFmtId="0" fontId="17" fillId="2" borderId="71" xfId="10" applyFont="1" applyFill="1" applyBorder="1" applyAlignment="1">
      <alignment horizontal="center" vertical="center" wrapText="1"/>
    </xf>
    <xf numFmtId="0" fontId="17" fillId="2" borderId="19" xfId="10" applyFont="1" applyFill="1" applyBorder="1" applyAlignment="1">
      <alignment horizontal="center" vertical="center" wrapText="1"/>
    </xf>
    <xf numFmtId="0" fontId="12" fillId="2" borderId="38" xfId="3" applyFont="1" applyFill="1" applyBorder="1" applyAlignment="1">
      <alignment horizontal="center" vertical="center" wrapText="1"/>
    </xf>
    <xf numFmtId="0" fontId="12" fillId="2" borderId="53" xfId="3" applyFont="1" applyFill="1" applyBorder="1" applyAlignment="1">
      <alignment horizontal="center" vertical="center" wrapText="1"/>
    </xf>
    <xf numFmtId="0" fontId="12" fillId="2" borderId="15" xfId="3" applyFont="1" applyFill="1" applyBorder="1" applyAlignment="1">
      <alignment horizontal="center" vertical="center" wrapText="1"/>
    </xf>
    <xf numFmtId="0" fontId="12" fillId="2" borderId="0" xfId="3" applyFont="1" applyFill="1" applyAlignment="1">
      <alignment horizontal="center" vertical="center" wrapText="1"/>
    </xf>
    <xf numFmtId="0" fontId="12" fillId="2" borderId="74" xfId="3" applyFont="1" applyFill="1" applyBorder="1" applyAlignment="1">
      <alignment horizontal="center" vertical="center" wrapText="1"/>
    </xf>
    <xf numFmtId="0" fontId="12" fillId="2" borderId="5" xfId="3" applyFont="1" applyFill="1" applyBorder="1" applyAlignment="1">
      <alignment horizontal="center" vertical="center" wrapText="1"/>
    </xf>
    <xf numFmtId="0" fontId="12" fillId="2" borderId="23" xfId="3" applyFont="1" applyFill="1" applyBorder="1" applyAlignment="1">
      <alignment horizontal="center" vertical="center" wrapText="1"/>
    </xf>
  </cellXfs>
  <cellStyles count="11">
    <cellStyle name="Comma 2" xfId="9" xr:uid="{00000000-0005-0000-0000-000000000000}"/>
    <cellStyle name="Komma" xfId="1" builtinId="3"/>
    <cellStyle name="Komma 55" xfId="4" xr:uid="{00000000-0005-0000-0000-000002000000}"/>
    <cellStyle name="Normal" xfId="0" builtinId="0"/>
    <cellStyle name="Normal 2" xfId="7" xr:uid="{00000000-0005-0000-0000-000004000000}"/>
    <cellStyle name="Normal 35" xfId="3" xr:uid="{00000000-0005-0000-0000-000005000000}"/>
    <cellStyle name="Normal 35 2" xfId="8" xr:uid="{00000000-0005-0000-0000-000006000000}"/>
    <cellStyle name="Normal 35 3" xfId="10" xr:uid="{00000000-0005-0000-0000-000007000000}"/>
    <cellStyle name="Overskrift" xfId="6" xr:uid="{00000000-0005-0000-0000-000008000000}"/>
    <cellStyle name="Prosent" xfId="2" builtinId="5"/>
    <cellStyle name="Vanlig" xfId="5" xr:uid="{00000000-0005-0000-0000-00000A000000}"/>
  </cellStyles>
  <dxfs count="6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37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1.xml"/><Relationship Id="rId36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externalLink" Target="externalLinks/externalLink3.xml"/><Relationship Id="rId35" Type="http://schemas.openxmlformats.org/officeDocument/2006/relationships/customXml" Target="../customXml/item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#Contents!A1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hyperlink" Target="#Contents!A1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hyperlink" Target="#Contents!A1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hyperlink" Target="#Contents!A1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hyperlink" Target="#Contents!A1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hyperlink" Target="#Contents!A1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hyperlink" Target="#Contents!A1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hyperlink" Target="#Contents!A1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hyperlink" Target="#Contents!A1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hyperlink" Target="#Contents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Contents!A1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hyperlink" Target="#Contents!A1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hyperlink" Target="#Contents!A1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hyperlink" Target="#Contents!A1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hyperlink" Target="#Contents!A1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hyperlink" Target="#Contents!A1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hyperlink" Target="#Contents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Contents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Contents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Contents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Contents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Contents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Contents!A1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Contents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13</xdr:row>
      <xdr:rowOff>113114</xdr:rowOff>
    </xdr:from>
    <xdr:to>
      <xdr:col>8</xdr:col>
      <xdr:colOff>67235</xdr:colOff>
      <xdr:row>18</xdr:row>
      <xdr:rowOff>11206</xdr:rowOff>
    </xdr:to>
    <xdr:sp macro="" textlink="">
      <xdr:nvSpPr>
        <xdr:cNvPr id="5" name="TekstSylinder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80975" y="2443938"/>
          <a:ext cx="5982260" cy="79456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nb-NO" sz="1600" b="1">
              <a:solidFill>
                <a:schemeClr val="bg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Additional</a:t>
          </a:r>
          <a:r>
            <a:rPr lang="nb-NO" sz="1600" b="1" baseline="0">
              <a:solidFill>
                <a:schemeClr val="bg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pillar III disclosures</a:t>
          </a:r>
          <a:endParaRPr lang="nb-NO" sz="1600" b="1">
            <a:solidFill>
              <a:schemeClr val="bg1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0</xdr:col>
      <xdr:colOff>200024</xdr:colOff>
      <xdr:row>19</xdr:row>
      <xdr:rowOff>123265</xdr:rowOff>
    </xdr:from>
    <xdr:to>
      <xdr:col>3</xdr:col>
      <xdr:colOff>336175</xdr:colOff>
      <xdr:row>21</xdr:row>
      <xdr:rowOff>42883</xdr:rowOff>
    </xdr:to>
    <xdr:sp macro="" textlink="">
      <xdr:nvSpPr>
        <xdr:cNvPr id="10" name="TekstSylinder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200024" y="3529853"/>
          <a:ext cx="2422151" cy="27820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nb-NO" sz="800" b="1">
              <a:solidFill>
                <a:schemeClr val="bg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SpareBank 1 Sørøst-Norge Q3</a:t>
          </a:r>
          <a:r>
            <a:rPr lang="nb-NO" sz="800" b="1" baseline="0">
              <a:solidFill>
                <a:schemeClr val="bg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</a:t>
          </a:r>
          <a:r>
            <a:rPr lang="nb-NO" sz="800" b="1">
              <a:solidFill>
                <a:schemeClr val="bg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2021</a:t>
          </a:r>
        </a:p>
      </xdr:txBody>
    </xdr:sp>
    <xdr:clientData/>
  </xdr:twoCellAnchor>
  <xdr:twoCellAnchor>
    <xdr:from>
      <xdr:col>0</xdr:col>
      <xdr:colOff>201707</xdr:colOff>
      <xdr:row>15</xdr:row>
      <xdr:rowOff>168623</xdr:rowOff>
    </xdr:from>
    <xdr:to>
      <xdr:col>5</xdr:col>
      <xdr:colOff>168447</xdr:colOff>
      <xdr:row>17</xdr:row>
      <xdr:rowOff>80656</xdr:rowOff>
    </xdr:to>
    <xdr:sp macro="" textlink="">
      <xdr:nvSpPr>
        <xdr:cNvPr id="8" name="TekstSylinder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201707" y="2858035"/>
          <a:ext cx="3776740" cy="27062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nb-NO" sz="1000" b="0">
              <a:solidFill>
                <a:schemeClr val="bg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All amounts are in NOK million unless otherwise stated.</a:t>
          </a:r>
        </a:p>
      </xdr:txBody>
    </xdr:sp>
    <xdr:clientData/>
  </xdr:twoCellAnchor>
  <xdr:twoCellAnchor editAs="oneCell">
    <xdr:from>
      <xdr:col>0</xdr:col>
      <xdr:colOff>0</xdr:colOff>
      <xdr:row>1</xdr:row>
      <xdr:rowOff>179293</xdr:rowOff>
    </xdr:from>
    <xdr:to>
      <xdr:col>6</xdr:col>
      <xdr:colOff>690942</xdr:colOff>
      <xdr:row>12</xdr:row>
      <xdr:rowOff>48745</xdr:rowOff>
    </xdr:to>
    <xdr:pic>
      <xdr:nvPicPr>
        <xdr:cNvPr id="6" name="Bilde 1">
          <a:extLst>
            <a:ext uri="{FF2B5EF4-FFF2-40B4-BE49-F238E27FC236}">
              <a16:creationId xmlns:a16="http://schemas.microsoft.com/office/drawing/2014/main" id="{BF4231F9-78DC-4341-A15D-2C14E49A3B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58587"/>
          <a:ext cx="5262942" cy="186017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2913528</xdr:colOff>
      <xdr:row>32</xdr:row>
      <xdr:rowOff>116644</xdr:rowOff>
    </xdr:from>
    <xdr:to>
      <xdr:col>4</xdr:col>
      <xdr:colOff>941293</xdr:colOff>
      <xdr:row>33</xdr:row>
      <xdr:rowOff>150261</xdr:rowOff>
    </xdr:to>
    <xdr:sp macro="" textlink="">
      <xdr:nvSpPr>
        <xdr:cNvPr id="2" name="Avrundet rektangel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/>
      </xdr:nvSpPr>
      <xdr:spPr>
        <a:xfrm>
          <a:off x="3485028" y="6056780"/>
          <a:ext cx="2002288" cy="215458"/>
        </a:xfrm>
        <a:prstGeom prst="roundRect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7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Back to table of contents</a:t>
          </a:r>
        </a:p>
      </xdr:txBody>
    </xdr:sp>
    <xdr:clientData/>
  </xdr:twoCellAnchor>
  <xdr:twoCellAnchor>
    <xdr:from>
      <xdr:col>0</xdr:col>
      <xdr:colOff>246530</xdr:colOff>
      <xdr:row>34</xdr:row>
      <xdr:rowOff>0</xdr:rowOff>
    </xdr:from>
    <xdr:to>
      <xdr:col>4</xdr:col>
      <xdr:colOff>705971</xdr:colOff>
      <xdr:row>60</xdr:row>
      <xdr:rowOff>33618</xdr:rowOff>
    </xdr:to>
    <xdr:sp macro="" textlink="">
      <xdr:nvSpPr>
        <xdr:cNvPr id="4" name="Rektangel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/>
      </xdr:nvSpPr>
      <xdr:spPr>
        <a:xfrm>
          <a:off x="246530" y="5505450"/>
          <a:ext cx="3507441" cy="4243668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b-NO" sz="1100" b="1">
              <a:solidFill>
                <a:sysClr val="windowText" lastClr="000000"/>
              </a:solidFill>
            </a:rPr>
            <a:t>Comments:</a:t>
          </a:r>
        </a:p>
        <a:p>
          <a:pPr algn="l"/>
          <a:r>
            <a:rPr lang="nb-NO" sz="1100">
              <a:solidFill>
                <a:sysClr val="windowText" lastClr="000000"/>
              </a:solidFill>
            </a:rPr>
            <a:t>Beløp oppgitt i 1000</a:t>
          </a:r>
        </a:p>
      </xdr:txBody>
    </xdr:sp>
    <xdr:clientData/>
  </xdr:twoCellAnchor>
  <xdr:twoCellAnchor editAs="oneCell">
    <xdr:from>
      <xdr:col>2</xdr:col>
      <xdr:colOff>0</xdr:colOff>
      <xdr:row>5</xdr:row>
      <xdr:rowOff>0</xdr:rowOff>
    </xdr:from>
    <xdr:to>
      <xdr:col>4</xdr:col>
      <xdr:colOff>930239</xdr:colOff>
      <xdr:row>24</xdr:row>
      <xdr:rowOff>173594</xdr:rowOff>
    </xdr:to>
    <xdr:pic>
      <xdr:nvPicPr>
        <xdr:cNvPr id="6" name="Bilde 5">
          <a:extLst>
            <a:ext uri="{FF2B5EF4-FFF2-40B4-BE49-F238E27FC236}">
              <a16:creationId xmlns:a16="http://schemas.microsoft.com/office/drawing/2014/main" id="{EF35F30D-862E-43B9-BDB3-B39558EF21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71500" y="1030432"/>
          <a:ext cx="4904762" cy="3628571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212849</xdr:colOff>
      <xdr:row>29</xdr:row>
      <xdr:rowOff>7221</xdr:rowOff>
    </xdr:from>
    <xdr:to>
      <xdr:col>6</xdr:col>
      <xdr:colOff>179231</xdr:colOff>
      <xdr:row>55</xdr:row>
      <xdr:rowOff>50363</xdr:rowOff>
    </xdr:to>
    <xdr:sp macro="" textlink="">
      <xdr:nvSpPr>
        <xdr:cNvPr id="4" name="Rektangel 3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/>
      </xdr:nvSpPr>
      <xdr:spPr>
        <a:xfrm>
          <a:off x="212849" y="5398371"/>
          <a:ext cx="5671857" cy="4748492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b-NO" sz="1100" b="1">
              <a:solidFill>
                <a:sysClr val="windowText" lastClr="000000"/>
              </a:solidFill>
            </a:rPr>
            <a:t>Comments:</a:t>
          </a:r>
        </a:p>
        <a:p>
          <a:r>
            <a:rPr lang="en-GB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Kategoriene</a:t>
          </a:r>
          <a:r>
            <a:rPr lang="en-GB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i template over slik de er spessifisert av EBA er ikke sammenlignbare med den fullstendige kategoriseringen av totalporteføljen. Det vil derfor være avvik i forhold til tallene i andre templeter. </a:t>
          </a:r>
          <a:endParaRPr lang="en-GB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3</xdr:col>
      <xdr:colOff>207308</xdr:colOff>
      <xdr:row>27</xdr:row>
      <xdr:rowOff>24092</xdr:rowOff>
    </xdr:from>
    <xdr:to>
      <xdr:col>6</xdr:col>
      <xdr:colOff>145675</xdr:colOff>
      <xdr:row>28</xdr:row>
      <xdr:rowOff>73396</xdr:rowOff>
    </xdr:to>
    <xdr:sp macro="" textlink="">
      <xdr:nvSpPr>
        <xdr:cNvPr id="5" name="Avrundet rektangel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/>
      </xdr:nvSpPr>
      <xdr:spPr>
        <a:xfrm>
          <a:off x="3798233" y="5053292"/>
          <a:ext cx="2052917" cy="230279"/>
        </a:xfrm>
        <a:prstGeom prst="roundRect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7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Back to table of contents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119344</xdr:colOff>
      <xdr:row>35</xdr:row>
      <xdr:rowOff>24652</xdr:rowOff>
    </xdr:from>
    <xdr:to>
      <xdr:col>4</xdr:col>
      <xdr:colOff>578785</xdr:colOff>
      <xdr:row>61</xdr:row>
      <xdr:rowOff>59951</xdr:rowOff>
    </xdr:to>
    <xdr:sp macro="" textlink="">
      <xdr:nvSpPr>
        <xdr:cNvPr id="5" name="Rektangel 4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SpPr/>
      </xdr:nvSpPr>
      <xdr:spPr>
        <a:xfrm>
          <a:off x="119344" y="6473077"/>
          <a:ext cx="5002866" cy="4740649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b-NO" sz="1100" b="1">
              <a:solidFill>
                <a:sysClr val="windowText" lastClr="000000"/>
              </a:solidFill>
            </a:rPr>
            <a:t>Comments: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1100" b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Som spesifisert av EBA er tallene over kun netto eksponering på balansen. Derfor vil de avvike fra tallene i tabell 11.  </a:t>
          </a:r>
        </a:p>
      </xdr:txBody>
    </xdr:sp>
    <xdr:clientData/>
  </xdr:twoCellAnchor>
  <xdr:twoCellAnchor>
    <xdr:from>
      <xdr:col>6</xdr:col>
      <xdr:colOff>905435</xdr:colOff>
      <xdr:row>36</xdr:row>
      <xdr:rowOff>46505</xdr:rowOff>
    </xdr:from>
    <xdr:to>
      <xdr:col>9</xdr:col>
      <xdr:colOff>67795</xdr:colOff>
      <xdr:row>37</xdr:row>
      <xdr:rowOff>95808</xdr:rowOff>
    </xdr:to>
    <xdr:sp macro="" textlink="">
      <xdr:nvSpPr>
        <xdr:cNvPr id="9" name="Avrundet rektangel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C00-000009000000}"/>
            </a:ext>
          </a:extLst>
        </xdr:cNvPr>
        <xdr:cNvSpPr/>
      </xdr:nvSpPr>
      <xdr:spPr>
        <a:xfrm>
          <a:off x="7353860" y="6675905"/>
          <a:ext cx="2019860" cy="230278"/>
        </a:xfrm>
        <a:prstGeom prst="roundRect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7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Back to table of contents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21</xdr:row>
      <xdr:rowOff>0</xdr:rowOff>
    </xdr:from>
    <xdr:to>
      <xdr:col>3</xdr:col>
      <xdr:colOff>916641</xdr:colOff>
      <xdr:row>50</xdr:row>
      <xdr:rowOff>44824</xdr:rowOff>
    </xdr:to>
    <xdr:sp macro="" textlink="">
      <xdr:nvSpPr>
        <xdr:cNvPr id="2" name="Rektangel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/>
      </xdr:nvSpPr>
      <xdr:spPr>
        <a:xfrm>
          <a:off x="790575" y="3448050"/>
          <a:ext cx="5002866" cy="4740649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b-NO" sz="1100" b="1">
              <a:solidFill>
                <a:sysClr val="windowText" lastClr="000000"/>
              </a:solidFill>
            </a:rPr>
            <a:t>Comments:</a:t>
          </a:r>
        </a:p>
        <a:p>
          <a:pPr algn="l"/>
          <a:r>
            <a:rPr lang="nb-NO" sz="1100" b="0">
              <a:solidFill>
                <a:sysClr val="windowText" lastClr="000000"/>
              </a:solidFill>
            </a:rPr>
            <a:t>Tall</a:t>
          </a:r>
          <a:r>
            <a:rPr lang="nb-NO" sz="1100" b="0" baseline="0">
              <a:solidFill>
                <a:sysClr val="windowText" lastClr="000000"/>
              </a:solidFill>
            </a:rPr>
            <a:t> gitt i hele 1000</a:t>
          </a:r>
          <a:endParaRPr lang="nb-NO" sz="11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228600</xdr:colOff>
      <xdr:row>19</xdr:row>
      <xdr:rowOff>19050</xdr:rowOff>
    </xdr:from>
    <xdr:to>
      <xdr:col>5</xdr:col>
      <xdr:colOff>753035</xdr:colOff>
      <xdr:row>20</xdr:row>
      <xdr:rowOff>87403</xdr:rowOff>
    </xdr:to>
    <xdr:sp macro="" textlink="">
      <xdr:nvSpPr>
        <xdr:cNvPr id="3" name="Avrundet rektangel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SpPr/>
      </xdr:nvSpPr>
      <xdr:spPr>
        <a:xfrm>
          <a:off x="6934200" y="3133725"/>
          <a:ext cx="2019860" cy="230278"/>
        </a:xfrm>
        <a:prstGeom prst="roundRect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7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Back to table of contents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714375</xdr:colOff>
      <xdr:row>33</xdr:row>
      <xdr:rowOff>0</xdr:rowOff>
    </xdr:from>
    <xdr:to>
      <xdr:col>4</xdr:col>
      <xdr:colOff>497541</xdr:colOff>
      <xdr:row>62</xdr:row>
      <xdr:rowOff>44824</xdr:rowOff>
    </xdr:to>
    <xdr:sp macro="" textlink="">
      <xdr:nvSpPr>
        <xdr:cNvPr id="2" name="Rektangel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SpPr/>
      </xdr:nvSpPr>
      <xdr:spPr>
        <a:xfrm>
          <a:off x="714375" y="4419600"/>
          <a:ext cx="5002866" cy="4740649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b-NO" sz="1100" b="1">
              <a:solidFill>
                <a:sysClr val="windowText" lastClr="000000"/>
              </a:solidFill>
            </a:rPr>
            <a:t>Comments:</a:t>
          </a:r>
        </a:p>
        <a:p>
          <a:pPr algn="l"/>
          <a:r>
            <a:rPr lang="nb-NO" sz="1100" b="0">
              <a:solidFill>
                <a:sysClr val="windowText" lastClr="000000"/>
              </a:solidFill>
            </a:rPr>
            <a:t>Tall</a:t>
          </a:r>
          <a:r>
            <a:rPr lang="nb-NO" sz="1100" b="0" baseline="0">
              <a:solidFill>
                <a:sysClr val="windowText" lastClr="000000"/>
              </a:solidFill>
            </a:rPr>
            <a:t> gitt i hele 1000</a:t>
          </a:r>
          <a:endParaRPr lang="nb-NO" sz="11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6</xdr:col>
      <xdr:colOff>0</xdr:colOff>
      <xdr:row>31</xdr:row>
      <xdr:rowOff>0</xdr:rowOff>
    </xdr:from>
    <xdr:to>
      <xdr:col>7</xdr:col>
      <xdr:colOff>514910</xdr:colOff>
      <xdr:row>32</xdr:row>
      <xdr:rowOff>68353</xdr:rowOff>
    </xdr:to>
    <xdr:sp macro="" textlink="">
      <xdr:nvSpPr>
        <xdr:cNvPr id="3" name="Avrundet rektangel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SpPr/>
      </xdr:nvSpPr>
      <xdr:spPr>
        <a:xfrm>
          <a:off x="8810625" y="4095750"/>
          <a:ext cx="2019860" cy="230278"/>
        </a:xfrm>
        <a:prstGeom prst="roundRect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7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Back to table of contents</a:t>
          </a: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52</xdr:row>
      <xdr:rowOff>9525</xdr:rowOff>
    </xdr:from>
    <xdr:to>
      <xdr:col>4</xdr:col>
      <xdr:colOff>1440516</xdr:colOff>
      <xdr:row>81</xdr:row>
      <xdr:rowOff>54349</xdr:rowOff>
    </xdr:to>
    <xdr:sp macro="" textlink="">
      <xdr:nvSpPr>
        <xdr:cNvPr id="2" name="Rektangel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SpPr/>
      </xdr:nvSpPr>
      <xdr:spPr>
        <a:xfrm>
          <a:off x="771525" y="8153400"/>
          <a:ext cx="5002866" cy="4740649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b-NO" sz="1100" b="1">
              <a:solidFill>
                <a:sysClr val="windowText" lastClr="000000"/>
              </a:solidFill>
            </a:rPr>
            <a:t>Comments:</a:t>
          </a:r>
        </a:p>
        <a:p>
          <a:pPr algn="l"/>
          <a:r>
            <a:rPr lang="nb-NO" sz="1100" b="0">
              <a:solidFill>
                <a:sysClr val="windowText" lastClr="000000"/>
              </a:solidFill>
            </a:rPr>
            <a:t>Tall</a:t>
          </a:r>
          <a:r>
            <a:rPr lang="nb-NO" sz="1100" b="0" baseline="0">
              <a:solidFill>
                <a:sysClr val="windowText" lastClr="000000"/>
              </a:solidFill>
            </a:rPr>
            <a:t> gitt i hele 1000</a:t>
          </a:r>
          <a:endParaRPr lang="nb-NO" sz="11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</xdr:col>
      <xdr:colOff>9525</xdr:colOff>
      <xdr:row>53</xdr:row>
      <xdr:rowOff>0</xdr:rowOff>
    </xdr:from>
    <xdr:to>
      <xdr:col>6</xdr:col>
      <xdr:colOff>524435</xdr:colOff>
      <xdr:row>54</xdr:row>
      <xdr:rowOff>68353</xdr:rowOff>
    </xdr:to>
    <xdr:sp macro="" textlink="">
      <xdr:nvSpPr>
        <xdr:cNvPr id="3" name="Avrundet rektangel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SpPr/>
      </xdr:nvSpPr>
      <xdr:spPr>
        <a:xfrm>
          <a:off x="6419850" y="8305800"/>
          <a:ext cx="2019860" cy="230278"/>
        </a:xfrm>
        <a:prstGeom prst="roundRect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7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Back to table of contents</a:t>
          </a: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10</xdr:row>
      <xdr:rowOff>0</xdr:rowOff>
    </xdr:from>
    <xdr:to>
      <xdr:col>6</xdr:col>
      <xdr:colOff>192741</xdr:colOff>
      <xdr:row>39</xdr:row>
      <xdr:rowOff>44824</xdr:rowOff>
    </xdr:to>
    <xdr:sp macro="" textlink="">
      <xdr:nvSpPr>
        <xdr:cNvPr id="2" name="Rektangel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SpPr/>
      </xdr:nvSpPr>
      <xdr:spPr>
        <a:xfrm>
          <a:off x="2286000" y="1647825"/>
          <a:ext cx="5002866" cy="4740649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b-NO" sz="1100" b="1">
              <a:solidFill>
                <a:sysClr val="windowText" lastClr="000000"/>
              </a:solidFill>
            </a:rPr>
            <a:t>Comments:</a:t>
          </a:r>
        </a:p>
        <a:p>
          <a:pPr algn="l"/>
          <a:r>
            <a:rPr lang="nb-NO" sz="1100" b="0">
              <a:solidFill>
                <a:sysClr val="windowText" lastClr="000000"/>
              </a:solidFill>
            </a:rPr>
            <a:t>Tall</a:t>
          </a:r>
          <a:r>
            <a:rPr lang="nb-NO" sz="1100" b="0" baseline="0">
              <a:solidFill>
                <a:sysClr val="windowText" lastClr="000000"/>
              </a:solidFill>
            </a:rPr>
            <a:t> gitt i hele 1000</a:t>
          </a:r>
          <a:endParaRPr lang="nb-NO" sz="11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8</xdr:col>
      <xdr:colOff>0</xdr:colOff>
      <xdr:row>6</xdr:row>
      <xdr:rowOff>0</xdr:rowOff>
    </xdr:from>
    <xdr:to>
      <xdr:col>9</xdr:col>
      <xdr:colOff>181535</xdr:colOff>
      <xdr:row>7</xdr:row>
      <xdr:rowOff>68353</xdr:rowOff>
    </xdr:to>
    <xdr:sp macro="" textlink="">
      <xdr:nvSpPr>
        <xdr:cNvPr id="3" name="Avrundet rektangel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SpPr/>
      </xdr:nvSpPr>
      <xdr:spPr>
        <a:xfrm>
          <a:off x="11182350" y="1019175"/>
          <a:ext cx="2019860" cy="230278"/>
        </a:xfrm>
        <a:prstGeom prst="roundRect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7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Back to table of contents</a:t>
          </a: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231322</xdr:colOff>
      <xdr:row>13</xdr:row>
      <xdr:rowOff>95250</xdr:rowOff>
    </xdr:from>
    <xdr:to>
      <xdr:col>6</xdr:col>
      <xdr:colOff>940494</xdr:colOff>
      <xdr:row>40</xdr:row>
      <xdr:rowOff>14408</xdr:rowOff>
    </xdr:to>
    <xdr:sp macro="" textlink="">
      <xdr:nvSpPr>
        <xdr:cNvPr id="4" name="Rektangel 3">
          <a:extLst>
            <a:ext uri="{FF2B5EF4-FFF2-40B4-BE49-F238E27FC236}">
              <a16:creationId xmlns:a16="http://schemas.microsoft.com/office/drawing/2014/main" id="{00000000-0008-0000-1100-000004000000}"/>
            </a:ext>
          </a:extLst>
        </xdr:cNvPr>
        <xdr:cNvSpPr/>
      </xdr:nvSpPr>
      <xdr:spPr>
        <a:xfrm>
          <a:off x="231322" y="3224893"/>
          <a:ext cx="5009029" cy="4695265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b-NO" sz="1100" b="1">
              <a:solidFill>
                <a:sysClr val="windowText" lastClr="000000"/>
              </a:solidFill>
            </a:rPr>
            <a:t>Comments:</a:t>
          </a:r>
          <a:endParaRPr lang="nb-NO" sz="1100">
            <a:solidFill>
              <a:sysClr val="windowText" lastClr="000000"/>
            </a:solidFill>
          </a:endParaRPr>
        </a:p>
        <a:p>
          <a:pPr eaLnBrk="1" fontAlgn="auto" latinLnBrk="0" hangingPunct="1"/>
          <a:r>
            <a:rPr lang="nb-NO" sz="1100" b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Tall i 1000</a:t>
          </a:r>
        </a:p>
      </xdr:txBody>
    </xdr:sp>
    <xdr:clientData/>
  </xdr:twoCellAnchor>
  <xdr:twoCellAnchor>
    <xdr:from>
      <xdr:col>5</xdr:col>
      <xdr:colOff>840440</xdr:colOff>
      <xdr:row>11</xdr:row>
      <xdr:rowOff>44823</xdr:rowOff>
    </xdr:from>
    <xdr:to>
      <xdr:col>7</xdr:col>
      <xdr:colOff>952499</xdr:colOff>
      <xdr:row>12</xdr:row>
      <xdr:rowOff>94127</xdr:rowOff>
    </xdr:to>
    <xdr:sp macro="" textlink="">
      <xdr:nvSpPr>
        <xdr:cNvPr id="6" name="Avrundet rektangel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100-000006000000}"/>
            </a:ext>
          </a:extLst>
        </xdr:cNvPr>
        <xdr:cNvSpPr/>
      </xdr:nvSpPr>
      <xdr:spPr>
        <a:xfrm>
          <a:off x="4190999" y="2521323"/>
          <a:ext cx="2017059" cy="228598"/>
        </a:xfrm>
        <a:prstGeom prst="roundRect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7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Back to table of contents</a:t>
          </a: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26</xdr:row>
      <xdr:rowOff>89646</xdr:rowOff>
    </xdr:from>
    <xdr:to>
      <xdr:col>5</xdr:col>
      <xdr:colOff>156882</xdr:colOff>
      <xdr:row>52</xdr:row>
      <xdr:rowOff>123264</xdr:rowOff>
    </xdr:to>
    <xdr:sp macro="" textlink="">
      <xdr:nvSpPr>
        <xdr:cNvPr id="4" name="Rektangel 3">
          <a:extLst>
            <a:ext uri="{FF2B5EF4-FFF2-40B4-BE49-F238E27FC236}">
              <a16:creationId xmlns:a16="http://schemas.microsoft.com/office/drawing/2014/main" id="{00000000-0008-0000-1200-000004000000}"/>
            </a:ext>
          </a:extLst>
        </xdr:cNvPr>
        <xdr:cNvSpPr/>
      </xdr:nvSpPr>
      <xdr:spPr>
        <a:xfrm>
          <a:off x="291353" y="5356411"/>
          <a:ext cx="5009029" cy="4695265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b-NO" sz="1100" b="1">
              <a:solidFill>
                <a:sysClr val="windowText" lastClr="000000"/>
              </a:solidFill>
            </a:rPr>
            <a:t>Comments:</a:t>
          </a:r>
        </a:p>
        <a:p>
          <a:pPr algn="l"/>
          <a:r>
            <a:rPr lang="nb-NO" sz="1100">
              <a:solidFill>
                <a:sysClr val="windowText" lastClr="000000"/>
              </a:solidFill>
            </a:rPr>
            <a:t>Alle tall i 1000</a:t>
          </a:r>
        </a:p>
      </xdr:txBody>
    </xdr:sp>
    <xdr:clientData/>
  </xdr:twoCellAnchor>
  <xdr:twoCellAnchor>
    <xdr:from>
      <xdr:col>6</xdr:col>
      <xdr:colOff>840441</xdr:colOff>
      <xdr:row>25</xdr:row>
      <xdr:rowOff>44824</xdr:rowOff>
    </xdr:from>
    <xdr:to>
      <xdr:col>9</xdr:col>
      <xdr:colOff>0</xdr:colOff>
      <xdr:row>26</xdr:row>
      <xdr:rowOff>94128</xdr:rowOff>
    </xdr:to>
    <xdr:sp macro="" textlink="">
      <xdr:nvSpPr>
        <xdr:cNvPr id="6" name="Avrundet rektangel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200-000006000000}"/>
            </a:ext>
          </a:extLst>
        </xdr:cNvPr>
        <xdr:cNvSpPr/>
      </xdr:nvSpPr>
      <xdr:spPr>
        <a:xfrm>
          <a:off x="6936441" y="4896971"/>
          <a:ext cx="2019860" cy="228598"/>
        </a:xfrm>
        <a:prstGeom prst="roundRect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7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Back to table of contents</a:t>
          </a:r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280147</xdr:colOff>
      <xdr:row>25</xdr:row>
      <xdr:rowOff>156882</xdr:rowOff>
    </xdr:from>
    <xdr:to>
      <xdr:col>5</xdr:col>
      <xdr:colOff>112058</xdr:colOff>
      <xdr:row>52</xdr:row>
      <xdr:rowOff>11206</xdr:rowOff>
    </xdr:to>
    <xdr:sp macro="" textlink="">
      <xdr:nvSpPr>
        <xdr:cNvPr id="4" name="Rektangel 3">
          <a:extLst>
            <a:ext uri="{FF2B5EF4-FFF2-40B4-BE49-F238E27FC236}">
              <a16:creationId xmlns:a16="http://schemas.microsoft.com/office/drawing/2014/main" id="{00000000-0008-0000-1300-000004000000}"/>
            </a:ext>
          </a:extLst>
        </xdr:cNvPr>
        <xdr:cNvSpPr/>
      </xdr:nvSpPr>
      <xdr:spPr>
        <a:xfrm>
          <a:off x="280147" y="5244353"/>
          <a:ext cx="5009029" cy="4695265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b-NO" sz="1100" b="1">
              <a:solidFill>
                <a:sysClr val="windowText" lastClr="000000"/>
              </a:solidFill>
            </a:rPr>
            <a:t>Comments: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1100">
              <a:solidFill>
                <a:sysClr val="windowText" lastClr="000000"/>
              </a:solidFill>
            </a:rPr>
            <a:t>Alle tall i 1000</a:t>
          </a:r>
        </a:p>
        <a:p>
          <a:pPr algn="l"/>
          <a:endParaRPr lang="nb-NO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18</xdr:col>
      <xdr:colOff>784412</xdr:colOff>
      <xdr:row>24</xdr:row>
      <xdr:rowOff>78440</xdr:rowOff>
    </xdr:from>
    <xdr:to>
      <xdr:col>20</xdr:col>
      <xdr:colOff>899272</xdr:colOff>
      <xdr:row>25</xdr:row>
      <xdr:rowOff>127744</xdr:rowOff>
    </xdr:to>
    <xdr:sp macro="" textlink="">
      <xdr:nvSpPr>
        <xdr:cNvPr id="6" name="Avrundet rektangel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300-000006000000}"/>
            </a:ext>
          </a:extLst>
        </xdr:cNvPr>
        <xdr:cNvSpPr/>
      </xdr:nvSpPr>
      <xdr:spPr>
        <a:xfrm>
          <a:off x="17716500" y="4695264"/>
          <a:ext cx="2019860" cy="228598"/>
        </a:xfrm>
        <a:prstGeom prst="roundRect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7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Back to table of contents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840441</xdr:colOff>
      <xdr:row>47</xdr:row>
      <xdr:rowOff>56029</xdr:rowOff>
    </xdr:from>
    <xdr:to>
      <xdr:col>9</xdr:col>
      <xdr:colOff>2801</xdr:colOff>
      <xdr:row>48</xdr:row>
      <xdr:rowOff>105333</xdr:rowOff>
    </xdr:to>
    <xdr:sp macro="" textlink="">
      <xdr:nvSpPr>
        <xdr:cNvPr id="4" name="Avrundet rektangel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7631206" y="6477000"/>
          <a:ext cx="2019860" cy="228598"/>
        </a:xfrm>
        <a:prstGeom prst="roundRect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7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Back to table of contents</a:t>
          </a:r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257735</xdr:colOff>
      <xdr:row>15</xdr:row>
      <xdr:rowOff>22412</xdr:rowOff>
    </xdr:from>
    <xdr:to>
      <xdr:col>5</xdr:col>
      <xdr:colOff>773205</xdr:colOff>
      <xdr:row>41</xdr:row>
      <xdr:rowOff>56030</xdr:rowOff>
    </xdr:to>
    <xdr:sp macro="" textlink="">
      <xdr:nvSpPr>
        <xdr:cNvPr id="4" name="Rektangel 3">
          <a:extLst>
            <a:ext uri="{FF2B5EF4-FFF2-40B4-BE49-F238E27FC236}">
              <a16:creationId xmlns:a16="http://schemas.microsoft.com/office/drawing/2014/main" id="{00000000-0008-0000-1400-000004000000}"/>
            </a:ext>
          </a:extLst>
        </xdr:cNvPr>
        <xdr:cNvSpPr/>
      </xdr:nvSpPr>
      <xdr:spPr>
        <a:xfrm>
          <a:off x="257735" y="2835088"/>
          <a:ext cx="5199529" cy="4695266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nb-NO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Comments: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nb-NO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The figures in the template above does not include proportionally consolidated entities. This is due to inadequate data.</a:t>
          </a:r>
          <a:endParaRPr kumimoji="0" lang="nb-NO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r>
            <a:rPr lang="nb-NO" sz="11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omments:</a:t>
          </a:r>
          <a:endParaRPr lang="nb-NO">
            <a:effectLst/>
          </a:endParaRPr>
        </a:p>
        <a:p>
          <a:pPr eaLnBrk="1" fontAlgn="auto" latinLnBrk="0" hangingPunct="1"/>
          <a:r>
            <a:rPr lang="nb-NO" sz="1100" b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The figures in the template above</a:t>
          </a:r>
          <a:r>
            <a:rPr lang="nb-NO" sz="1100" b="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does not include proportionally consolidated entities. This is due to inadequate data.</a:t>
          </a:r>
          <a:endParaRPr lang="nb-NO">
            <a:effectLst/>
          </a:endParaRPr>
        </a:p>
        <a:p>
          <a:pPr algn="l"/>
          <a:endParaRPr lang="nb-NO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</xdr:col>
      <xdr:colOff>2095500</xdr:colOff>
      <xdr:row>13</xdr:row>
      <xdr:rowOff>67235</xdr:rowOff>
    </xdr:from>
    <xdr:to>
      <xdr:col>5</xdr:col>
      <xdr:colOff>14007</xdr:colOff>
      <xdr:row>14</xdr:row>
      <xdr:rowOff>116539</xdr:rowOff>
    </xdr:to>
    <xdr:sp macro="" textlink="">
      <xdr:nvSpPr>
        <xdr:cNvPr id="6" name="Avrundet rektangel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400-000006000000}"/>
            </a:ext>
          </a:extLst>
        </xdr:cNvPr>
        <xdr:cNvSpPr/>
      </xdr:nvSpPr>
      <xdr:spPr>
        <a:xfrm>
          <a:off x="2678206" y="2521323"/>
          <a:ext cx="2019860" cy="228598"/>
        </a:xfrm>
        <a:prstGeom prst="roundRect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7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Back to table of contents</a:t>
          </a:r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246528</xdr:colOff>
      <xdr:row>14</xdr:row>
      <xdr:rowOff>22412</xdr:rowOff>
    </xdr:from>
    <xdr:to>
      <xdr:col>8</xdr:col>
      <xdr:colOff>103909</xdr:colOff>
      <xdr:row>40</xdr:row>
      <xdr:rowOff>56030</xdr:rowOff>
    </xdr:to>
    <xdr:sp macro="" textlink="">
      <xdr:nvSpPr>
        <xdr:cNvPr id="4" name="Rektangel 3">
          <a:extLst>
            <a:ext uri="{FF2B5EF4-FFF2-40B4-BE49-F238E27FC236}">
              <a16:creationId xmlns:a16="http://schemas.microsoft.com/office/drawing/2014/main" id="{00000000-0008-0000-1500-000004000000}"/>
            </a:ext>
          </a:extLst>
        </xdr:cNvPr>
        <xdr:cNvSpPr/>
      </xdr:nvSpPr>
      <xdr:spPr>
        <a:xfrm>
          <a:off x="246528" y="2698071"/>
          <a:ext cx="6914540" cy="4761482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b-NO" sz="11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</xdr:col>
      <xdr:colOff>851647</xdr:colOff>
      <xdr:row>12</xdr:row>
      <xdr:rowOff>56029</xdr:rowOff>
    </xdr:from>
    <xdr:to>
      <xdr:col>8</xdr:col>
      <xdr:colOff>14007</xdr:colOff>
      <xdr:row>13</xdr:row>
      <xdr:rowOff>105333</xdr:rowOff>
    </xdr:to>
    <xdr:sp macro="" textlink="">
      <xdr:nvSpPr>
        <xdr:cNvPr id="6" name="Avrundet rektangel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500-000006000000}"/>
            </a:ext>
          </a:extLst>
        </xdr:cNvPr>
        <xdr:cNvSpPr/>
      </xdr:nvSpPr>
      <xdr:spPr>
        <a:xfrm>
          <a:off x="5053853" y="2319617"/>
          <a:ext cx="2019860" cy="228598"/>
        </a:xfrm>
        <a:prstGeom prst="roundRect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7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Back to table of contents</a:t>
          </a:r>
        </a:p>
      </xdr:txBody>
    </xdr:sp>
    <xdr:clientData/>
  </xdr:twoCellAnchor>
  <xdr:twoCellAnchor editAs="oneCell">
    <xdr:from>
      <xdr:col>0</xdr:col>
      <xdr:colOff>246528</xdr:colOff>
      <xdr:row>14</xdr:row>
      <xdr:rowOff>22412</xdr:rowOff>
    </xdr:from>
    <xdr:to>
      <xdr:col>8</xdr:col>
      <xdr:colOff>121122</xdr:colOff>
      <xdr:row>16</xdr:row>
      <xdr:rowOff>128163</xdr:rowOff>
    </xdr:to>
    <xdr:pic>
      <xdr:nvPicPr>
        <xdr:cNvPr id="7" name="Bilde 6">
          <a:extLst>
            <a:ext uri="{FF2B5EF4-FFF2-40B4-BE49-F238E27FC236}">
              <a16:creationId xmlns:a16="http://schemas.microsoft.com/office/drawing/2014/main" id="{E40429D7-8DFD-462A-AAF7-6838608A78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6528" y="2698071"/>
          <a:ext cx="6931753" cy="469433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280146</xdr:colOff>
      <xdr:row>43</xdr:row>
      <xdr:rowOff>26893</xdr:rowOff>
    </xdr:from>
    <xdr:to>
      <xdr:col>5</xdr:col>
      <xdr:colOff>0</xdr:colOff>
      <xdr:row>69</xdr:row>
      <xdr:rowOff>60511</xdr:rowOff>
    </xdr:to>
    <xdr:sp macro="" textlink="">
      <xdr:nvSpPr>
        <xdr:cNvPr id="4" name="Rektangel 3">
          <a:extLst>
            <a:ext uri="{FF2B5EF4-FFF2-40B4-BE49-F238E27FC236}">
              <a16:creationId xmlns:a16="http://schemas.microsoft.com/office/drawing/2014/main" id="{00000000-0008-0000-1600-000004000000}"/>
            </a:ext>
          </a:extLst>
        </xdr:cNvPr>
        <xdr:cNvSpPr/>
      </xdr:nvSpPr>
      <xdr:spPr>
        <a:xfrm>
          <a:off x="280146" y="8453717"/>
          <a:ext cx="5009029" cy="4695265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b-NO" sz="1100" b="1">
              <a:solidFill>
                <a:sysClr val="windowText" lastClr="000000"/>
              </a:solidFill>
            </a:rPr>
            <a:t>Comments:</a:t>
          </a:r>
        </a:p>
      </xdr:txBody>
    </xdr:sp>
    <xdr:clientData/>
  </xdr:twoCellAnchor>
  <xdr:twoCellAnchor>
    <xdr:from>
      <xdr:col>4</xdr:col>
      <xdr:colOff>874059</xdr:colOff>
      <xdr:row>41</xdr:row>
      <xdr:rowOff>56030</xdr:rowOff>
    </xdr:from>
    <xdr:to>
      <xdr:col>6</xdr:col>
      <xdr:colOff>2801</xdr:colOff>
      <xdr:row>42</xdr:row>
      <xdr:rowOff>105333</xdr:rowOff>
    </xdr:to>
    <xdr:sp macro="" textlink="">
      <xdr:nvSpPr>
        <xdr:cNvPr id="7" name="Avrundet rektangel 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600-000007000000}"/>
            </a:ext>
          </a:extLst>
        </xdr:cNvPr>
        <xdr:cNvSpPr/>
      </xdr:nvSpPr>
      <xdr:spPr>
        <a:xfrm>
          <a:off x="5311588" y="7922559"/>
          <a:ext cx="2019860" cy="228598"/>
        </a:xfrm>
        <a:prstGeom prst="roundRect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7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Back to table of contents</a:t>
          </a:r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833717</xdr:colOff>
      <xdr:row>12</xdr:row>
      <xdr:rowOff>72840</xdr:rowOff>
    </xdr:from>
    <xdr:to>
      <xdr:col>12</xdr:col>
      <xdr:colOff>948577</xdr:colOff>
      <xdr:row>13</xdr:row>
      <xdr:rowOff>122145</xdr:rowOff>
    </xdr:to>
    <xdr:sp macro="" textlink="">
      <xdr:nvSpPr>
        <xdr:cNvPr id="2" name="Avrundet rektangel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SpPr/>
      </xdr:nvSpPr>
      <xdr:spPr>
        <a:xfrm>
          <a:off x="10549217" y="3606615"/>
          <a:ext cx="2019860" cy="230280"/>
        </a:xfrm>
        <a:prstGeom prst="roundRect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7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Back to table of contents</a:t>
          </a:r>
        </a:p>
      </xdr:txBody>
    </xdr:sp>
    <xdr:clientData/>
  </xdr:twoCellAnchor>
  <xdr:twoCellAnchor>
    <xdr:from>
      <xdr:col>0</xdr:col>
      <xdr:colOff>280147</xdr:colOff>
      <xdr:row>13</xdr:row>
      <xdr:rowOff>156883</xdr:rowOff>
    </xdr:from>
    <xdr:to>
      <xdr:col>5</xdr:col>
      <xdr:colOff>347382</xdr:colOff>
      <xdr:row>40</xdr:row>
      <xdr:rowOff>11207</xdr:rowOff>
    </xdr:to>
    <xdr:sp macro="" textlink="">
      <xdr:nvSpPr>
        <xdr:cNvPr id="3" name="Rektangel 2">
          <a:extLst>
            <a:ext uri="{FF2B5EF4-FFF2-40B4-BE49-F238E27FC236}">
              <a16:creationId xmlns:a16="http://schemas.microsoft.com/office/drawing/2014/main" id="{00000000-0008-0000-1700-000003000000}"/>
            </a:ext>
          </a:extLst>
        </xdr:cNvPr>
        <xdr:cNvSpPr/>
      </xdr:nvSpPr>
      <xdr:spPr>
        <a:xfrm>
          <a:off x="280147" y="3871633"/>
          <a:ext cx="5010710" cy="4740649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b-NO" sz="1100" b="1">
              <a:solidFill>
                <a:sysClr val="windowText" lastClr="000000"/>
              </a:solidFill>
            </a:rPr>
            <a:t>Comments:</a:t>
          </a:r>
        </a:p>
      </xdr:txBody>
    </xdr: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224117</xdr:colOff>
      <xdr:row>12</xdr:row>
      <xdr:rowOff>134468</xdr:rowOff>
    </xdr:from>
    <xdr:to>
      <xdr:col>7</xdr:col>
      <xdr:colOff>336176</xdr:colOff>
      <xdr:row>38</xdr:row>
      <xdr:rowOff>168087</xdr:rowOff>
    </xdr:to>
    <xdr:sp macro="" textlink="">
      <xdr:nvSpPr>
        <xdr:cNvPr id="2" name="Rektangel 1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SpPr/>
      </xdr:nvSpPr>
      <xdr:spPr>
        <a:xfrm>
          <a:off x="224117" y="2790262"/>
          <a:ext cx="5009030" cy="4695266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b-NO" sz="1100" b="1">
              <a:solidFill>
                <a:sysClr val="windowText" lastClr="000000"/>
              </a:solidFill>
            </a:rPr>
            <a:t>Comments:</a:t>
          </a:r>
        </a:p>
        <a:p>
          <a:pPr algn="l"/>
          <a:r>
            <a:rPr lang="nb-NO" sz="1100" b="0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Beregning</a:t>
          </a:r>
          <a:r>
            <a:rPr lang="nb-NO" sz="1100" b="0" i="0" u="none" strike="noStrike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på morbanknivå</a:t>
          </a:r>
          <a:r>
            <a:rPr lang="nb-NO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n generelle kreditteksponering mot utlandet utgjør under 2 % av den totale eksponeringen. I henhold til kommisjonsforordning 115/2014 tilordnes disse utenlandske engasjementene t</a:t>
          </a:r>
          <a:endParaRPr lang="nb-NO" sz="11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12</xdr:col>
      <xdr:colOff>352985</xdr:colOff>
      <xdr:row>13</xdr:row>
      <xdr:rowOff>58577</xdr:rowOff>
    </xdr:from>
    <xdr:to>
      <xdr:col>15</xdr:col>
      <xdr:colOff>86845</xdr:colOff>
      <xdr:row>14</xdr:row>
      <xdr:rowOff>107881</xdr:rowOff>
    </xdr:to>
    <xdr:sp macro="" textlink="">
      <xdr:nvSpPr>
        <xdr:cNvPr id="3" name="Avrundet rektangel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800-000003000000}"/>
            </a:ext>
          </a:extLst>
        </xdr:cNvPr>
        <xdr:cNvSpPr/>
      </xdr:nvSpPr>
      <xdr:spPr>
        <a:xfrm>
          <a:off x="9626871" y="2855463"/>
          <a:ext cx="2019860" cy="231145"/>
        </a:xfrm>
        <a:prstGeom prst="roundRect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7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Back to table of contents</a:t>
          </a:r>
        </a:p>
      </xdr:txBody>
    </xdr: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277600</xdr:colOff>
      <xdr:row>12</xdr:row>
      <xdr:rowOff>38711</xdr:rowOff>
    </xdr:from>
    <xdr:to>
      <xdr:col>5</xdr:col>
      <xdr:colOff>109511</xdr:colOff>
      <xdr:row>38</xdr:row>
      <xdr:rowOff>72328</xdr:rowOff>
    </xdr:to>
    <xdr:sp macro="" textlink="">
      <xdr:nvSpPr>
        <xdr:cNvPr id="2" name="Rektangel 1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SpPr/>
      </xdr:nvSpPr>
      <xdr:spPr>
        <a:xfrm>
          <a:off x="277600" y="2342029"/>
          <a:ext cx="4992729" cy="4761481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lang="nb-NO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Comments:</a:t>
          </a:r>
        </a:p>
        <a:p>
          <a:endParaRPr lang="nb-NO">
            <a:solidFill>
              <a:sysClr val="windowText" lastClr="000000"/>
            </a:solidFill>
            <a:effectLst/>
          </a:endParaRPr>
        </a:p>
      </xdr:txBody>
    </xdr:sp>
    <xdr:clientData/>
  </xdr:twoCellAnchor>
  <xdr:twoCellAnchor>
    <xdr:from>
      <xdr:col>2</xdr:col>
      <xdr:colOff>1636059</xdr:colOff>
      <xdr:row>10</xdr:row>
      <xdr:rowOff>56029</xdr:rowOff>
    </xdr:from>
    <xdr:to>
      <xdr:col>4</xdr:col>
      <xdr:colOff>14007</xdr:colOff>
      <xdr:row>11</xdr:row>
      <xdr:rowOff>105333</xdr:rowOff>
    </xdr:to>
    <xdr:sp macro="" textlink="">
      <xdr:nvSpPr>
        <xdr:cNvPr id="3" name="Avrundet rektangel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900-000003000000}"/>
            </a:ext>
          </a:extLst>
        </xdr:cNvPr>
        <xdr:cNvSpPr/>
      </xdr:nvSpPr>
      <xdr:spPr>
        <a:xfrm>
          <a:off x="1927412" y="8987117"/>
          <a:ext cx="2019860" cy="228598"/>
        </a:xfrm>
        <a:prstGeom prst="roundRect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7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Back to table of contents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</xdr:colOff>
      <xdr:row>29</xdr:row>
      <xdr:rowOff>145677</xdr:rowOff>
    </xdr:from>
    <xdr:to>
      <xdr:col>4</xdr:col>
      <xdr:colOff>123267</xdr:colOff>
      <xdr:row>56</xdr:row>
      <xdr:rowOff>1</xdr:rowOff>
    </xdr:to>
    <xdr:sp macro="" textlink="">
      <xdr:nvSpPr>
        <xdr:cNvPr id="4" name="Rektangel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291355" y="5020236"/>
          <a:ext cx="5132294" cy="4695265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b-NO" sz="1100" b="1">
              <a:solidFill>
                <a:sysClr val="windowText" lastClr="000000"/>
              </a:solidFill>
            </a:rPr>
            <a:t>Comments:</a:t>
          </a:r>
        </a:p>
        <a:p>
          <a:pPr algn="l"/>
          <a:endParaRPr lang="nb-NO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680943</xdr:colOff>
      <xdr:row>22</xdr:row>
      <xdr:rowOff>86286</xdr:rowOff>
    </xdr:from>
    <xdr:to>
      <xdr:col>4</xdr:col>
      <xdr:colOff>2701924</xdr:colOff>
      <xdr:row>23</xdr:row>
      <xdr:rowOff>135590</xdr:rowOff>
    </xdr:to>
    <xdr:sp macro="" textlink="">
      <xdr:nvSpPr>
        <xdr:cNvPr id="5" name="Avrundet rektangel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5976843" y="3705786"/>
          <a:ext cx="2020981" cy="233454"/>
        </a:xfrm>
        <a:prstGeom prst="roundRect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7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Back to table of contents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9168093</xdr:colOff>
      <xdr:row>93</xdr:row>
      <xdr:rowOff>143436</xdr:rowOff>
    </xdr:from>
    <xdr:to>
      <xdr:col>5</xdr:col>
      <xdr:colOff>26894</xdr:colOff>
      <xdr:row>95</xdr:row>
      <xdr:rowOff>10083</xdr:rowOff>
    </xdr:to>
    <xdr:sp macro="" textlink="">
      <xdr:nvSpPr>
        <xdr:cNvPr id="5" name="Avrundet rektangel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/>
      </xdr:nvSpPr>
      <xdr:spPr>
        <a:xfrm>
          <a:off x="9882468" y="18707661"/>
          <a:ext cx="2022101" cy="228597"/>
        </a:xfrm>
        <a:prstGeom prst="roundRect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7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Back to table of contents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276784</xdr:colOff>
      <xdr:row>52</xdr:row>
      <xdr:rowOff>10646</xdr:rowOff>
    </xdr:from>
    <xdr:to>
      <xdr:col>4</xdr:col>
      <xdr:colOff>0</xdr:colOff>
      <xdr:row>77</xdr:row>
      <xdr:rowOff>31378</xdr:rowOff>
    </xdr:to>
    <xdr:sp macro="" textlink="">
      <xdr:nvSpPr>
        <xdr:cNvPr id="2" name="Rektangel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276784" y="19794071"/>
          <a:ext cx="5572126" cy="4707032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b-NO" sz="1100" b="1">
              <a:solidFill>
                <a:sysClr val="windowText" lastClr="000000"/>
              </a:solidFill>
            </a:rPr>
            <a:t>Comments:</a:t>
          </a:r>
        </a:p>
        <a:p>
          <a:pPr algn="l"/>
          <a:endParaRPr lang="nb-NO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3404</xdr:colOff>
      <xdr:row>50</xdr:row>
      <xdr:rowOff>119558</xdr:rowOff>
    </xdr:from>
    <xdr:to>
      <xdr:col>2</xdr:col>
      <xdr:colOff>1737514</xdr:colOff>
      <xdr:row>51</xdr:row>
      <xdr:rowOff>157656</xdr:rowOff>
    </xdr:to>
    <xdr:sp macro="" textlink="">
      <xdr:nvSpPr>
        <xdr:cNvPr id="6" name="Avrundet rektangel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/>
      </xdr:nvSpPr>
      <xdr:spPr>
        <a:xfrm>
          <a:off x="289154" y="19528577"/>
          <a:ext cx="2019860" cy="228598"/>
        </a:xfrm>
        <a:prstGeom prst="roundRect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7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Back to table of contents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268941</xdr:colOff>
      <xdr:row>21</xdr:row>
      <xdr:rowOff>56029</xdr:rowOff>
    </xdr:from>
    <xdr:to>
      <xdr:col>5</xdr:col>
      <xdr:colOff>201705</xdr:colOff>
      <xdr:row>47</xdr:row>
      <xdr:rowOff>89647</xdr:rowOff>
    </xdr:to>
    <xdr:sp macro="" textlink="">
      <xdr:nvSpPr>
        <xdr:cNvPr id="5" name="Rektangel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/>
      </xdr:nvSpPr>
      <xdr:spPr>
        <a:xfrm>
          <a:off x="268941" y="7653617"/>
          <a:ext cx="5009029" cy="4695265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b-NO" sz="1100" b="1">
              <a:solidFill>
                <a:sysClr val="windowText" lastClr="000000"/>
              </a:solidFill>
            </a:rPr>
            <a:t>Comments:</a:t>
          </a:r>
        </a:p>
        <a:p>
          <a:pPr algn="l"/>
          <a:endParaRPr lang="nb-NO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840441</xdr:colOff>
      <xdr:row>19</xdr:row>
      <xdr:rowOff>44824</xdr:rowOff>
    </xdr:from>
    <xdr:to>
      <xdr:col>7</xdr:col>
      <xdr:colOff>2801</xdr:colOff>
      <xdr:row>20</xdr:row>
      <xdr:rowOff>94128</xdr:rowOff>
    </xdr:to>
    <xdr:sp macro="" textlink="">
      <xdr:nvSpPr>
        <xdr:cNvPr id="4" name="Avrundet rektangel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/>
      </xdr:nvSpPr>
      <xdr:spPr>
        <a:xfrm>
          <a:off x="4964206" y="6992471"/>
          <a:ext cx="2019860" cy="228598"/>
        </a:xfrm>
        <a:prstGeom prst="roundRect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7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Back to table of contents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253303</xdr:colOff>
      <xdr:row>49</xdr:row>
      <xdr:rowOff>88372</xdr:rowOff>
    </xdr:from>
    <xdr:to>
      <xdr:col>2</xdr:col>
      <xdr:colOff>5101528</xdr:colOff>
      <xdr:row>75</xdr:row>
      <xdr:rowOff>121991</xdr:rowOff>
    </xdr:to>
    <xdr:sp macro="" textlink="">
      <xdr:nvSpPr>
        <xdr:cNvPr id="6" name="Rektangel 5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/>
      </xdr:nvSpPr>
      <xdr:spPr>
        <a:xfrm>
          <a:off x="253303" y="9119804"/>
          <a:ext cx="5437043" cy="4761482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b-NO" sz="1100" b="1">
              <a:solidFill>
                <a:sysClr val="windowText" lastClr="000000"/>
              </a:solidFill>
            </a:rPr>
            <a:t>Comments:</a:t>
          </a:r>
        </a:p>
        <a:p>
          <a:pPr algn="l"/>
          <a:endParaRPr lang="nb-NO" sz="1100" b="0">
            <a:solidFill>
              <a:sysClr val="windowText" lastClr="000000"/>
            </a:solidFill>
          </a:endParaRPr>
        </a:p>
        <a:p>
          <a:pPr algn="l"/>
          <a:endParaRPr lang="nb-NO" sz="11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</xdr:col>
      <xdr:colOff>6230470</xdr:colOff>
      <xdr:row>49</xdr:row>
      <xdr:rowOff>6622</xdr:rowOff>
    </xdr:from>
    <xdr:to>
      <xdr:col>5</xdr:col>
      <xdr:colOff>25213</xdr:colOff>
      <xdr:row>50</xdr:row>
      <xdr:rowOff>55925</xdr:rowOff>
    </xdr:to>
    <xdr:sp macro="" textlink="">
      <xdr:nvSpPr>
        <xdr:cNvPr id="4" name="Avrundet rektangel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/>
      </xdr:nvSpPr>
      <xdr:spPr>
        <a:xfrm>
          <a:off x="6819288" y="9038054"/>
          <a:ext cx="2012220" cy="231144"/>
        </a:xfrm>
        <a:prstGeom prst="roundRect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7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Back to table of contents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237003</xdr:colOff>
      <xdr:row>20</xdr:row>
      <xdr:rowOff>36419</xdr:rowOff>
    </xdr:from>
    <xdr:to>
      <xdr:col>5</xdr:col>
      <xdr:colOff>479611</xdr:colOff>
      <xdr:row>46</xdr:row>
      <xdr:rowOff>70037</xdr:rowOff>
    </xdr:to>
    <xdr:sp macro="" textlink="">
      <xdr:nvSpPr>
        <xdr:cNvPr id="4" name="Rektangel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/>
      </xdr:nvSpPr>
      <xdr:spPr>
        <a:xfrm>
          <a:off x="237003" y="3801595"/>
          <a:ext cx="5442137" cy="4695266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b-NO" sz="1100" b="1">
              <a:solidFill>
                <a:sysClr val="windowText" lastClr="000000"/>
              </a:solidFill>
            </a:rPr>
            <a:t>Comments:</a:t>
          </a:r>
        </a:p>
      </xdr:txBody>
    </xdr:sp>
    <xdr:clientData/>
  </xdr:twoCellAnchor>
  <xdr:twoCellAnchor>
    <xdr:from>
      <xdr:col>4</xdr:col>
      <xdr:colOff>3194538</xdr:colOff>
      <xdr:row>18</xdr:row>
      <xdr:rowOff>37497</xdr:rowOff>
    </xdr:from>
    <xdr:to>
      <xdr:col>6</xdr:col>
      <xdr:colOff>6680</xdr:colOff>
      <xdr:row>19</xdr:row>
      <xdr:rowOff>86801</xdr:rowOff>
    </xdr:to>
    <xdr:sp macro="" textlink="">
      <xdr:nvSpPr>
        <xdr:cNvPr id="5" name="Avrundet rektangel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/>
      </xdr:nvSpPr>
      <xdr:spPr>
        <a:xfrm>
          <a:off x="4095750" y="3510459"/>
          <a:ext cx="2014257" cy="232477"/>
        </a:xfrm>
        <a:prstGeom prst="roundRect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7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Back to table of contents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186299</xdr:colOff>
      <xdr:row>27</xdr:row>
      <xdr:rowOff>134471</xdr:rowOff>
    </xdr:from>
    <xdr:to>
      <xdr:col>7</xdr:col>
      <xdr:colOff>214313</xdr:colOff>
      <xdr:row>53</xdr:row>
      <xdr:rowOff>168089</xdr:rowOff>
    </xdr:to>
    <xdr:sp macro="" textlink="">
      <xdr:nvSpPr>
        <xdr:cNvPr id="2" name="Rektangel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/>
      </xdr:nvSpPr>
      <xdr:spPr>
        <a:xfrm>
          <a:off x="472049" y="4190534"/>
          <a:ext cx="4973077" cy="4780243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b-NO" sz="1100" b="1">
              <a:solidFill>
                <a:sysClr val="windowText" lastClr="000000"/>
              </a:solidFill>
            </a:rPr>
            <a:t>Comments:</a:t>
          </a:r>
        </a:p>
        <a:p>
          <a:pPr algn="l"/>
          <a:r>
            <a:rPr lang="nb-NO" sz="1100">
              <a:solidFill>
                <a:sysClr val="windowText" lastClr="000000"/>
              </a:solidFill>
            </a:rPr>
            <a:t>Beløp oppgitt i</a:t>
          </a:r>
          <a:r>
            <a:rPr lang="nb-NO" sz="1100" baseline="0">
              <a:solidFill>
                <a:sysClr val="windowText" lastClr="000000"/>
              </a:solidFill>
            </a:rPr>
            <a:t> 1000. </a:t>
          </a:r>
          <a:endParaRPr lang="nb-NO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3</xdr:col>
      <xdr:colOff>2353235</xdr:colOff>
      <xdr:row>25</xdr:row>
      <xdr:rowOff>56029</xdr:rowOff>
    </xdr:from>
    <xdr:to>
      <xdr:col>6</xdr:col>
      <xdr:colOff>0</xdr:colOff>
      <xdr:row>26</xdr:row>
      <xdr:rowOff>105333</xdr:rowOff>
    </xdr:to>
    <xdr:sp macro="" textlink="">
      <xdr:nvSpPr>
        <xdr:cNvPr id="5" name="Avrundet rektangel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/>
      </xdr:nvSpPr>
      <xdr:spPr>
        <a:xfrm>
          <a:off x="3227294" y="8045823"/>
          <a:ext cx="2019860" cy="228598"/>
        </a:xfrm>
        <a:prstGeom prst="roundRect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7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Back to table of contents</a:t>
          </a:r>
        </a:p>
      </xdr:txBody>
    </xdr:sp>
    <xdr:clientData/>
  </xdr:twoCellAnchor>
  <xdr:twoCellAnchor editAs="oneCell">
    <xdr:from>
      <xdr:col>2</xdr:col>
      <xdr:colOff>0</xdr:colOff>
      <xdr:row>4</xdr:row>
      <xdr:rowOff>0</xdr:rowOff>
    </xdr:from>
    <xdr:to>
      <xdr:col>11</xdr:col>
      <xdr:colOff>416496</xdr:colOff>
      <xdr:row>21</xdr:row>
      <xdr:rowOff>61502</xdr:rowOff>
    </xdr:to>
    <xdr:pic>
      <xdr:nvPicPr>
        <xdr:cNvPr id="6" name="Bilde 5">
          <a:extLst>
            <a:ext uri="{FF2B5EF4-FFF2-40B4-BE49-F238E27FC236}">
              <a16:creationId xmlns:a16="http://schemas.microsoft.com/office/drawing/2014/main" id="{79D4C018-5316-49C7-86FF-AAF8FD75C1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71500" y="841375"/>
          <a:ext cx="8123809" cy="32761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SREGNSKAPSRAPPORTER/Dagsbalansen/DB01-08-1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TEMP/Bal%20Sheet,%20P&amp;L%20v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AD37997/FINANPAK/DAGSBAI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agr12mdr."/>
      <sheetName val="Kommentar"/>
      <sheetName val="DiagrUtlån"/>
      <sheetName val="DiagrInnskudd"/>
      <sheetName val="Tabell"/>
      <sheetName val="Grunnlag"/>
      <sheetName val="Verdiberegning før skatt"/>
      <sheetName val="DiagrUtl?n"/>
      <sheetName val="Verdiberegning f?r skatt"/>
      <sheetName val="Utvikling nettonedskrivninger"/>
      <sheetName val="beh_1010"/>
      <sheetName val="beh_1110"/>
      <sheetName val="beh_1210"/>
      <sheetName val="beh_211"/>
      <sheetName val="31.07.2010"/>
      <sheetName val="beh_511"/>
      <sheetName val="beh_611"/>
      <sheetName val="beh_0710"/>
      <sheetName val="beh_0810"/>
      <sheetName val="beh_910"/>
      <sheetName val="31.08.gml"/>
      <sheetName val="Gjeld_311210"/>
      <sheetName val="Gjeld_280211"/>
      <sheetName val="beh_0811"/>
      <sheetName val="beh_311"/>
      <sheetName val="beh_411"/>
      <sheetName val="beh_711"/>
      <sheetName val="Gjeld_3103.2011"/>
      <sheetName val="Gjeld_2904.2011"/>
      <sheetName val="Gjeld_31.05.2011"/>
      <sheetName val="beh_0911"/>
      <sheetName val="beh_1011"/>
      <sheetName val="beh_1111"/>
      <sheetName val="beh_1211"/>
      <sheetName val="310_beh_1011"/>
      <sheetName val="310_beh_1211"/>
    </sheetNames>
    <sheetDataSet>
      <sheetData sheetId="0" refreshError="1"/>
      <sheetData sheetId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rket Cap"/>
      <sheetName val="Market_Cap"/>
      <sheetName val="Tabell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ktoplan"/>
      <sheetName val="In01"/>
      <sheetName val="In00"/>
      <sheetName val="In99"/>
      <sheetName val="Val.kurs"/>
      <sheetName val="Avst01"/>
      <sheetName val="Avst98"/>
      <sheetName val="Sammenlign"/>
      <sheetName val="DiaSam"/>
      <sheetName val="INPUT 5-10"/>
      <sheetName val="G.N.S Resultat 0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0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1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2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B1:B305"/>
  <sheetViews>
    <sheetView tabSelected="1" zoomScale="85" zoomScaleNormal="85" workbookViewId="0">
      <selection activeCell="I36" sqref="I36"/>
    </sheetView>
  </sheetViews>
  <sheetFormatPr baseColWidth="10" defaultColWidth="11.42578125" defaultRowHeight="12.75" x14ac:dyDescent="0.2"/>
  <cols>
    <col min="1" max="16384" width="11.42578125" style="193"/>
  </cols>
  <sheetData>
    <row r="1" spans="2:2" ht="14.25" customHeight="1" x14ac:dyDescent="0.2"/>
    <row r="2" spans="2:2" ht="14.25" customHeight="1" x14ac:dyDescent="0.2"/>
    <row r="3" spans="2:2" ht="14.25" customHeight="1" x14ac:dyDescent="0.25">
      <c r="B3" s="192"/>
    </row>
    <row r="4" spans="2:2" ht="14.25" customHeight="1" x14ac:dyDescent="0.2"/>
    <row r="5" spans="2:2" ht="14.25" customHeight="1" x14ac:dyDescent="0.2">
      <c r="B5" s="195"/>
    </row>
    <row r="6" spans="2:2" ht="14.25" customHeight="1" x14ac:dyDescent="0.2"/>
    <row r="7" spans="2:2" ht="14.25" customHeight="1" x14ac:dyDescent="0.2">
      <c r="B7" s="191"/>
    </row>
    <row r="8" spans="2:2" ht="14.25" customHeight="1" x14ac:dyDescent="0.2"/>
    <row r="9" spans="2:2" ht="14.25" customHeight="1" x14ac:dyDescent="0.2"/>
    <row r="10" spans="2:2" ht="14.25" customHeight="1" x14ac:dyDescent="0.2"/>
    <row r="11" spans="2:2" ht="14.25" customHeight="1" x14ac:dyDescent="0.2"/>
    <row r="12" spans="2:2" ht="14.25" customHeight="1" x14ac:dyDescent="0.2"/>
    <row r="13" spans="2:2" ht="14.25" customHeight="1" x14ac:dyDescent="0.2"/>
    <row r="14" spans="2:2" ht="14.25" customHeight="1" x14ac:dyDescent="0.2"/>
    <row r="15" spans="2:2" ht="14.25" customHeight="1" x14ac:dyDescent="0.2"/>
    <row r="16" spans="2:2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</sheetData>
  <pageMargins left="0.7" right="0.7" top="0.75" bottom="0.75" header="0.3" footer="0.3"/>
  <pageSetup paperSize="9" orientation="portrait" horizontalDpi="144" verticalDpi="144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Ark9">
    <tabColor rgb="FF92D050"/>
  </sheetPr>
  <dimension ref="A1:G49"/>
  <sheetViews>
    <sheetView zoomScale="120" zoomScaleNormal="120" workbookViewId="0">
      <selection activeCell="N9" sqref="N9"/>
    </sheetView>
  </sheetViews>
  <sheetFormatPr baseColWidth="10" defaultColWidth="11.42578125" defaultRowHeight="14.25" x14ac:dyDescent="0.2"/>
  <cols>
    <col min="1" max="2" width="4.28515625" style="14" customWidth="1"/>
    <col min="3" max="4" width="2.140625" style="14" customWidth="1"/>
    <col min="5" max="5" width="37" style="14" customWidth="1"/>
    <col min="6" max="7" width="14.28515625" style="14" customWidth="1"/>
    <col min="8" max="14" width="11.42578125" style="14"/>
    <col min="15" max="16" width="11.42578125" style="14" customWidth="1"/>
    <col min="17" max="16384" width="11.42578125" style="14"/>
  </cols>
  <sheetData>
    <row r="1" spans="1:7" ht="18.75" customHeight="1" x14ac:dyDescent="0.2"/>
    <row r="2" spans="1:7" ht="18.75" customHeight="1" x14ac:dyDescent="0.2">
      <c r="A2" s="15" t="s">
        <v>30</v>
      </c>
      <c r="B2" s="16"/>
      <c r="C2" s="16"/>
      <c r="D2" s="17"/>
      <c r="E2" s="17"/>
      <c r="F2" s="17"/>
    </row>
    <row r="3" spans="1:7" ht="14.25" customHeight="1" x14ac:dyDescent="0.2">
      <c r="A3" s="15"/>
      <c r="B3" s="16"/>
      <c r="C3" s="16"/>
      <c r="D3" s="17"/>
      <c r="E3" s="17"/>
      <c r="F3" s="17"/>
    </row>
    <row r="4" spans="1:7" ht="14.25" customHeight="1" x14ac:dyDescent="0.2">
      <c r="A4" s="15"/>
      <c r="B4" s="18"/>
      <c r="C4" s="19"/>
      <c r="D4" s="17"/>
      <c r="E4" s="17"/>
      <c r="F4" s="17"/>
    </row>
    <row r="5" spans="1:7" ht="14.25" customHeight="1" x14ac:dyDescent="0.2">
      <c r="A5" s="15"/>
      <c r="B5" s="18"/>
      <c r="C5" s="19"/>
      <c r="D5" s="17"/>
      <c r="E5" s="17"/>
      <c r="F5" s="17"/>
    </row>
    <row r="6" spans="1:7" ht="14.25" customHeight="1" x14ac:dyDescent="0.2">
      <c r="B6" s="20"/>
      <c r="C6" s="21"/>
      <c r="F6" s="519"/>
      <c r="G6" s="519"/>
    </row>
    <row r="7" spans="1:7" ht="23.25" customHeight="1" x14ac:dyDescent="0.2">
      <c r="B7" s="20"/>
      <c r="C7" s="17"/>
      <c r="D7" s="17"/>
      <c r="F7" s="519"/>
      <c r="G7" s="519"/>
    </row>
    <row r="8" spans="1:7" ht="14.25" customHeight="1" x14ac:dyDescent="0.2">
      <c r="B8" s="521"/>
      <c r="C8" s="522"/>
      <c r="D8" s="522"/>
      <c r="E8" s="522"/>
      <c r="F8" s="523"/>
      <c r="G8" s="523"/>
    </row>
    <row r="9" spans="1:7" ht="14.25" customHeight="1" x14ac:dyDescent="0.2">
      <c r="B9" s="521"/>
      <c r="C9" s="524"/>
      <c r="D9" s="524"/>
      <c r="E9" s="524"/>
      <c r="F9" s="525"/>
      <c r="G9" s="525"/>
    </row>
    <row r="10" spans="1:7" ht="14.25" customHeight="1" x14ac:dyDescent="0.2">
      <c r="B10" s="521"/>
      <c r="C10" s="522"/>
      <c r="D10" s="522"/>
      <c r="E10" s="522"/>
      <c r="F10" s="523"/>
      <c r="G10" s="523"/>
    </row>
    <row r="11" spans="1:7" ht="14.25" customHeight="1" x14ac:dyDescent="0.2">
      <c r="B11" s="521"/>
      <c r="C11" s="522"/>
      <c r="D11" s="522"/>
      <c r="E11" s="522"/>
      <c r="F11" s="523"/>
      <c r="G11" s="523"/>
    </row>
    <row r="12" spans="1:7" ht="14.25" customHeight="1" x14ac:dyDescent="0.2">
      <c r="B12" s="521"/>
      <c r="C12" s="522"/>
      <c r="D12" s="522"/>
      <c r="E12" s="522"/>
      <c r="F12" s="523"/>
      <c r="G12" s="523"/>
    </row>
    <row r="13" spans="1:7" ht="14.25" customHeight="1" x14ac:dyDescent="0.2">
      <c r="B13" s="521"/>
      <c r="C13" s="522"/>
      <c r="D13" s="522"/>
      <c r="E13" s="522"/>
      <c r="F13" s="523"/>
      <c r="G13" s="523"/>
    </row>
    <row r="14" spans="1:7" ht="14.25" customHeight="1" x14ac:dyDescent="0.2">
      <c r="B14" s="521"/>
      <c r="C14" s="522"/>
      <c r="D14" s="522"/>
      <c r="E14" s="522"/>
      <c r="F14" s="523"/>
      <c r="G14" s="523"/>
    </row>
    <row r="15" spans="1:7" ht="14.25" customHeight="1" x14ac:dyDescent="0.2">
      <c r="B15" s="521"/>
      <c r="C15" s="522"/>
      <c r="D15" s="522"/>
      <c r="E15" s="522"/>
      <c r="F15" s="523"/>
      <c r="G15" s="523"/>
    </row>
    <row r="16" spans="1:7" ht="14.25" customHeight="1" x14ac:dyDescent="0.2">
      <c r="B16" s="521"/>
      <c r="C16" s="522"/>
      <c r="D16" s="522"/>
      <c r="E16" s="522"/>
      <c r="F16" s="523"/>
      <c r="G16" s="523"/>
    </row>
    <row r="17" spans="2:7" ht="14.25" customHeight="1" x14ac:dyDescent="0.2">
      <c r="B17" s="521"/>
      <c r="C17" s="526"/>
      <c r="D17" s="522"/>
      <c r="E17" s="522"/>
      <c r="F17" s="527"/>
      <c r="G17" s="527"/>
    </row>
    <row r="18" spans="2:7" ht="14.25" customHeight="1" x14ac:dyDescent="0.2">
      <c r="B18" s="521"/>
      <c r="C18" s="526"/>
      <c r="D18" s="522"/>
      <c r="E18" s="522"/>
      <c r="F18" s="527"/>
      <c r="G18" s="527"/>
    </row>
    <row r="19" spans="2:7" ht="14.25" customHeight="1" x14ac:dyDescent="0.2">
      <c r="B19" s="521"/>
      <c r="C19" s="526"/>
      <c r="D19" s="522"/>
      <c r="E19" s="522"/>
      <c r="F19" s="527"/>
      <c r="G19" s="527"/>
    </row>
    <row r="20" spans="2:7" ht="14.25" customHeight="1" x14ac:dyDescent="0.2">
      <c r="B20" s="521"/>
      <c r="C20" s="526"/>
      <c r="D20" s="522"/>
      <c r="E20" s="522"/>
      <c r="F20" s="527"/>
      <c r="G20" s="527"/>
    </row>
    <row r="21" spans="2:7" ht="14.25" customHeight="1" x14ac:dyDescent="0.2">
      <c r="B21" s="521"/>
      <c r="C21" s="526"/>
      <c r="D21" s="522"/>
      <c r="E21" s="522"/>
      <c r="F21" s="527"/>
      <c r="G21" s="527"/>
    </row>
    <row r="22" spans="2:7" ht="14.25" customHeight="1" x14ac:dyDescent="0.2">
      <c r="B22" s="521"/>
      <c r="C22" s="526"/>
      <c r="D22" s="522"/>
      <c r="E22" s="522"/>
      <c r="F22" s="527"/>
      <c r="G22" s="527"/>
    </row>
    <row r="23" spans="2:7" ht="14.25" customHeight="1" x14ac:dyDescent="0.2">
      <c r="B23" s="521"/>
      <c r="C23" s="522"/>
      <c r="D23" s="522"/>
      <c r="E23" s="522"/>
      <c r="F23" s="523"/>
      <c r="G23" s="523"/>
    </row>
    <row r="24" spans="2:7" ht="14.25" customHeight="1" x14ac:dyDescent="0.2">
      <c r="B24" s="521"/>
      <c r="C24" s="524"/>
      <c r="D24" s="524"/>
      <c r="E24" s="524"/>
      <c r="F24" s="525"/>
      <c r="G24" s="525"/>
    </row>
    <row r="25" spans="2:7" ht="14.25" customHeight="1" x14ac:dyDescent="0.2">
      <c r="B25" s="521"/>
      <c r="C25" s="524"/>
      <c r="D25" s="524"/>
      <c r="E25" s="524"/>
      <c r="F25" s="525"/>
      <c r="G25" s="525"/>
    </row>
    <row r="26" spans="2:7" ht="14.25" customHeight="1" x14ac:dyDescent="0.2"/>
    <row r="27" spans="2:7" ht="14.25" customHeight="1" x14ac:dyDescent="0.2"/>
    <row r="28" spans="2:7" ht="14.25" customHeight="1" x14ac:dyDescent="0.2"/>
    <row r="29" spans="2:7" ht="14.25" customHeight="1" x14ac:dyDescent="0.2"/>
    <row r="30" spans="2:7" ht="14.25" customHeight="1" x14ac:dyDescent="0.2"/>
    <row r="31" spans="2:7" ht="14.25" customHeight="1" x14ac:dyDescent="0.2"/>
    <row r="32" spans="2:7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</sheetData>
  <pageMargins left="0.7" right="0.7" top="0.75" bottom="0.75" header="0.3" footer="0.3"/>
  <pageSetup paperSize="9" orientation="portrait" verticalDpi="144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2D050"/>
  </sheetPr>
  <dimension ref="A1:N36"/>
  <sheetViews>
    <sheetView topLeftCell="A2" zoomScale="110" zoomScaleNormal="110" workbookViewId="0">
      <selection activeCell="F36" sqref="F36"/>
    </sheetView>
  </sheetViews>
  <sheetFormatPr baseColWidth="10" defaultColWidth="11.42578125" defaultRowHeight="14.25" x14ac:dyDescent="0.2"/>
  <cols>
    <col min="1" max="2" width="4.28515625" style="230" customWidth="1"/>
    <col min="3" max="3" width="45.28515625" style="230" customWidth="1"/>
    <col min="4" max="14" width="14.28515625" style="230" customWidth="1"/>
    <col min="15" max="16384" width="11.42578125" style="230"/>
  </cols>
  <sheetData>
    <row r="1" spans="1:14" ht="18.75" customHeight="1" x14ac:dyDescent="0.2"/>
    <row r="2" spans="1:14" ht="18.75" customHeight="1" x14ac:dyDescent="0.2">
      <c r="A2" s="247" t="s">
        <v>32</v>
      </c>
      <c r="B2" s="273"/>
      <c r="C2" s="273"/>
      <c r="D2" s="272"/>
      <c r="E2" s="272"/>
    </row>
    <row r="3" spans="1:14" ht="14.25" customHeight="1" x14ac:dyDescent="0.2">
      <c r="A3" s="247"/>
      <c r="B3" s="273"/>
      <c r="C3" s="273"/>
      <c r="D3" s="272"/>
      <c r="E3" s="272"/>
    </row>
    <row r="4" spans="1:14" ht="14.25" customHeight="1" x14ac:dyDescent="0.2">
      <c r="A4" s="247"/>
      <c r="B4" s="246"/>
      <c r="C4" s="528"/>
      <c r="D4" s="272"/>
      <c r="E4" s="272"/>
    </row>
    <row r="5" spans="1:14" ht="14.25" customHeight="1" x14ac:dyDescent="0.2">
      <c r="A5" s="247"/>
      <c r="B5" s="271"/>
      <c r="C5" s="271"/>
      <c r="D5" s="271"/>
      <c r="E5" s="271"/>
      <c r="F5" s="271"/>
      <c r="G5" s="271"/>
      <c r="H5" s="271"/>
      <c r="I5" s="271"/>
      <c r="J5" s="271"/>
      <c r="K5" s="271"/>
      <c r="L5" s="271"/>
      <c r="M5" s="271"/>
      <c r="N5" s="271"/>
    </row>
    <row r="6" spans="1:14" ht="14.25" customHeight="1" x14ac:dyDescent="0.2">
      <c r="B6" s="271"/>
      <c r="C6" s="271"/>
      <c r="D6" s="529"/>
      <c r="E6" s="529"/>
    </row>
    <row r="7" spans="1:14" ht="14.25" customHeight="1" x14ac:dyDescent="0.2">
      <c r="B7" s="530"/>
      <c r="C7" s="530"/>
      <c r="D7" s="593"/>
      <c r="E7" s="593"/>
    </row>
    <row r="8" spans="1:14" x14ac:dyDescent="0.2">
      <c r="B8" s="531"/>
      <c r="C8" s="532"/>
      <c r="D8" s="533"/>
      <c r="E8" s="533"/>
    </row>
    <row r="9" spans="1:14" ht="14.25" customHeight="1" x14ac:dyDescent="0.2">
      <c r="B9" s="534"/>
      <c r="C9" s="535"/>
      <c r="D9" s="352"/>
      <c r="E9" s="352"/>
    </row>
    <row r="10" spans="1:14" ht="14.25" customHeight="1" x14ac:dyDescent="0.2">
      <c r="B10" s="534"/>
      <c r="C10" s="535"/>
      <c r="D10" s="352"/>
      <c r="E10" s="352"/>
    </row>
    <row r="11" spans="1:14" ht="14.25" customHeight="1" x14ac:dyDescent="0.2">
      <c r="B11" s="534"/>
      <c r="C11" s="535"/>
      <c r="D11" s="352"/>
      <c r="E11" s="352"/>
    </row>
    <row r="12" spans="1:14" ht="14.25" customHeight="1" x14ac:dyDescent="0.2">
      <c r="B12" s="534"/>
      <c r="C12" s="535"/>
      <c r="D12" s="352"/>
      <c r="E12" s="352"/>
    </row>
    <row r="13" spans="1:14" ht="14.25" customHeight="1" x14ac:dyDescent="0.2">
      <c r="B13" s="534"/>
      <c r="C13" s="535"/>
      <c r="D13" s="352"/>
      <c r="E13" s="536"/>
    </row>
    <row r="14" spans="1:14" ht="14.25" customHeight="1" x14ac:dyDescent="0.2">
      <c r="B14" s="537"/>
      <c r="C14" s="538"/>
      <c r="D14" s="536"/>
      <c r="E14" s="539"/>
    </row>
    <row r="15" spans="1:14" ht="14.25" customHeight="1" x14ac:dyDescent="0.2">
      <c r="B15" s="534"/>
      <c r="C15" s="527"/>
      <c r="D15" s="540"/>
      <c r="E15" s="540"/>
    </row>
    <row r="16" spans="1:14" ht="14.25" customHeight="1" x14ac:dyDescent="0.2">
      <c r="B16" s="534"/>
      <c r="C16" s="527"/>
      <c r="D16" s="540"/>
      <c r="E16" s="540"/>
    </row>
    <row r="17" spans="2:5" ht="14.25" customHeight="1" x14ac:dyDescent="0.2">
      <c r="B17" s="534"/>
      <c r="C17" s="527"/>
      <c r="D17" s="540"/>
      <c r="E17" s="540"/>
    </row>
    <row r="18" spans="2:5" ht="14.25" customHeight="1" x14ac:dyDescent="0.2">
      <c r="B18" s="534"/>
      <c r="C18" s="527"/>
      <c r="D18" s="540"/>
      <c r="E18" s="540"/>
    </row>
    <row r="19" spans="2:5" ht="14.25" customHeight="1" x14ac:dyDescent="0.2">
      <c r="B19" s="534"/>
      <c r="C19" s="527"/>
      <c r="D19" s="540"/>
      <c r="E19" s="540"/>
    </row>
    <row r="20" spans="2:5" ht="14.25" customHeight="1" x14ac:dyDescent="0.2">
      <c r="B20" s="534"/>
      <c r="C20" s="527"/>
      <c r="D20" s="540"/>
      <c r="E20" s="540"/>
    </row>
    <row r="21" spans="2:5" ht="14.25" customHeight="1" x14ac:dyDescent="0.2">
      <c r="B21" s="534"/>
      <c r="C21" s="535"/>
      <c r="D21" s="352"/>
      <c r="E21" s="352"/>
    </row>
    <row r="22" spans="2:5" ht="14.25" customHeight="1" x14ac:dyDescent="0.2">
      <c r="B22" s="534"/>
      <c r="C22" s="535"/>
      <c r="D22" s="352"/>
      <c r="E22" s="536"/>
    </row>
    <row r="23" spans="2:5" ht="14.25" customHeight="1" x14ac:dyDescent="0.2">
      <c r="B23" s="537"/>
      <c r="C23" s="538"/>
      <c r="D23" s="536"/>
      <c r="E23" s="536"/>
    </row>
    <row r="24" spans="2:5" ht="14.25" customHeight="1" x14ac:dyDescent="0.2">
      <c r="B24" s="537"/>
      <c r="C24" s="538"/>
      <c r="D24" s="536"/>
      <c r="E24" s="536"/>
    </row>
    <row r="25" spans="2:5" ht="14.25" customHeight="1" x14ac:dyDescent="0.2">
      <c r="B25" s="271"/>
      <c r="C25" s="271"/>
      <c r="D25" s="271"/>
      <c r="E25" s="271"/>
    </row>
    <row r="26" spans="2:5" ht="14.25" customHeight="1" x14ac:dyDescent="0.2">
      <c r="B26" s="271"/>
      <c r="C26" s="271"/>
      <c r="D26" s="271"/>
      <c r="E26" s="271"/>
    </row>
    <row r="27" spans="2:5" ht="14.25" customHeight="1" x14ac:dyDescent="0.2">
      <c r="B27" s="271"/>
      <c r="C27" s="271"/>
      <c r="D27" s="271"/>
      <c r="E27" s="271"/>
    </row>
    <row r="28" spans="2:5" ht="14.25" customHeight="1" x14ac:dyDescent="0.2">
      <c r="B28" s="271"/>
      <c r="C28" s="271"/>
      <c r="D28" s="271"/>
      <c r="E28" s="271"/>
    </row>
    <row r="29" spans="2:5" ht="14.25" customHeight="1" x14ac:dyDescent="0.2"/>
    <row r="30" spans="2:5" ht="14.25" customHeight="1" x14ac:dyDescent="0.2"/>
    <row r="31" spans="2:5" ht="14.25" customHeight="1" x14ac:dyDescent="0.2"/>
    <row r="32" spans="2:5" ht="14.25" customHeight="1" x14ac:dyDescent="0.2"/>
    <row r="33" spans="6:14" x14ac:dyDescent="0.2">
      <c r="F33" s="271"/>
      <c r="G33" s="271"/>
      <c r="H33" s="271"/>
      <c r="I33" s="271"/>
      <c r="J33" s="271"/>
      <c r="K33" s="271"/>
      <c r="L33" s="271"/>
      <c r="M33" s="271"/>
      <c r="N33" s="271"/>
    </row>
    <row r="34" spans="6:14" x14ac:dyDescent="0.2">
      <c r="F34" s="271"/>
      <c r="G34" s="271"/>
      <c r="H34" s="271"/>
      <c r="I34" s="271"/>
      <c r="J34" s="271"/>
      <c r="K34" s="271"/>
      <c r="L34" s="271"/>
      <c r="M34" s="271"/>
      <c r="N34" s="271"/>
    </row>
    <row r="35" spans="6:14" x14ac:dyDescent="0.2">
      <c r="F35" s="271"/>
      <c r="G35" s="271"/>
      <c r="H35" s="271"/>
      <c r="I35" s="271"/>
      <c r="J35" s="271"/>
      <c r="K35" s="271"/>
      <c r="L35" s="271"/>
      <c r="M35" s="271"/>
      <c r="N35" s="271"/>
    </row>
    <row r="36" spans="6:14" x14ac:dyDescent="0.2">
      <c r="F36" s="271"/>
      <c r="G36" s="271"/>
      <c r="H36" s="271"/>
      <c r="I36" s="271"/>
      <c r="J36" s="271"/>
      <c r="K36" s="271"/>
      <c r="L36" s="271"/>
      <c r="M36" s="271"/>
      <c r="N36" s="271"/>
    </row>
  </sheetData>
  <mergeCells count="1">
    <mergeCell ref="D7:E7"/>
  </mergeCells>
  <pageMargins left="0.7" right="0.7" top="0.75" bottom="0.75" header="0.3" footer="0.3"/>
  <pageSetup paperSize="9" orientation="portrait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Ark13">
    <tabColor rgb="FF92D050"/>
  </sheetPr>
  <dimension ref="A1:Z25"/>
  <sheetViews>
    <sheetView topLeftCell="A7" zoomScaleNormal="100" workbookViewId="0">
      <selection activeCell="X35" sqref="X35"/>
    </sheetView>
  </sheetViews>
  <sheetFormatPr baseColWidth="10" defaultColWidth="11.42578125" defaultRowHeight="14.25" x14ac:dyDescent="0.2"/>
  <cols>
    <col min="1" max="2" width="4.28515625" style="14" customWidth="1"/>
    <col min="3" max="3" width="45.28515625" style="14" bestFit="1" customWidth="1"/>
    <col min="4" max="4" width="11.28515625" style="14" bestFit="1" customWidth="1"/>
    <col min="5" max="5" width="9.5703125" style="14" bestFit="1" customWidth="1"/>
    <col min="6" max="6" width="10.85546875" style="14" bestFit="1" customWidth="1"/>
    <col min="7" max="7" width="9.7109375" style="14" bestFit="1" customWidth="1"/>
    <col min="8" max="8" width="7.7109375" style="14" bestFit="1" customWidth="1"/>
    <col min="9" max="9" width="9.5703125" style="14" bestFit="1" customWidth="1"/>
    <col min="10" max="10" width="9" style="14" bestFit="1" customWidth="1"/>
    <col min="11" max="11" width="8.5703125" style="14" bestFit="1" customWidth="1"/>
    <col min="12" max="12" width="8.42578125" style="14" bestFit="1" customWidth="1"/>
    <col min="13" max="13" width="7.7109375" style="14" bestFit="1" customWidth="1"/>
    <col min="14" max="14" width="11.85546875" style="14" bestFit="1" customWidth="1"/>
    <col min="15" max="15" width="10.28515625" style="14" bestFit="1" customWidth="1"/>
    <col min="16" max="16" width="9.42578125" style="14" bestFit="1" customWidth="1"/>
    <col min="17" max="17" width="8.7109375" style="14" bestFit="1" customWidth="1"/>
    <col min="18" max="18" width="8.5703125" style="14" bestFit="1" customWidth="1"/>
    <col min="19" max="19" width="8.140625" style="14" bestFit="1" customWidth="1"/>
    <col min="20" max="20" width="7.5703125" style="14" bestFit="1" customWidth="1"/>
    <col min="21" max="21" width="7.7109375" style="14" bestFit="1" customWidth="1"/>
    <col min="22" max="22" width="11.85546875" style="14" bestFit="1" customWidth="1"/>
    <col min="23" max="24" width="11.42578125" style="14"/>
    <col min="25" max="25" width="14.7109375" style="14" bestFit="1" customWidth="1"/>
    <col min="26" max="16384" width="11.42578125" style="14"/>
  </cols>
  <sheetData>
    <row r="1" spans="1:26" ht="18.75" customHeight="1" x14ac:dyDescent="0.2"/>
    <row r="2" spans="1:26" ht="18.75" customHeight="1" x14ac:dyDescent="0.2">
      <c r="A2" s="15" t="s">
        <v>34</v>
      </c>
      <c r="B2" s="16"/>
      <c r="C2" s="16"/>
      <c r="D2" s="17"/>
      <c r="E2" s="17"/>
      <c r="F2" s="17"/>
      <c r="G2" s="17"/>
      <c r="H2" s="17"/>
      <c r="L2" s="16"/>
    </row>
    <row r="3" spans="1:26" ht="15" customHeight="1" x14ac:dyDescent="0.2">
      <c r="A3" s="15"/>
      <c r="B3" s="16"/>
      <c r="C3" s="16"/>
      <c r="D3" s="17"/>
      <c r="E3" s="17"/>
      <c r="F3" s="17"/>
      <c r="G3" s="17"/>
      <c r="H3" s="17"/>
      <c r="L3" s="16"/>
    </row>
    <row r="4" spans="1:26" ht="14.25" customHeight="1" x14ac:dyDescent="0.2">
      <c r="A4" s="15"/>
      <c r="B4" s="18" t="s">
        <v>117</v>
      </c>
      <c r="C4" s="19"/>
      <c r="D4" s="17"/>
      <c r="E4" s="17"/>
      <c r="F4" s="17"/>
      <c r="G4" s="17"/>
      <c r="H4" s="17"/>
      <c r="L4" s="19"/>
    </row>
    <row r="5" spans="1:26" ht="14.25" customHeight="1" x14ac:dyDescent="0.2">
      <c r="A5" s="15"/>
      <c r="B5" s="17"/>
      <c r="C5" s="17"/>
      <c r="D5" s="17"/>
      <c r="E5" s="17"/>
      <c r="F5" s="17"/>
      <c r="G5" s="17"/>
      <c r="H5" s="17"/>
    </row>
    <row r="6" spans="1:26" s="50" customFormat="1" ht="14.25" customHeight="1" x14ac:dyDescent="0.2"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</row>
    <row r="7" spans="1:26" s="50" customFormat="1" ht="14.25" customHeight="1" x14ac:dyDescent="0.2"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</row>
    <row r="8" spans="1:26" s="50" customFormat="1" ht="14.25" customHeight="1" thickBot="1" x14ac:dyDescent="0.25">
      <c r="B8" s="15"/>
      <c r="C8" s="17"/>
      <c r="D8" s="17"/>
      <c r="E8" s="17"/>
      <c r="F8" s="17"/>
      <c r="G8" s="17"/>
      <c r="H8" s="17"/>
      <c r="I8" s="17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</row>
    <row r="9" spans="1:26" s="50" customFormat="1" ht="14.25" customHeight="1" x14ac:dyDescent="0.2">
      <c r="B9" s="14"/>
      <c r="C9" s="17"/>
      <c r="D9" s="17"/>
      <c r="E9" s="44" t="s">
        <v>118</v>
      </c>
      <c r="F9" s="49" t="s">
        <v>119</v>
      </c>
      <c r="G9" s="49" t="s">
        <v>120</v>
      </c>
      <c r="H9" s="49" t="s">
        <v>121</v>
      </c>
      <c r="I9" s="49" t="s">
        <v>122</v>
      </c>
      <c r="J9" s="49" t="s">
        <v>123</v>
      </c>
      <c r="K9" s="49" t="s">
        <v>124</v>
      </c>
      <c r="L9" s="49" t="s">
        <v>484</v>
      </c>
      <c r="M9" s="49" t="s">
        <v>485</v>
      </c>
      <c r="N9" s="49" t="s">
        <v>486</v>
      </c>
      <c r="O9" s="49" t="s">
        <v>487</v>
      </c>
      <c r="P9" s="49" t="s">
        <v>488</v>
      </c>
      <c r="Q9" s="49" t="s">
        <v>489</v>
      </c>
      <c r="R9" s="49"/>
      <c r="S9" s="49" t="s">
        <v>490</v>
      </c>
      <c r="T9" s="49" t="s">
        <v>491</v>
      </c>
      <c r="U9" s="49" t="s">
        <v>492</v>
      </c>
      <c r="V9" s="49" t="s">
        <v>493</v>
      </c>
      <c r="W9" s="49"/>
      <c r="X9" s="49"/>
      <c r="Y9" s="49" t="s">
        <v>494</v>
      </c>
      <c r="Z9" s="63" t="s">
        <v>495</v>
      </c>
    </row>
    <row r="10" spans="1:26" s="50" customFormat="1" ht="14.25" customHeight="1" thickBot="1" x14ac:dyDescent="0.25">
      <c r="C10" s="142"/>
      <c r="D10" s="142"/>
      <c r="E10" s="151" t="s">
        <v>496</v>
      </c>
      <c r="F10" s="13" t="s">
        <v>497</v>
      </c>
      <c r="G10" s="13" t="s">
        <v>498</v>
      </c>
      <c r="H10" s="13" t="s">
        <v>499</v>
      </c>
      <c r="I10" s="13" t="s">
        <v>500</v>
      </c>
      <c r="J10" s="13" t="s">
        <v>501</v>
      </c>
      <c r="K10" s="13" t="s">
        <v>502</v>
      </c>
      <c r="L10" s="13" t="s">
        <v>503</v>
      </c>
      <c r="M10" s="13" t="s">
        <v>504</v>
      </c>
      <c r="N10" s="13" t="s">
        <v>505</v>
      </c>
      <c r="O10" s="13" t="s">
        <v>506</v>
      </c>
      <c r="P10" s="13" t="s">
        <v>507</v>
      </c>
      <c r="Q10" s="13" t="s">
        <v>508</v>
      </c>
      <c r="R10" s="13" t="s">
        <v>509</v>
      </c>
      <c r="S10" s="13" t="s">
        <v>510</v>
      </c>
      <c r="T10" s="13" t="s">
        <v>511</v>
      </c>
      <c r="U10" s="13" t="s">
        <v>512</v>
      </c>
      <c r="V10" s="13" t="s">
        <v>513</v>
      </c>
      <c r="W10" s="13" t="s">
        <v>514</v>
      </c>
      <c r="X10" s="13" t="s">
        <v>515</v>
      </c>
      <c r="Y10" s="13" t="s">
        <v>516</v>
      </c>
      <c r="Z10" s="62" t="s">
        <v>517</v>
      </c>
    </row>
    <row r="11" spans="1:26" s="50" customFormat="1" ht="14.25" customHeight="1" x14ac:dyDescent="0.2">
      <c r="C11" s="44">
        <v>1</v>
      </c>
      <c r="D11" s="11"/>
      <c r="E11" s="79"/>
      <c r="F11" s="129"/>
      <c r="G11" s="129"/>
      <c r="H11" s="129"/>
      <c r="I11" s="129"/>
      <c r="J11" s="129"/>
      <c r="K11" s="129"/>
      <c r="L11" s="129"/>
      <c r="M11" s="129"/>
      <c r="N11" s="129"/>
      <c r="O11" s="129"/>
      <c r="P11" s="129"/>
      <c r="Q11" s="129"/>
      <c r="R11" s="129"/>
      <c r="S11" s="129"/>
      <c r="T11" s="129"/>
      <c r="U11" s="129"/>
      <c r="V11" s="129"/>
      <c r="W11" s="129"/>
      <c r="X11" s="129"/>
      <c r="Y11" s="129"/>
      <c r="Z11" s="129"/>
    </row>
    <row r="12" spans="1:26" s="50" customFormat="1" ht="14.25" customHeight="1" x14ac:dyDescent="0.2">
      <c r="C12" s="45">
        <v>2</v>
      </c>
      <c r="D12" s="12"/>
      <c r="E12" s="81"/>
      <c r="F12" s="130"/>
      <c r="G12" s="130"/>
      <c r="H12" s="130"/>
      <c r="I12" s="130"/>
      <c r="J12" s="130"/>
      <c r="K12" s="130"/>
      <c r="L12" s="130"/>
      <c r="M12" s="130"/>
      <c r="N12" s="130"/>
      <c r="O12" s="130"/>
      <c r="P12" s="130"/>
      <c r="Q12" s="130"/>
      <c r="R12" s="130"/>
      <c r="S12" s="130"/>
      <c r="T12" s="130"/>
      <c r="U12" s="130"/>
      <c r="V12" s="130"/>
      <c r="W12" s="130"/>
      <c r="X12" s="130"/>
      <c r="Y12" s="130"/>
      <c r="Z12" s="130"/>
    </row>
    <row r="13" spans="1:26" s="50" customFormat="1" ht="14.25" customHeight="1" x14ac:dyDescent="0.2">
      <c r="C13" s="45">
        <v>3</v>
      </c>
      <c r="D13" s="12"/>
      <c r="E13" s="81"/>
      <c r="F13" s="130"/>
      <c r="G13" s="130"/>
      <c r="H13" s="130"/>
      <c r="I13" s="130"/>
      <c r="J13" s="130"/>
      <c r="K13" s="130"/>
      <c r="L13" s="130"/>
      <c r="M13" s="130"/>
      <c r="N13" s="130"/>
      <c r="O13" s="130"/>
      <c r="P13" s="130"/>
      <c r="Q13" s="130"/>
      <c r="R13" s="130"/>
      <c r="S13" s="130"/>
      <c r="T13" s="130"/>
      <c r="U13" s="130"/>
      <c r="V13" s="130"/>
      <c r="W13" s="130"/>
      <c r="X13" s="130"/>
      <c r="Y13" s="130"/>
      <c r="Z13" s="130"/>
    </row>
    <row r="14" spans="1:26" s="50" customFormat="1" ht="14.25" customHeight="1" x14ac:dyDescent="0.2">
      <c r="C14" s="45">
        <v>4</v>
      </c>
      <c r="D14" s="12"/>
      <c r="E14" s="81"/>
      <c r="F14" s="130"/>
      <c r="G14" s="130"/>
      <c r="H14" s="130"/>
      <c r="I14" s="130"/>
      <c r="J14" s="130"/>
      <c r="K14" s="130"/>
      <c r="L14" s="130"/>
      <c r="M14" s="130"/>
      <c r="N14" s="130"/>
      <c r="O14" s="130"/>
      <c r="P14" s="130"/>
      <c r="Q14" s="130"/>
      <c r="R14" s="130"/>
      <c r="S14" s="130"/>
      <c r="T14" s="130"/>
      <c r="U14" s="130"/>
      <c r="V14" s="130"/>
      <c r="W14" s="130"/>
      <c r="X14" s="130"/>
      <c r="Y14" s="130"/>
      <c r="Z14" s="130"/>
    </row>
    <row r="15" spans="1:26" x14ac:dyDescent="0.2">
      <c r="B15" s="50"/>
      <c r="C15" s="45">
        <v>5</v>
      </c>
      <c r="D15" s="12"/>
      <c r="E15" s="81"/>
      <c r="F15" s="130"/>
      <c r="G15" s="130"/>
      <c r="H15" s="130"/>
      <c r="I15" s="130"/>
      <c r="J15" s="130"/>
      <c r="K15" s="130"/>
      <c r="L15" s="130"/>
      <c r="M15" s="130"/>
      <c r="N15" s="130"/>
      <c r="O15" s="130"/>
      <c r="P15" s="130"/>
      <c r="Q15" s="130"/>
      <c r="R15" s="130"/>
      <c r="S15" s="130"/>
      <c r="T15" s="130"/>
      <c r="U15" s="130"/>
      <c r="V15" s="130"/>
      <c r="W15" s="130"/>
      <c r="X15" s="130"/>
      <c r="Y15" s="130"/>
      <c r="Z15" s="130"/>
    </row>
    <row r="16" spans="1:26" ht="15" thickBot="1" x14ac:dyDescent="0.25">
      <c r="B16" s="50"/>
      <c r="C16" s="46">
        <v>6</v>
      </c>
      <c r="D16" s="298" t="s">
        <v>518</v>
      </c>
      <c r="E16" s="152"/>
      <c r="F16" s="137"/>
      <c r="G16" s="137"/>
      <c r="H16" s="137"/>
      <c r="I16" s="137"/>
      <c r="J16" s="138"/>
      <c r="K16" s="138"/>
      <c r="L16" s="138"/>
      <c r="M16" s="138"/>
      <c r="N16" s="138"/>
      <c r="O16" s="138"/>
      <c r="P16" s="138"/>
      <c r="Q16" s="138"/>
      <c r="R16" s="138"/>
      <c r="S16" s="138"/>
      <c r="T16" s="138"/>
      <c r="U16" s="138"/>
      <c r="V16" s="138"/>
      <c r="W16" s="138"/>
      <c r="X16" s="138"/>
      <c r="Y16" s="138"/>
      <c r="Z16" s="138"/>
    </row>
    <row r="17" spans="2:26" x14ac:dyDescent="0.2">
      <c r="B17" s="50"/>
      <c r="C17" s="297">
        <v>7</v>
      </c>
      <c r="D17" s="300" t="s">
        <v>519</v>
      </c>
      <c r="E17" s="296">
        <v>50147.8505</v>
      </c>
      <c r="F17" s="296">
        <v>13868.225039999999</v>
      </c>
      <c r="G17" s="296">
        <v>297271.28142999997</v>
      </c>
      <c r="H17" s="296">
        <v>254617.11027999999</v>
      </c>
      <c r="I17" s="296">
        <v>4358.1272099999996</v>
      </c>
      <c r="J17" s="296">
        <v>1489786.1131599999</v>
      </c>
      <c r="K17" s="296">
        <v>365372.33250000002</v>
      </c>
      <c r="L17" s="296">
        <v>56204.253599999996</v>
      </c>
      <c r="M17" s="296">
        <v>8832.2656800000004</v>
      </c>
      <c r="N17" s="296">
        <v>107484.39746000001</v>
      </c>
      <c r="O17" s="296">
        <v>222642.37213999999</v>
      </c>
      <c r="P17" s="296">
        <v>2064472.7711999998</v>
      </c>
      <c r="Q17" s="296">
        <v>168073.00893000001</v>
      </c>
      <c r="R17" s="296">
        <v>539167.18799000001</v>
      </c>
      <c r="S17" s="296">
        <v>0</v>
      </c>
      <c r="T17" s="296">
        <v>0</v>
      </c>
      <c r="U17" s="296">
        <v>0</v>
      </c>
      <c r="V17" s="296">
        <v>365.81632999999999</v>
      </c>
      <c r="W17" s="296">
        <v>423.85354999999998</v>
      </c>
      <c r="X17" s="296">
        <v>0</v>
      </c>
      <c r="Y17" s="303">
        <v>70405.396120000005</v>
      </c>
      <c r="Z17" s="303"/>
    </row>
    <row r="18" spans="2:26" x14ac:dyDescent="0.2">
      <c r="B18" s="50"/>
      <c r="C18" s="297">
        <v>8</v>
      </c>
      <c r="D18" s="301" t="s">
        <v>520</v>
      </c>
      <c r="E18" s="296">
        <v>230088.89879000001</v>
      </c>
      <c r="F18" s="296">
        <v>24688.016880000003</v>
      </c>
      <c r="G18" s="296">
        <v>205721.1771</v>
      </c>
      <c r="H18" s="296">
        <v>21051.793039999997</v>
      </c>
      <c r="I18" s="296">
        <v>14049.574640000001</v>
      </c>
      <c r="J18" s="296">
        <v>763378.17200999998</v>
      </c>
      <c r="K18" s="296">
        <v>420296.40211000002</v>
      </c>
      <c r="L18" s="296">
        <v>122390.99619000001</v>
      </c>
      <c r="M18" s="296">
        <v>56765.852960000004</v>
      </c>
      <c r="N18" s="296">
        <v>36219.686889999997</v>
      </c>
      <c r="O18" s="296">
        <v>65661.384669999999</v>
      </c>
      <c r="P18" s="296">
        <v>2065704.9346799999</v>
      </c>
      <c r="Q18" s="296">
        <v>198448.45513000002</v>
      </c>
      <c r="R18" s="296">
        <v>121903.11195999999</v>
      </c>
      <c r="S18" s="296">
        <v>0</v>
      </c>
      <c r="T18" s="296">
        <v>31523.379730000001</v>
      </c>
      <c r="U18" s="296">
        <v>62874.209090000004</v>
      </c>
      <c r="V18" s="296">
        <v>98967.989990000002</v>
      </c>
      <c r="W18" s="296">
        <v>78896.191170000006</v>
      </c>
      <c r="X18" s="296">
        <v>2754.9867300000001</v>
      </c>
      <c r="Y18" s="303">
        <v>3472612.1610500002</v>
      </c>
      <c r="Z18" s="303"/>
    </row>
    <row r="19" spans="2:26" x14ac:dyDescent="0.2">
      <c r="B19" s="50"/>
      <c r="C19" s="297">
        <v>9</v>
      </c>
      <c r="D19" s="301" t="s">
        <v>521</v>
      </c>
      <c r="E19" s="296">
        <v>3389.9134300000001</v>
      </c>
      <c r="F19" s="296">
        <v>0</v>
      </c>
      <c r="G19" s="296">
        <v>5175.4572100000005</v>
      </c>
      <c r="H19" s="296">
        <v>0</v>
      </c>
      <c r="I19" s="296">
        <v>0</v>
      </c>
      <c r="J19" s="296">
        <v>21615.18894</v>
      </c>
      <c r="K19" s="296">
        <v>9298.7118599999994</v>
      </c>
      <c r="L19" s="296">
        <v>5406.1814800000002</v>
      </c>
      <c r="M19" s="296">
        <v>10022.337679999999</v>
      </c>
      <c r="N19" s="296">
        <v>23.767860000000002</v>
      </c>
      <c r="O19" s="296">
        <v>2.7324700000000002</v>
      </c>
      <c r="P19" s="296">
        <v>81526.123829999997</v>
      </c>
      <c r="Q19" s="296">
        <v>4052.1425400000003</v>
      </c>
      <c r="R19" s="296">
        <v>1682.19669</v>
      </c>
      <c r="S19" s="296">
        <v>0</v>
      </c>
      <c r="T19" s="296">
        <v>0</v>
      </c>
      <c r="U19" s="296">
        <v>0</v>
      </c>
      <c r="V19" s="296">
        <v>7975.2851300000002</v>
      </c>
      <c r="W19" s="296">
        <v>424.36624999999998</v>
      </c>
      <c r="X19" s="296">
        <v>0</v>
      </c>
      <c r="Y19" s="303">
        <v>148017.17534999998</v>
      </c>
      <c r="Z19" s="303"/>
    </row>
    <row r="20" spans="2:26" x14ac:dyDescent="0.2">
      <c r="B20" s="50"/>
      <c r="C20" s="297">
        <v>10</v>
      </c>
      <c r="D20" s="301" t="s">
        <v>522</v>
      </c>
      <c r="E20" s="296">
        <v>360</v>
      </c>
      <c r="F20" s="296">
        <v>0</v>
      </c>
      <c r="G20" s="296">
        <v>3759.6320999999998</v>
      </c>
      <c r="H20" s="296">
        <v>0</v>
      </c>
      <c r="I20" s="296">
        <v>0</v>
      </c>
      <c r="J20" s="296">
        <v>4239.9980999999998</v>
      </c>
      <c r="K20" s="296">
        <v>27064.7775</v>
      </c>
      <c r="L20" s="296">
        <v>0</v>
      </c>
      <c r="M20" s="296">
        <v>2461.8402000000001</v>
      </c>
      <c r="N20" s="296">
        <v>1266.6600000000001</v>
      </c>
      <c r="O20" s="296">
        <v>0</v>
      </c>
      <c r="P20" s="296">
        <v>0</v>
      </c>
      <c r="Q20" s="296">
        <v>3395.8152</v>
      </c>
      <c r="R20" s="296">
        <v>3966.5709000000002</v>
      </c>
      <c r="S20" s="296">
        <v>2.6839999999999999E-2</v>
      </c>
      <c r="T20" s="296">
        <v>0</v>
      </c>
      <c r="U20" s="296">
        <v>0</v>
      </c>
      <c r="V20" s="296">
        <v>3275.4204</v>
      </c>
      <c r="W20" s="296">
        <v>3799.9944</v>
      </c>
      <c r="X20" s="296">
        <v>0</v>
      </c>
      <c r="Y20" s="303">
        <v>0</v>
      </c>
      <c r="Z20" s="303"/>
    </row>
    <row r="21" spans="2:26" x14ac:dyDescent="0.2">
      <c r="B21" s="50"/>
      <c r="C21" s="297">
        <v>11</v>
      </c>
      <c r="D21" s="301" t="s">
        <v>523</v>
      </c>
      <c r="E21" s="296">
        <v>0</v>
      </c>
      <c r="F21" s="296">
        <v>0</v>
      </c>
      <c r="G21" s="296">
        <v>0</v>
      </c>
      <c r="H21" s="296">
        <v>0</v>
      </c>
      <c r="I21" s="296">
        <v>0</v>
      </c>
      <c r="J21" s="296">
        <v>0</v>
      </c>
      <c r="K21" s="296">
        <v>0</v>
      </c>
      <c r="L21" s="296">
        <v>0</v>
      </c>
      <c r="M21" s="296">
        <v>0</v>
      </c>
      <c r="N21" s="296">
        <v>570.84657000000004</v>
      </c>
      <c r="O21" s="296">
        <v>0</v>
      </c>
      <c r="P21" s="296">
        <v>9773.9585800000004</v>
      </c>
      <c r="Q21" s="296">
        <v>0</v>
      </c>
      <c r="R21" s="296">
        <v>0</v>
      </c>
      <c r="S21" s="296">
        <v>30000.209759999998</v>
      </c>
      <c r="T21" s="296">
        <v>0</v>
      </c>
      <c r="U21" s="296">
        <v>0</v>
      </c>
      <c r="V21" s="296">
        <v>0</v>
      </c>
      <c r="W21" s="296">
        <v>135.75507999999999</v>
      </c>
      <c r="X21" s="296">
        <v>0</v>
      </c>
      <c r="Y21" s="303">
        <v>0</v>
      </c>
      <c r="Z21" s="303"/>
    </row>
    <row r="22" spans="2:26" ht="15" thickBot="1" x14ac:dyDescent="0.25">
      <c r="B22" s="50"/>
      <c r="C22" s="297">
        <v>12</v>
      </c>
      <c r="D22" s="302" t="s">
        <v>524</v>
      </c>
      <c r="E22" s="296">
        <v>382583.81689000002</v>
      </c>
      <c r="F22" s="296">
        <v>531.61300000000006</v>
      </c>
      <c r="G22" s="296">
        <v>162915.59555999999</v>
      </c>
      <c r="H22" s="296">
        <v>36855.595000000001</v>
      </c>
      <c r="I22" s="296">
        <v>13995.359</v>
      </c>
      <c r="J22" s="296">
        <v>1412718.5623599999</v>
      </c>
      <c r="K22" s="296">
        <v>140851.69200000001</v>
      </c>
      <c r="L22" s="296">
        <v>204404.43375</v>
      </c>
      <c r="M22" s="296">
        <v>61073.587999999996</v>
      </c>
      <c r="N22" s="296">
        <v>9813.9449999999997</v>
      </c>
      <c r="O22" s="296">
        <v>212389.764</v>
      </c>
      <c r="P22" s="296">
        <v>7332623.4720799997</v>
      </c>
      <c r="Q22" s="296">
        <v>276372.72766000003</v>
      </c>
      <c r="R22" s="296">
        <v>75797.054999999993</v>
      </c>
      <c r="S22" s="296">
        <v>0</v>
      </c>
      <c r="T22" s="296">
        <v>29781.809739999997</v>
      </c>
      <c r="U22" s="296">
        <v>182893.36852999998</v>
      </c>
      <c r="V22" s="296">
        <v>58286.225550000003</v>
      </c>
      <c r="W22" s="296">
        <v>46236.159809999997</v>
      </c>
      <c r="X22" s="296">
        <v>0</v>
      </c>
      <c r="Y22" s="303">
        <v>42700294.256549999</v>
      </c>
      <c r="Z22" s="303"/>
    </row>
    <row r="23" spans="2:26" x14ac:dyDescent="0.2">
      <c r="B23" s="50"/>
      <c r="C23" s="46">
        <v>22</v>
      </c>
      <c r="D23" s="299"/>
      <c r="E23" s="152"/>
      <c r="F23" s="286"/>
      <c r="G23" s="286"/>
      <c r="H23" s="286"/>
      <c r="I23" s="286"/>
      <c r="J23" s="286"/>
      <c r="K23" s="286"/>
      <c r="L23" s="286"/>
      <c r="M23" s="286"/>
      <c r="N23" s="286"/>
      <c r="O23" s="286"/>
      <c r="P23" s="286"/>
      <c r="Q23" s="286"/>
      <c r="R23" s="286"/>
      <c r="S23" s="286"/>
      <c r="T23" s="286"/>
      <c r="U23" s="286"/>
      <c r="V23" s="286"/>
      <c r="W23" s="286"/>
      <c r="X23" s="286"/>
      <c r="Y23" s="303">
        <f ca="1">SUM(E23:Y23)</f>
        <v>0</v>
      </c>
      <c r="Z23" s="286"/>
    </row>
    <row r="24" spans="2:26" x14ac:dyDescent="0.2">
      <c r="B24" s="50"/>
      <c r="C24" s="46">
        <v>23</v>
      </c>
      <c r="D24" s="287" t="s">
        <v>525</v>
      </c>
      <c r="E24" s="152">
        <f>SUM(E17:E23)</f>
        <v>666570.47961000004</v>
      </c>
      <c r="F24" s="152">
        <f t="shared" ref="F24:X24" si="0">SUM(F17:F23)</f>
        <v>39087.854919999998</v>
      </c>
      <c r="G24" s="152">
        <f t="shared" si="0"/>
        <v>674843.14339999994</v>
      </c>
      <c r="H24" s="152">
        <f t="shared" si="0"/>
        <v>312524.49832000001</v>
      </c>
      <c r="I24" s="152">
        <f t="shared" si="0"/>
        <v>32403.060850000002</v>
      </c>
      <c r="J24" s="152">
        <f t="shared" si="0"/>
        <v>3691738.0345699997</v>
      </c>
      <c r="K24" s="152">
        <f t="shared" si="0"/>
        <v>962883.91597000009</v>
      </c>
      <c r="L24" s="152">
        <f t="shared" si="0"/>
        <v>388405.86502000003</v>
      </c>
      <c r="M24" s="152">
        <f t="shared" si="0"/>
        <v>139155.88451999999</v>
      </c>
      <c r="N24" s="152">
        <f t="shared" si="0"/>
        <v>155379.30378000002</v>
      </c>
      <c r="O24" s="152">
        <f t="shared" si="0"/>
        <v>500696.25327999995</v>
      </c>
      <c r="P24" s="152">
        <f t="shared" si="0"/>
        <v>11554101.260370001</v>
      </c>
      <c r="Q24" s="152">
        <f t="shared" si="0"/>
        <v>650342.14945999999</v>
      </c>
      <c r="R24" s="152">
        <f t="shared" si="0"/>
        <v>742516.12254000013</v>
      </c>
      <c r="S24" s="152">
        <f t="shared" si="0"/>
        <v>30000.236599999997</v>
      </c>
      <c r="T24" s="152">
        <f t="shared" si="0"/>
        <v>61305.189469999998</v>
      </c>
      <c r="U24" s="152">
        <f t="shared" si="0"/>
        <v>245767.57762</v>
      </c>
      <c r="V24" s="152">
        <f t="shared" si="0"/>
        <v>168870.73740000001</v>
      </c>
      <c r="W24" s="152">
        <f t="shared" si="0"/>
        <v>129916.32026000001</v>
      </c>
      <c r="X24" s="152">
        <f t="shared" si="0"/>
        <v>2754.9867300000001</v>
      </c>
      <c r="Y24" s="152">
        <v>46391328.989069998</v>
      </c>
      <c r="Z24" s="549">
        <v>67540591.863759995</v>
      </c>
    </row>
    <row r="25" spans="2:26" x14ac:dyDescent="0.2">
      <c r="B25" s="50"/>
      <c r="C25" s="46">
        <v>24</v>
      </c>
      <c r="D25" s="287" t="s">
        <v>526</v>
      </c>
      <c r="E25" s="152">
        <f>E24</f>
        <v>666570.47961000004</v>
      </c>
      <c r="F25" s="152">
        <f t="shared" ref="F25:X25" si="1">F24</f>
        <v>39087.854919999998</v>
      </c>
      <c r="G25" s="152">
        <f t="shared" si="1"/>
        <v>674843.14339999994</v>
      </c>
      <c r="H25" s="152">
        <f t="shared" si="1"/>
        <v>312524.49832000001</v>
      </c>
      <c r="I25" s="152">
        <f t="shared" si="1"/>
        <v>32403.060850000002</v>
      </c>
      <c r="J25" s="152">
        <f t="shared" si="1"/>
        <v>3691738.0345699997</v>
      </c>
      <c r="K25" s="152">
        <f t="shared" si="1"/>
        <v>962883.91597000009</v>
      </c>
      <c r="L25" s="152">
        <f t="shared" si="1"/>
        <v>388405.86502000003</v>
      </c>
      <c r="M25" s="152">
        <f t="shared" si="1"/>
        <v>139155.88451999999</v>
      </c>
      <c r="N25" s="152">
        <f t="shared" si="1"/>
        <v>155379.30378000002</v>
      </c>
      <c r="O25" s="152">
        <f t="shared" si="1"/>
        <v>500696.25327999995</v>
      </c>
      <c r="P25" s="152">
        <f t="shared" si="1"/>
        <v>11554101.260370001</v>
      </c>
      <c r="Q25" s="152">
        <f t="shared" si="1"/>
        <v>650342.14945999999</v>
      </c>
      <c r="R25" s="152">
        <f t="shared" si="1"/>
        <v>742516.12254000013</v>
      </c>
      <c r="S25" s="152">
        <f t="shared" si="1"/>
        <v>30000.236599999997</v>
      </c>
      <c r="T25" s="152">
        <f t="shared" si="1"/>
        <v>61305.189469999998</v>
      </c>
      <c r="U25" s="152">
        <f t="shared" si="1"/>
        <v>245767.57762</v>
      </c>
      <c r="V25" s="152">
        <f t="shared" si="1"/>
        <v>168870.73740000001</v>
      </c>
      <c r="W25" s="152">
        <f t="shared" si="1"/>
        <v>129916.32026000001</v>
      </c>
      <c r="X25" s="152">
        <f t="shared" si="1"/>
        <v>2754.9867300000001</v>
      </c>
      <c r="Y25" s="152">
        <v>46391328.989069998</v>
      </c>
      <c r="Z25" s="152">
        <v>67540591.863759995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Ark11">
    <tabColor rgb="FF92D050"/>
  </sheetPr>
  <dimension ref="A1:I32"/>
  <sheetViews>
    <sheetView topLeftCell="A4" zoomScaleNormal="100" workbookViewId="0">
      <selection activeCell="F48" sqref="F48"/>
    </sheetView>
  </sheetViews>
  <sheetFormatPr baseColWidth="10" defaultColWidth="11.42578125" defaultRowHeight="14.25" x14ac:dyDescent="0.2"/>
  <cols>
    <col min="1" max="2" width="4.28515625" style="14" customWidth="1"/>
    <col min="3" max="3" width="45.28515625" style="14" bestFit="1" customWidth="1"/>
    <col min="4" max="9" width="14.28515625" style="14" customWidth="1"/>
    <col min="10" max="16384" width="11.42578125" style="14"/>
  </cols>
  <sheetData>
    <row r="1" spans="1:9" ht="18.75" customHeight="1" x14ac:dyDescent="0.2"/>
    <row r="2" spans="1:9" ht="18.75" customHeight="1" x14ac:dyDescent="0.2">
      <c r="A2" s="15" t="s">
        <v>36</v>
      </c>
      <c r="B2" s="16"/>
      <c r="C2" s="16"/>
      <c r="D2" s="17"/>
      <c r="E2" s="17"/>
      <c r="I2" s="16"/>
    </row>
    <row r="3" spans="1:9" ht="14.25" customHeight="1" x14ac:dyDescent="0.2">
      <c r="A3" s="15"/>
      <c r="B3" s="16"/>
      <c r="C3" s="16"/>
      <c r="D3" s="17"/>
      <c r="E3" s="17"/>
      <c r="I3" s="16"/>
    </row>
    <row r="4" spans="1:9" ht="14.25" customHeight="1" x14ac:dyDescent="0.2">
      <c r="A4" s="15"/>
      <c r="B4" s="18" t="s">
        <v>117</v>
      </c>
      <c r="C4" s="19"/>
      <c r="D4" s="17"/>
      <c r="E4" s="17"/>
      <c r="I4" s="19"/>
    </row>
    <row r="5" spans="1:9" ht="14.25" customHeight="1" thickBot="1" x14ac:dyDescent="0.25">
      <c r="A5" s="15"/>
      <c r="B5" s="16"/>
      <c r="C5" s="16"/>
      <c r="D5" s="17"/>
      <c r="E5" s="17"/>
    </row>
    <row r="6" spans="1:9" ht="14.25" customHeight="1" x14ac:dyDescent="0.2">
      <c r="B6" s="50"/>
      <c r="C6" s="50"/>
      <c r="D6" s="518" t="s">
        <v>118</v>
      </c>
      <c r="E6" s="22" t="s">
        <v>119</v>
      </c>
      <c r="F6" s="22" t="s">
        <v>120</v>
      </c>
      <c r="G6" s="22" t="s">
        <v>121</v>
      </c>
      <c r="H6" s="22" t="s">
        <v>122</v>
      </c>
      <c r="I6" s="43" t="s">
        <v>123</v>
      </c>
    </row>
    <row r="7" spans="1:9" ht="14.25" customHeight="1" x14ac:dyDescent="0.2">
      <c r="B7" s="51"/>
      <c r="C7" s="51"/>
      <c r="D7" s="594" t="s">
        <v>527</v>
      </c>
      <c r="E7" s="595"/>
      <c r="F7" s="595"/>
      <c r="G7" s="595"/>
      <c r="H7" s="595"/>
      <c r="I7" s="596"/>
    </row>
    <row r="8" spans="1:9" ht="14.25" customHeight="1" thickBot="1" x14ac:dyDescent="0.25">
      <c r="B8" s="52"/>
      <c r="C8" s="53"/>
      <c r="D8" s="54" t="s">
        <v>528</v>
      </c>
      <c r="E8" s="10" t="s">
        <v>529</v>
      </c>
      <c r="F8" s="10" t="s">
        <v>530</v>
      </c>
      <c r="G8" s="10" t="s">
        <v>531</v>
      </c>
      <c r="H8" s="10" t="s">
        <v>532</v>
      </c>
      <c r="I8" s="55" t="s">
        <v>526</v>
      </c>
    </row>
    <row r="9" spans="1:9" ht="14.25" customHeight="1" x14ac:dyDescent="0.2">
      <c r="B9" s="44">
        <v>1</v>
      </c>
      <c r="C9" s="11" t="s">
        <v>533</v>
      </c>
      <c r="D9" s="79"/>
      <c r="E9" s="129"/>
      <c r="F9" s="129"/>
      <c r="G9" s="129"/>
      <c r="H9" s="129"/>
      <c r="I9" s="80"/>
    </row>
    <row r="10" spans="1:9" ht="14.25" customHeight="1" x14ac:dyDescent="0.2">
      <c r="B10" s="45">
        <v>2</v>
      </c>
      <c r="C10" s="12" t="s">
        <v>473</v>
      </c>
      <c r="D10" s="81"/>
      <c r="E10" s="130"/>
      <c r="F10" s="130"/>
      <c r="G10" s="130"/>
      <c r="H10" s="130"/>
      <c r="I10" s="77"/>
    </row>
    <row r="11" spans="1:9" ht="14.25" customHeight="1" x14ac:dyDescent="0.2">
      <c r="B11" s="45">
        <v>3</v>
      </c>
      <c r="C11" s="12" t="s">
        <v>534</v>
      </c>
      <c r="D11" s="81"/>
      <c r="E11" s="130"/>
      <c r="F11" s="130"/>
      <c r="G11" s="130"/>
      <c r="H11" s="130"/>
      <c r="I11" s="77"/>
    </row>
    <row r="12" spans="1:9" ht="14.25" customHeight="1" x14ac:dyDescent="0.2">
      <c r="B12" s="45">
        <v>4</v>
      </c>
      <c r="C12" s="12" t="s">
        <v>535</v>
      </c>
      <c r="D12" s="81"/>
      <c r="E12" s="130"/>
      <c r="F12" s="130"/>
      <c r="G12" s="130"/>
      <c r="H12" s="130"/>
      <c r="I12" s="77"/>
    </row>
    <row r="13" spans="1:9" ht="14.25" customHeight="1" x14ac:dyDescent="0.2">
      <c r="B13" s="45">
        <v>5</v>
      </c>
      <c r="C13" s="12" t="s">
        <v>536</v>
      </c>
      <c r="D13" s="81"/>
      <c r="E13" s="138"/>
      <c r="F13" s="138"/>
      <c r="G13" s="138"/>
      <c r="H13" s="138"/>
      <c r="I13" s="139"/>
    </row>
    <row r="14" spans="1:9" ht="14.25" customHeight="1" thickBot="1" x14ac:dyDescent="0.25">
      <c r="B14" s="47">
        <v>6</v>
      </c>
      <c r="C14" s="48" t="s">
        <v>518</v>
      </c>
      <c r="D14" s="140"/>
      <c r="E14" s="135"/>
      <c r="F14" s="135"/>
      <c r="G14" s="135"/>
      <c r="H14" s="135"/>
      <c r="I14" s="136"/>
    </row>
    <row r="15" spans="1:9" ht="14.25" customHeight="1" x14ac:dyDescent="0.2">
      <c r="B15" s="45">
        <v>7</v>
      </c>
      <c r="C15" s="304"/>
      <c r="D15" s="81"/>
      <c r="E15" s="138"/>
      <c r="F15" s="138"/>
      <c r="G15" s="138"/>
      <c r="H15" s="138"/>
      <c r="I15" s="139"/>
    </row>
    <row r="16" spans="1:9" ht="14.25" customHeight="1" x14ac:dyDescent="0.2">
      <c r="B16" s="517">
        <v>8</v>
      </c>
      <c r="C16" s="12" t="s">
        <v>521</v>
      </c>
      <c r="D16" s="81">
        <v>277647.90724999999</v>
      </c>
      <c r="E16" s="138"/>
      <c r="F16" s="138"/>
      <c r="G16" s="138"/>
      <c r="H16" s="138"/>
      <c r="I16" s="139"/>
    </row>
    <row r="17" spans="2:9" ht="14.25" customHeight="1" x14ac:dyDescent="0.2">
      <c r="B17" s="517">
        <v>9</v>
      </c>
      <c r="C17" s="12" t="s">
        <v>523</v>
      </c>
      <c r="D17" s="81">
        <v>10480.769989999999</v>
      </c>
      <c r="E17" s="138"/>
      <c r="F17" s="138"/>
      <c r="G17" s="138"/>
      <c r="H17" s="138"/>
      <c r="I17" s="139"/>
    </row>
    <row r="18" spans="2:9" ht="14.25" customHeight="1" x14ac:dyDescent="0.2">
      <c r="B18" s="517">
        <v>10</v>
      </c>
      <c r="C18" s="12" t="s">
        <v>519</v>
      </c>
      <c r="D18" s="81">
        <v>4225463.6205400005</v>
      </c>
      <c r="E18" s="138"/>
      <c r="F18" s="138"/>
      <c r="G18" s="138"/>
      <c r="H18" s="138"/>
      <c r="I18" s="139"/>
    </row>
    <row r="19" spans="2:9" ht="14.25" customHeight="1" x14ac:dyDescent="0.2">
      <c r="B19" s="517">
        <v>11</v>
      </c>
      <c r="C19" s="12" t="s">
        <v>520</v>
      </c>
      <c r="D19" s="81">
        <v>6929670.9783899998</v>
      </c>
      <c r="E19" s="138"/>
      <c r="F19" s="138"/>
      <c r="G19" s="138"/>
      <c r="H19" s="138"/>
      <c r="I19" s="139"/>
    </row>
    <row r="20" spans="2:9" ht="14.25" customHeight="1" x14ac:dyDescent="0.2">
      <c r="B20" s="517">
        <v>12</v>
      </c>
      <c r="C20" s="12" t="s">
        <v>522</v>
      </c>
      <c r="D20" s="81">
        <v>53590.735639999999</v>
      </c>
      <c r="E20" s="138"/>
      <c r="F20" s="138"/>
      <c r="G20" s="138"/>
      <c r="H20" s="138"/>
      <c r="I20" s="139"/>
    </row>
    <row r="21" spans="2:9" ht="14.25" customHeight="1" x14ac:dyDescent="0.2">
      <c r="B21" s="517">
        <v>13</v>
      </c>
      <c r="C21" s="12" t="s">
        <v>524</v>
      </c>
      <c r="D21" s="81">
        <v>50636794.921049997</v>
      </c>
      <c r="E21" s="138"/>
      <c r="F21" s="138"/>
      <c r="G21" s="138"/>
      <c r="H21" s="138"/>
      <c r="I21" s="139"/>
    </row>
    <row r="22" spans="2:9" ht="14.25" customHeight="1" x14ac:dyDescent="0.2">
      <c r="B22" s="45">
        <v>14</v>
      </c>
      <c r="C22" s="11"/>
      <c r="D22" s="81"/>
      <c r="E22" s="138"/>
      <c r="F22" s="138"/>
      <c r="G22" s="138"/>
      <c r="H22" s="138"/>
      <c r="I22" s="139"/>
    </row>
    <row r="23" spans="2:9" ht="14.25" customHeight="1" x14ac:dyDescent="0.2">
      <c r="B23" s="45">
        <v>15</v>
      </c>
      <c r="C23" s="12"/>
      <c r="D23" s="81"/>
      <c r="E23" s="138"/>
      <c r="F23" s="138"/>
      <c r="G23" s="138"/>
      <c r="H23" s="138"/>
      <c r="I23" s="139"/>
    </row>
    <row r="24" spans="2:9" ht="14.25" customHeight="1" x14ac:dyDescent="0.2">
      <c r="B24" s="45">
        <v>16</v>
      </c>
      <c r="C24" s="12"/>
      <c r="D24" s="81"/>
      <c r="E24" s="138"/>
      <c r="F24" s="138"/>
      <c r="G24" s="138"/>
      <c r="H24" s="138"/>
      <c r="I24" s="139"/>
    </row>
    <row r="25" spans="2:9" ht="14.25" customHeight="1" x14ac:dyDescent="0.2">
      <c r="B25" s="45">
        <v>17</v>
      </c>
      <c r="C25" s="12"/>
      <c r="D25" s="81"/>
      <c r="E25" s="138"/>
      <c r="F25" s="138"/>
      <c r="G25" s="138"/>
      <c r="H25" s="138"/>
      <c r="I25" s="139"/>
    </row>
    <row r="26" spans="2:9" ht="14.25" customHeight="1" x14ac:dyDescent="0.2">
      <c r="B26" s="45">
        <v>18</v>
      </c>
      <c r="C26" s="12"/>
      <c r="D26" s="81"/>
      <c r="E26" s="138"/>
      <c r="F26" s="138"/>
      <c r="G26" s="138"/>
      <c r="H26" s="138"/>
      <c r="I26" s="139"/>
    </row>
    <row r="27" spans="2:9" ht="14.25" customHeight="1" x14ac:dyDescent="0.2">
      <c r="B27" s="45">
        <v>19</v>
      </c>
      <c r="C27" s="12"/>
      <c r="D27" s="81"/>
      <c r="E27" s="138"/>
      <c r="F27" s="138"/>
      <c r="G27" s="138"/>
      <c r="H27" s="138"/>
      <c r="I27" s="139"/>
    </row>
    <row r="28" spans="2:9" ht="14.25" customHeight="1" x14ac:dyDescent="0.2">
      <c r="B28" s="45">
        <v>20</v>
      </c>
      <c r="C28" s="12"/>
      <c r="D28" s="81"/>
      <c r="E28" s="138"/>
      <c r="F28" s="138"/>
      <c r="G28" s="138"/>
      <c r="H28" s="138"/>
      <c r="I28" s="139"/>
    </row>
    <row r="29" spans="2:9" ht="14.25" customHeight="1" x14ac:dyDescent="0.2">
      <c r="B29" s="45">
        <v>21</v>
      </c>
      <c r="C29" s="12"/>
      <c r="D29" s="81"/>
      <c r="E29" s="138"/>
      <c r="F29" s="138"/>
      <c r="G29" s="138"/>
      <c r="H29" s="138"/>
      <c r="I29" s="139"/>
    </row>
    <row r="30" spans="2:9" ht="14.25" customHeight="1" x14ac:dyDescent="0.2">
      <c r="B30" s="45">
        <v>22</v>
      </c>
      <c r="C30" s="12"/>
      <c r="D30" s="81"/>
      <c r="E30" s="138"/>
      <c r="F30" s="138"/>
      <c r="G30" s="138"/>
      <c r="H30" s="138"/>
      <c r="I30" s="139"/>
    </row>
    <row r="31" spans="2:9" ht="14.25" customHeight="1" x14ac:dyDescent="0.2">
      <c r="B31" s="45">
        <v>23</v>
      </c>
      <c r="C31" s="288" t="s">
        <v>537</v>
      </c>
      <c r="D31" s="81">
        <f>SUM(D16:D30)</f>
        <v>62133648.932860002</v>
      </c>
      <c r="E31" s="138"/>
      <c r="F31" s="138"/>
      <c r="G31" s="138"/>
      <c r="H31" s="138"/>
      <c r="I31" s="139"/>
    </row>
    <row r="32" spans="2:9" ht="14.25" customHeight="1" x14ac:dyDescent="0.2">
      <c r="B32" s="45">
        <v>24</v>
      </c>
      <c r="C32" s="288" t="s">
        <v>526</v>
      </c>
      <c r="D32" s="81">
        <f>D31</f>
        <v>62133648.932860002</v>
      </c>
      <c r="E32" s="138"/>
      <c r="F32" s="138"/>
      <c r="G32" s="138"/>
      <c r="H32" s="138"/>
      <c r="I32" s="139"/>
    </row>
  </sheetData>
  <mergeCells count="1">
    <mergeCell ref="D7:I7"/>
  </mergeCells>
  <pageMargins left="0.7" right="0.7" top="0.75" bottom="0.75" header="0.3" footer="0.3"/>
  <pageSetup paperSize="9" orientation="portrait" verticalDpi="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92D050"/>
  </sheetPr>
  <dimension ref="B1:H16"/>
  <sheetViews>
    <sheetView workbookViewId="0">
      <selection activeCell="G21" sqref="G21"/>
    </sheetView>
  </sheetViews>
  <sheetFormatPr baseColWidth="10" defaultColWidth="11.42578125" defaultRowHeight="12.75" x14ac:dyDescent="0.2"/>
  <cols>
    <col min="2" max="2" width="42.140625" customWidth="1"/>
    <col min="3" max="3" width="22.140625" bestFit="1" customWidth="1"/>
    <col min="4" max="4" width="24.85546875" bestFit="1" customWidth="1"/>
    <col min="5" max="5" width="22.42578125" bestFit="1" customWidth="1"/>
    <col min="6" max="6" width="22.7109375" bestFit="1" customWidth="1"/>
    <col min="7" max="7" width="31.140625" bestFit="1" customWidth="1"/>
    <col min="8" max="8" width="22.5703125" bestFit="1" customWidth="1"/>
  </cols>
  <sheetData>
    <row r="1" spans="2:8" ht="15" x14ac:dyDescent="0.2">
      <c r="B1" s="305" t="s">
        <v>38</v>
      </c>
    </row>
    <row r="3" spans="2:8" ht="13.5" thickBot="1" x14ac:dyDescent="0.25"/>
    <row r="4" spans="2:8" ht="13.5" thickBot="1" x14ac:dyDescent="0.25">
      <c r="B4" s="541" t="s">
        <v>538</v>
      </c>
      <c r="C4" s="542" t="s">
        <v>539</v>
      </c>
      <c r="D4" s="542" t="s">
        <v>540</v>
      </c>
      <c r="E4" s="542" t="s">
        <v>541</v>
      </c>
      <c r="F4" s="542" t="s">
        <v>542</v>
      </c>
      <c r="G4" s="542" t="s">
        <v>543</v>
      </c>
      <c r="H4" s="543" t="s">
        <v>544</v>
      </c>
    </row>
    <row r="5" spans="2:8" x14ac:dyDescent="0.2">
      <c r="B5" s="544" t="s">
        <v>523</v>
      </c>
      <c r="C5" s="545"/>
      <c r="D5" s="552"/>
      <c r="E5" s="553">
        <v>30706.811409999998</v>
      </c>
      <c r="F5" s="553">
        <v>0</v>
      </c>
      <c r="G5" s="553">
        <v>0</v>
      </c>
      <c r="H5" s="554">
        <v>0</v>
      </c>
    </row>
    <row r="6" spans="2:8" x14ac:dyDescent="0.2">
      <c r="B6" s="546" t="s">
        <v>522</v>
      </c>
      <c r="C6" s="454" t="s">
        <v>545</v>
      </c>
      <c r="D6" s="555"/>
      <c r="E6" s="556">
        <v>53230.7088</v>
      </c>
      <c r="F6" s="556">
        <v>0</v>
      </c>
      <c r="G6" s="556">
        <v>0</v>
      </c>
      <c r="H6" s="557">
        <v>0</v>
      </c>
    </row>
    <row r="7" spans="2:8" x14ac:dyDescent="0.2">
      <c r="B7" s="546" t="s">
        <v>520</v>
      </c>
      <c r="C7" t="s">
        <v>545</v>
      </c>
      <c r="D7" s="555"/>
      <c r="E7" s="556">
        <v>3986787.7363900002</v>
      </c>
      <c r="F7" s="556">
        <v>0</v>
      </c>
      <c r="G7" s="556">
        <v>0</v>
      </c>
      <c r="H7" s="557">
        <v>0</v>
      </c>
    </row>
    <row r="8" spans="2:8" x14ac:dyDescent="0.2">
      <c r="B8" s="546" t="s">
        <v>521</v>
      </c>
      <c r="C8" s="454" t="s">
        <v>545</v>
      </c>
      <c r="D8" s="555"/>
      <c r="E8" s="556">
        <v>0</v>
      </c>
      <c r="F8" s="556">
        <v>208644.68937000001</v>
      </c>
      <c r="G8" s="556">
        <v>44886.027000000002</v>
      </c>
      <c r="H8" s="557">
        <v>0</v>
      </c>
    </row>
    <row r="9" spans="2:8" x14ac:dyDescent="0.2">
      <c r="B9" s="546" t="s">
        <v>522</v>
      </c>
      <c r="C9" s="454"/>
      <c r="D9" s="555"/>
      <c r="E9" s="556">
        <v>360.02683999999999</v>
      </c>
      <c r="F9" s="556">
        <v>0</v>
      </c>
      <c r="G9" s="556">
        <v>0</v>
      </c>
      <c r="H9" s="557">
        <v>0</v>
      </c>
    </row>
    <row r="10" spans="2:8" x14ac:dyDescent="0.2">
      <c r="B10" s="546" t="s">
        <v>520</v>
      </c>
      <c r="C10" s="454"/>
      <c r="D10" s="555"/>
      <c r="E10" s="556">
        <v>4107209.6384200002</v>
      </c>
      <c r="F10" s="556">
        <v>0</v>
      </c>
      <c r="G10" s="556">
        <v>0</v>
      </c>
      <c r="H10" s="557">
        <v>0</v>
      </c>
    </row>
    <row r="11" spans="2:8" x14ac:dyDescent="0.2">
      <c r="B11" s="546" t="s">
        <v>524</v>
      </c>
      <c r="C11" s="454" t="s">
        <v>545</v>
      </c>
      <c r="D11" s="558"/>
      <c r="E11" s="556">
        <v>8728363.3779799994</v>
      </c>
      <c r="F11" s="556">
        <v>0</v>
      </c>
      <c r="G11" s="556">
        <v>0</v>
      </c>
      <c r="H11" s="559">
        <v>0</v>
      </c>
    </row>
    <row r="12" spans="2:8" x14ac:dyDescent="0.2">
      <c r="B12" s="546" t="s">
        <v>519</v>
      </c>
      <c r="C12" s="454"/>
      <c r="D12" s="558"/>
      <c r="E12" s="556">
        <v>410657.60408999998</v>
      </c>
      <c r="F12" s="556">
        <v>0</v>
      </c>
      <c r="G12" s="556">
        <v>0</v>
      </c>
      <c r="H12" s="559">
        <v>0</v>
      </c>
    </row>
    <row r="13" spans="2:8" x14ac:dyDescent="0.2">
      <c r="B13" s="546" t="s">
        <v>521</v>
      </c>
      <c r="C13" s="454"/>
      <c r="D13" s="558"/>
      <c r="E13" s="556">
        <v>0</v>
      </c>
      <c r="F13" s="556">
        <v>196004.00972999999</v>
      </c>
      <c r="G13" s="556">
        <v>61151.091379999998</v>
      </c>
      <c r="H13" s="559">
        <v>0</v>
      </c>
    </row>
    <row r="14" spans="2:8" x14ac:dyDescent="0.2">
      <c r="B14" s="546" t="s">
        <v>519</v>
      </c>
      <c r="C14" t="s">
        <v>545</v>
      </c>
      <c r="D14" s="558"/>
      <c r="E14" s="556">
        <v>5302834.7590300003</v>
      </c>
      <c r="F14" s="556">
        <v>0</v>
      </c>
      <c r="G14" s="556">
        <v>0</v>
      </c>
      <c r="H14" s="559">
        <v>0</v>
      </c>
    </row>
    <row r="15" spans="2:8" x14ac:dyDescent="0.2">
      <c r="B15" s="550" t="s">
        <v>523</v>
      </c>
      <c r="C15" s="551" t="s">
        <v>545</v>
      </c>
      <c r="D15" s="560"/>
      <c r="E15" s="560">
        <v>9773.9585800000004</v>
      </c>
      <c r="F15" s="560">
        <v>0</v>
      </c>
      <c r="G15" s="560">
        <v>0</v>
      </c>
      <c r="H15" s="561">
        <v>0</v>
      </c>
    </row>
    <row r="16" spans="2:8" x14ac:dyDescent="0.2">
      <c r="B16" s="454" t="s">
        <v>524</v>
      </c>
      <c r="C16" s="454"/>
      <c r="D16" s="558"/>
      <c r="E16" s="558">
        <v>44612055.661499999</v>
      </c>
      <c r="F16" s="558">
        <v>0</v>
      </c>
      <c r="G16" s="558">
        <v>0</v>
      </c>
      <c r="H16" s="558">
        <v>0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92D050"/>
  </sheetPr>
  <dimension ref="A1:G25"/>
  <sheetViews>
    <sheetView workbookViewId="0">
      <selection activeCell="C28" sqref="C28"/>
    </sheetView>
  </sheetViews>
  <sheetFormatPr baseColWidth="10" defaultColWidth="11.42578125" defaultRowHeight="12.75" x14ac:dyDescent="0.2"/>
  <cols>
    <col min="2" max="2" width="21.85546875" bestFit="1" customWidth="1"/>
    <col min="3" max="3" width="22.5703125" bestFit="1" customWidth="1"/>
    <col min="4" max="4" width="22.42578125" bestFit="1" customWidth="1"/>
    <col min="5" max="5" width="22.7109375" bestFit="1" customWidth="1"/>
    <col min="6" max="6" width="31.140625" bestFit="1" customWidth="1"/>
    <col min="7" max="7" width="22.5703125" bestFit="1" customWidth="1"/>
  </cols>
  <sheetData>
    <row r="1" spans="1:7" ht="15" x14ac:dyDescent="0.2">
      <c r="A1" s="305" t="s">
        <v>41</v>
      </c>
    </row>
    <row r="2" spans="1:7" ht="13.5" thickBot="1" x14ac:dyDescent="0.25"/>
    <row r="3" spans="1:7" x14ac:dyDescent="0.2">
      <c r="B3" s="309" t="s">
        <v>546</v>
      </c>
      <c r="C3" s="310" t="s">
        <v>547</v>
      </c>
      <c r="D3" s="310" t="s">
        <v>541</v>
      </c>
      <c r="E3" s="310" t="s">
        <v>542</v>
      </c>
      <c r="F3" s="310" t="s">
        <v>543</v>
      </c>
      <c r="G3" s="311" t="s">
        <v>544</v>
      </c>
    </row>
    <row r="4" spans="1:7" x14ac:dyDescent="0.2">
      <c r="B4" s="455" t="s">
        <v>548</v>
      </c>
      <c r="C4" s="455" t="s">
        <v>549</v>
      </c>
      <c r="D4" s="562">
        <v>160895.45227000001</v>
      </c>
      <c r="E4" s="562">
        <v>11975.28513</v>
      </c>
      <c r="F4" s="562">
        <v>4000</v>
      </c>
      <c r="G4" s="562">
        <v>4000</v>
      </c>
    </row>
    <row r="5" spans="1:7" x14ac:dyDescent="0.2">
      <c r="B5" s="455" t="s">
        <v>550</v>
      </c>
      <c r="C5" s="455" t="s">
        <v>551</v>
      </c>
      <c r="D5" s="562">
        <v>663180.56618000008</v>
      </c>
      <c r="E5" s="562">
        <v>6902.6084300000002</v>
      </c>
      <c r="F5" s="562">
        <v>3512.6950000000002</v>
      </c>
      <c r="G5" s="562">
        <v>971.18241</v>
      </c>
    </row>
    <row r="6" spans="1:7" x14ac:dyDescent="0.2">
      <c r="B6" s="455" t="s">
        <v>552</v>
      </c>
      <c r="C6" s="455" t="s">
        <v>553</v>
      </c>
      <c r="D6" s="562">
        <v>382999.68354</v>
      </c>
      <c r="E6" s="562">
        <v>10706.181479999999</v>
      </c>
      <c r="F6" s="562">
        <v>5300</v>
      </c>
      <c r="G6" s="562">
        <v>3300</v>
      </c>
    </row>
    <row r="7" spans="1:7" x14ac:dyDescent="0.2">
      <c r="B7" s="455" t="s">
        <v>554</v>
      </c>
      <c r="C7" s="455" t="s">
        <v>511</v>
      </c>
      <c r="D7" s="562">
        <v>61305.189470000005</v>
      </c>
      <c r="E7" s="562">
        <v>0</v>
      </c>
      <c r="F7" s="562">
        <v>0</v>
      </c>
      <c r="G7" s="562">
        <v>0</v>
      </c>
    </row>
    <row r="8" spans="1:7" x14ac:dyDescent="0.2">
      <c r="B8" s="455" t="s">
        <v>555</v>
      </c>
      <c r="C8" s="455" t="s">
        <v>556</v>
      </c>
      <c r="D8" s="562">
        <v>646290.00691999996</v>
      </c>
      <c r="E8" s="562">
        <v>19411.21254</v>
      </c>
      <c r="F8" s="562">
        <v>15359.07</v>
      </c>
      <c r="G8" s="562">
        <v>15337.345000000001</v>
      </c>
    </row>
    <row r="9" spans="1:7" x14ac:dyDescent="0.2">
      <c r="B9" s="455" t="s">
        <v>557</v>
      </c>
      <c r="C9" s="455" t="s">
        <v>558</v>
      </c>
      <c r="D9" s="562">
        <v>129133.54684</v>
      </c>
      <c r="E9" s="562">
        <v>11374.937679999999</v>
      </c>
      <c r="F9" s="562">
        <v>1352.6</v>
      </c>
      <c r="G9" s="562">
        <v>1290.829</v>
      </c>
    </row>
    <row r="10" spans="1:7" x14ac:dyDescent="0.2">
      <c r="B10" s="455" t="s">
        <v>559</v>
      </c>
      <c r="C10" s="455" t="s">
        <v>560</v>
      </c>
      <c r="D10" s="562">
        <v>2754.9867300000001</v>
      </c>
      <c r="E10" s="562">
        <v>0</v>
      </c>
      <c r="F10" s="562">
        <v>0</v>
      </c>
      <c r="G10" s="562">
        <v>0</v>
      </c>
    </row>
    <row r="11" spans="1:7" x14ac:dyDescent="0.2">
      <c r="B11" s="455" t="s">
        <v>561</v>
      </c>
      <c r="C11" s="455" t="s">
        <v>562</v>
      </c>
      <c r="D11" s="562">
        <v>3670122.8456300003</v>
      </c>
      <c r="E11" s="562">
        <v>28734.11694</v>
      </c>
      <c r="F11" s="562">
        <v>7118.9279999999999</v>
      </c>
      <c r="G11" s="562">
        <v>1104.9277700000002</v>
      </c>
    </row>
    <row r="12" spans="1:7" x14ac:dyDescent="0.2">
      <c r="B12" s="455" t="s">
        <v>563</v>
      </c>
      <c r="C12" s="455" t="s">
        <v>564</v>
      </c>
      <c r="D12" s="562">
        <v>655761.00780000002</v>
      </c>
      <c r="E12" s="562">
        <v>1557.6932099999999</v>
      </c>
      <c r="F12" s="562">
        <v>0</v>
      </c>
      <c r="G12" s="562">
        <v>0</v>
      </c>
    </row>
    <row r="13" spans="1:7" x14ac:dyDescent="0.2">
      <c r="B13" s="455" t="s">
        <v>565</v>
      </c>
      <c r="C13" s="455" t="s">
        <v>566</v>
      </c>
      <c r="D13" s="562">
        <v>953585.20411000005</v>
      </c>
      <c r="E13" s="562">
        <v>11177.847669999999</v>
      </c>
      <c r="F13" s="562">
        <v>1879.13581</v>
      </c>
      <c r="G13" s="562">
        <v>4.304000000000002</v>
      </c>
    </row>
    <row r="14" spans="1:7" x14ac:dyDescent="0.2">
      <c r="B14" s="455" t="s">
        <v>567</v>
      </c>
      <c r="C14" s="455" t="s">
        <v>568</v>
      </c>
      <c r="D14" s="562">
        <v>155355.53591999999</v>
      </c>
      <c r="E14" s="562">
        <v>23.767860000000002</v>
      </c>
      <c r="F14" s="562">
        <v>0</v>
      </c>
      <c r="G14" s="562">
        <v>0</v>
      </c>
    </row>
    <row r="15" spans="1:7" x14ac:dyDescent="0.2">
      <c r="B15" s="455" t="s">
        <v>563</v>
      </c>
      <c r="C15" s="455" t="s">
        <v>564</v>
      </c>
      <c r="D15" s="562">
        <v>85072.918049999993</v>
      </c>
      <c r="E15" s="562">
        <v>514.13968</v>
      </c>
      <c r="F15" s="562">
        <v>389.63619999999997</v>
      </c>
      <c r="G15" s="562">
        <v>389.63619999999997</v>
      </c>
    </row>
    <row r="16" spans="1:7" x14ac:dyDescent="0.2">
      <c r="B16" s="455" t="s">
        <v>569</v>
      </c>
      <c r="C16" s="455" t="s">
        <v>570</v>
      </c>
      <c r="D16" s="562">
        <v>30000.2366</v>
      </c>
      <c r="E16" s="562">
        <v>0</v>
      </c>
      <c r="F16" s="562">
        <v>0</v>
      </c>
      <c r="G16" s="562">
        <v>0</v>
      </c>
    </row>
    <row r="17" spans="2:7" x14ac:dyDescent="0.2">
      <c r="B17" s="455" t="s">
        <v>571</v>
      </c>
      <c r="C17" s="455" t="s">
        <v>572</v>
      </c>
      <c r="D17" s="562">
        <v>129491.95401</v>
      </c>
      <c r="E17" s="562">
        <v>424.36624999999998</v>
      </c>
      <c r="F17" s="562">
        <v>0</v>
      </c>
      <c r="G17" s="562">
        <v>-1507.357</v>
      </c>
    </row>
    <row r="18" spans="2:7" x14ac:dyDescent="0.2">
      <c r="B18" s="455" t="s">
        <v>573</v>
      </c>
      <c r="C18" s="455" t="s">
        <v>574</v>
      </c>
      <c r="D18" s="562">
        <v>500693.52081000002</v>
      </c>
      <c r="E18" s="562">
        <v>2.7324700000000002</v>
      </c>
      <c r="F18" s="562">
        <v>0</v>
      </c>
      <c r="G18" s="562">
        <v>-500</v>
      </c>
    </row>
    <row r="19" spans="2:7" x14ac:dyDescent="0.2">
      <c r="B19" s="455" t="s">
        <v>575</v>
      </c>
      <c r="C19" s="455" t="s">
        <v>576</v>
      </c>
      <c r="D19" s="562">
        <v>32403.060850000002</v>
      </c>
      <c r="E19" s="562">
        <v>0</v>
      </c>
      <c r="F19" s="562">
        <v>0</v>
      </c>
      <c r="G19" s="562">
        <v>0</v>
      </c>
    </row>
    <row r="20" spans="2:7" x14ac:dyDescent="0.2">
      <c r="B20" s="455" t="s">
        <v>577</v>
      </c>
      <c r="C20" s="455" t="s">
        <v>578</v>
      </c>
      <c r="D20" s="562">
        <v>312524.49832000001</v>
      </c>
      <c r="E20" s="562">
        <v>0</v>
      </c>
      <c r="F20" s="562">
        <v>0</v>
      </c>
      <c r="G20" s="562">
        <v>0</v>
      </c>
    </row>
    <row r="21" spans="2:7" x14ac:dyDescent="0.2">
      <c r="B21" s="455" t="s">
        <v>579</v>
      </c>
      <c r="C21" s="455" t="s">
        <v>580</v>
      </c>
      <c r="D21" s="562">
        <v>46243311.813720003</v>
      </c>
      <c r="E21" s="562">
        <v>171659.18072</v>
      </c>
      <c r="F21" s="562">
        <v>23642.005369999999</v>
      </c>
      <c r="G21" s="562">
        <v>1465.1510000000001</v>
      </c>
    </row>
    <row r="22" spans="2:7" x14ac:dyDescent="0.2">
      <c r="B22" s="455" t="s">
        <v>581</v>
      </c>
      <c r="C22" s="455" t="s">
        <v>582</v>
      </c>
      <c r="D22" s="562">
        <v>39087.854919999998</v>
      </c>
      <c r="E22" s="562">
        <v>0</v>
      </c>
      <c r="F22" s="562">
        <v>0</v>
      </c>
      <c r="G22" s="562">
        <v>0</v>
      </c>
    </row>
    <row r="23" spans="2:7" x14ac:dyDescent="0.2">
      <c r="B23" s="455" t="s">
        <v>583</v>
      </c>
      <c r="C23" s="455" t="s">
        <v>584</v>
      </c>
      <c r="D23" s="562">
        <v>11472575.136539999</v>
      </c>
      <c r="E23" s="562">
        <v>109179.79882999999</v>
      </c>
      <c r="F23" s="562">
        <v>27653.674999999999</v>
      </c>
      <c r="G23" s="562">
        <v>3254.7060000000001</v>
      </c>
    </row>
    <row r="24" spans="2:7" x14ac:dyDescent="0.2">
      <c r="B24" s="455" t="s">
        <v>585</v>
      </c>
      <c r="C24" s="455" t="s">
        <v>586</v>
      </c>
      <c r="D24" s="562">
        <v>245767.57762</v>
      </c>
      <c r="E24" s="562">
        <v>0</v>
      </c>
      <c r="F24" s="562">
        <v>0</v>
      </c>
      <c r="G24" s="562">
        <v>0</v>
      </c>
    </row>
    <row r="25" spans="2:7" x14ac:dyDescent="0.2">
      <c r="B25" s="454" t="s">
        <v>587</v>
      </c>
      <c r="C25" s="454" t="s">
        <v>588</v>
      </c>
      <c r="D25" s="558">
        <v>669667.68619000004</v>
      </c>
      <c r="E25" s="558">
        <v>21004.83021</v>
      </c>
      <c r="F25" s="558">
        <v>15829.373</v>
      </c>
      <c r="G25" s="558">
        <v>13529.969000000001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92D050"/>
  </sheetPr>
  <dimension ref="B2:F50"/>
  <sheetViews>
    <sheetView topLeftCell="A24" workbookViewId="0">
      <selection activeCell="H41" sqref="H41"/>
    </sheetView>
  </sheetViews>
  <sheetFormatPr baseColWidth="10" defaultColWidth="11.42578125" defaultRowHeight="12.75" x14ac:dyDescent="0.2"/>
  <cols>
    <col min="2" max="2" width="11.140625" bestFit="1" customWidth="1"/>
    <col min="3" max="3" width="22.42578125" bestFit="1" customWidth="1"/>
    <col min="4" max="4" width="20" bestFit="1" customWidth="1"/>
    <col min="5" max="5" width="31.140625" bestFit="1" customWidth="1"/>
    <col min="6" max="6" width="22.5703125" bestFit="1" customWidth="1"/>
  </cols>
  <sheetData>
    <row r="2" spans="2:6" ht="15" x14ac:dyDescent="0.2">
      <c r="B2" s="305" t="s">
        <v>43</v>
      </c>
    </row>
    <row r="3" spans="2:6" ht="13.5" thickBot="1" x14ac:dyDescent="0.25"/>
    <row r="4" spans="2:6" ht="13.5" thickBot="1" x14ac:dyDescent="0.25">
      <c r="B4" s="312" t="s">
        <v>589</v>
      </c>
      <c r="C4" s="313" t="s">
        <v>541</v>
      </c>
      <c r="D4" s="313" t="s">
        <v>590</v>
      </c>
      <c r="E4" s="313" t="s">
        <v>543</v>
      </c>
      <c r="F4" s="314" t="s">
        <v>544</v>
      </c>
    </row>
    <row r="5" spans="2:6" x14ac:dyDescent="0.2">
      <c r="B5" s="456" t="s">
        <v>591</v>
      </c>
      <c r="C5" s="456">
        <v>10396.01899</v>
      </c>
      <c r="D5" s="457">
        <v>0</v>
      </c>
      <c r="E5" s="457">
        <v>0</v>
      </c>
      <c r="F5" s="457">
        <v>0</v>
      </c>
    </row>
    <row r="6" spans="2:6" x14ac:dyDescent="0.2">
      <c r="B6" s="456" t="s">
        <v>592</v>
      </c>
      <c r="C6" s="456">
        <v>0.29354999999999998</v>
      </c>
      <c r="D6" s="457">
        <v>0</v>
      </c>
      <c r="E6" s="457">
        <v>0</v>
      </c>
      <c r="F6" s="457">
        <v>0</v>
      </c>
    </row>
    <row r="7" spans="2:6" x14ac:dyDescent="0.2">
      <c r="B7" s="456" t="s">
        <v>593</v>
      </c>
      <c r="C7" s="456">
        <v>532</v>
      </c>
      <c r="D7" s="457">
        <v>0</v>
      </c>
      <c r="E7" s="457">
        <v>0</v>
      </c>
      <c r="F7" s="457">
        <v>0</v>
      </c>
    </row>
    <row r="8" spans="2:6" x14ac:dyDescent="0.2">
      <c r="B8" s="456" t="s">
        <v>594</v>
      </c>
      <c r="C8" s="456">
        <v>0.71497999999999995</v>
      </c>
      <c r="D8" s="457">
        <v>0</v>
      </c>
      <c r="E8" s="457">
        <v>0</v>
      </c>
      <c r="F8" s="457">
        <v>0</v>
      </c>
    </row>
    <row r="9" spans="2:6" x14ac:dyDescent="0.2">
      <c r="B9" s="456" t="s">
        <v>595</v>
      </c>
      <c r="C9" s="456">
        <v>3784.4592400000001</v>
      </c>
      <c r="D9" s="457">
        <v>0</v>
      </c>
      <c r="E9" s="457">
        <v>0</v>
      </c>
      <c r="F9" s="457">
        <v>0</v>
      </c>
    </row>
    <row r="10" spans="2:6" x14ac:dyDescent="0.2">
      <c r="B10" s="456" t="s">
        <v>596</v>
      </c>
      <c r="C10" s="456">
        <v>4.0808400000000002</v>
      </c>
      <c r="D10" s="457">
        <v>0</v>
      </c>
      <c r="E10" s="457">
        <v>0</v>
      </c>
      <c r="F10" s="457">
        <v>0</v>
      </c>
    </row>
    <row r="11" spans="2:6" x14ac:dyDescent="0.2">
      <c r="B11" s="456" t="s">
        <v>597</v>
      </c>
      <c r="C11" s="456">
        <v>9415.3136500000001</v>
      </c>
      <c r="D11" s="457">
        <v>0</v>
      </c>
      <c r="E11" s="457">
        <v>0</v>
      </c>
      <c r="F11" s="457">
        <v>0</v>
      </c>
    </row>
    <row r="12" spans="2:6" x14ac:dyDescent="0.2">
      <c r="B12" s="456" t="s">
        <v>598</v>
      </c>
      <c r="C12" s="456">
        <v>0.37147000000000002</v>
      </c>
      <c r="D12" s="457">
        <v>0</v>
      </c>
      <c r="E12" s="457">
        <v>0</v>
      </c>
      <c r="F12" s="457">
        <v>0</v>
      </c>
    </row>
    <row r="13" spans="2:6" x14ac:dyDescent="0.2">
      <c r="B13" s="456" t="s">
        <v>599</v>
      </c>
      <c r="C13" s="456">
        <v>0.36404999999999998</v>
      </c>
      <c r="D13" s="457">
        <v>0</v>
      </c>
      <c r="E13" s="457">
        <v>0</v>
      </c>
      <c r="F13" s="457">
        <v>0</v>
      </c>
    </row>
    <row r="14" spans="2:6" x14ac:dyDescent="0.2">
      <c r="B14" s="456" t="s">
        <v>600</v>
      </c>
      <c r="C14" s="456">
        <v>5931.1412499999997</v>
      </c>
      <c r="D14" s="457">
        <v>0</v>
      </c>
      <c r="E14" s="457">
        <v>0</v>
      </c>
      <c r="F14" s="457">
        <v>0</v>
      </c>
    </row>
    <row r="15" spans="2:6" x14ac:dyDescent="0.2">
      <c r="B15" s="456" t="s">
        <v>601</v>
      </c>
      <c r="C15" s="456">
        <v>3270.6501799999996</v>
      </c>
      <c r="D15" s="457">
        <v>0</v>
      </c>
      <c r="E15" s="457">
        <v>0</v>
      </c>
      <c r="F15" s="457">
        <v>0</v>
      </c>
    </row>
    <row r="16" spans="2:6" x14ac:dyDescent="0.2">
      <c r="B16" s="456" t="s">
        <v>602</v>
      </c>
      <c r="C16" s="456">
        <v>38.082259999999998</v>
      </c>
      <c r="D16" s="457">
        <v>5.8391599999999997</v>
      </c>
      <c r="E16" s="457">
        <v>0</v>
      </c>
      <c r="F16" s="457">
        <v>0</v>
      </c>
    </row>
    <row r="17" spans="2:6" x14ac:dyDescent="0.2">
      <c r="B17" s="456" t="s">
        <v>603</v>
      </c>
      <c r="C17" s="456">
        <v>9377.0020100000002</v>
      </c>
      <c r="D17" s="457">
        <v>0</v>
      </c>
      <c r="E17" s="457">
        <v>0</v>
      </c>
      <c r="F17" s="457">
        <v>0</v>
      </c>
    </row>
    <row r="18" spans="2:6" x14ac:dyDescent="0.2">
      <c r="B18" s="456" t="s">
        <v>604</v>
      </c>
      <c r="C18" s="456">
        <v>2264.4483799999998</v>
      </c>
      <c r="D18" s="457">
        <v>0</v>
      </c>
      <c r="E18" s="457">
        <v>0</v>
      </c>
      <c r="F18" s="457">
        <v>0</v>
      </c>
    </row>
    <row r="19" spans="2:6" x14ac:dyDescent="0.2">
      <c r="B19" s="456" t="s">
        <v>605</v>
      </c>
      <c r="C19" s="456">
        <v>0.87670000000000003</v>
      </c>
      <c r="D19" s="457">
        <v>0</v>
      </c>
      <c r="E19" s="457">
        <v>0</v>
      </c>
      <c r="F19" s="457">
        <v>0</v>
      </c>
    </row>
    <row r="20" spans="2:6" x14ac:dyDescent="0.2">
      <c r="B20" s="456" t="s">
        <v>606</v>
      </c>
      <c r="C20" s="456">
        <v>2.4801700000000002</v>
      </c>
      <c r="D20" s="457">
        <v>0</v>
      </c>
      <c r="E20" s="457">
        <v>0</v>
      </c>
      <c r="F20" s="457">
        <v>0</v>
      </c>
    </row>
    <row r="21" spans="2:6" x14ac:dyDescent="0.2">
      <c r="B21" s="456" t="s">
        <v>607</v>
      </c>
      <c r="C21" s="456">
        <v>12927.34267</v>
      </c>
      <c r="D21" s="457">
        <v>3.4472800000000001</v>
      </c>
      <c r="E21" s="457">
        <v>0</v>
      </c>
      <c r="F21" s="457">
        <v>-6.5590000000000002</v>
      </c>
    </row>
    <row r="22" spans="2:6" x14ac:dyDescent="0.2">
      <c r="B22" s="456" t="s">
        <v>608</v>
      </c>
      <c r="C22" s="456">
        <v>35.016170000000002</v>
      </c>
      <c r="D22" s="457">
        <v>0</v>
      </c>
      <c r="E22" s="457">
        <v>0</v>
      </c>
      <c r="F22" s="457">
        <v>0</v>
      </c>
    </row>
    <row r="23" spans="2:6" x14ac:dyDescent="0.2">
      <c r="B23" s="456" t="s">
        <v>609</v>
      </c>
      <c r="C23" s="456">
        <v>1.59779</v>
      </c>
      <c r="D23" s="457">
        <v>0</v>
      </c>
      <c r="E23" s="457">
        <v>0</v>
      </c>
      <c r="F23" s="457">
        <v>0</v>
      </c>
    </row>
    <row r="24" spans="2:6" x14ac:dyDescent="0.2">
      <c r="B24" s="456" t="s">
        <v>610</v>
      </c>
      <c r="C24" s="456">
        <v>10.467560000000001</v>
      </c>
      <c r="D24" s="457">
        <v>0</v>
      </c>
      <c r="E24" s="457">
        <v>0</v>
      </c>
      <c r="F24" s="457">
        <v>0</v>
      </c>
    </row>
    <row r="25" spans="2:6" x14ac:dyDescent="0.2">
      <c r="B25" s="456" t="s">
        <v>611</v>
      </c>
      <c r="C25" s="456">
        <v>0.33735999999999999</v>
      </c>
      <c r="D25" s="457">
        <v>0</v>
      </c>
      <c r="E25" s="457">
        <v>0</v>
      </c>
      <c r="F25" s="457">
        <v>0</v>
      </c>
    </row>
    <row r="26" spans="2:6" x14ac:dyDescent="0.2">
      <c r="B26" s="456" t="s">
        <v>612</v>
      </c>
      <c r="C26" s="456">
        <v>1247.3741300000002</v>
      </c>
      <c r="D26" s="457">
        <v>57.123530000000002</v>
      </c>
      <c r="E26" s="457">
        <v>0</v>
      </c>
      <c r="F26" s="457">
        <v>0</v>
      </c>
    </row>
    <row r="27" spans="2:6" x14ac:dyDescent="0.2">
      <c r="B27" s="456" t="s">
        <v>613</v>
      </c>
      <c r="C27" s="456">
        <v>15.992389999999999</v>
      </c>
      <c r="D27" s="457">
        <v>0</v>
      </c>
      <c r="E27" s="457">
        <v>0</v>
      </c>
      <c r="F27" s="457">
        <v>0</v>
      </c>
    </row>
    <row r="28" spans="2:6" x14ac:dyDescent="0.2">
      <c r="B28" s="456" t="s">
        <v>614</v>
      </c>
      <c r="C28" s="456">
        <v>1888.93598</v>
      </c>
      <c r="D28" s="457">
        <v>0</v>
      </c>
      <c r="E28" s="457">
        <v>0</v>
      </c>
      <c r="F28" s="457">
        <v>0</v>
      </c>
    </row>
    <row r="29" spans="2:6" x14ac:dyDescent="0.2">
      <c r="B29" s="456" t="s">
        <v>615</v>
      </c>
      <c r="C29" s="456">
        <v>5.4459999999999997</v>
      </c>
      <c r="D29" s="457">
        <v>0</v>
      </c>
      <c r="E29" s="457">
        <v>0</v>
      </c>
      <c r="F29" s="457">
        <v>0</v>
      </c>
    </row>
    <row r="30" spans="2:6" x14ac:dyDescent="0.2">
      <c r="B30" s="456" t="s">
        <v>616</v>
      </c>
      <c r="C30" s="456">
        <v>1.2124200000000001</v>
      </c>
      <c r="D30" s="457">
        <v>0</v>
      </c>
      <c r="E30" s="457">
        <v>0</v>
      </c>
      <c r="F30" s="457">
        <v>0</v>
      </c>
    </row>
    <row r="31" spans="2:6" x14ac:dyDescent="0.2">
      <c r="B31" s="456" t="s">
        <v>617</v>
      </c>
      <c r="C31" s="456">
        <v>217.25236000000001</v>
      </c>
      <c r="D31" s="457">
        <v>0</v>
      </c>
      <c r="E31" s="457">
        <v>0</v>
      </c>
      <c r="F31" s="457">
        <v>0</v>
      </c>
    </row>
    <row r="32" spans="2:6" x14ac:dyDescent="0.2">
      <c r="B32" s="456" t="s">
        <v>618</v>
      </c>
      <c r="C32" s="456">
        <v>0.28133999999999998</v>
      </c>
      <c r="D32" s="457">
        <v>0</v>
      </c>
      <c r="E32" s="457">
        <v>0</v>
      </c>
      <c r="F32" s="457">
        <v>0</v>
      </c>
    </row>
    <row r="33" spans="2:6" x14ac:dyDescent="0.2">
      <c r="B33" s="456" t="s">
        <v>619</v>
      </c>
      <c r="C33" s="456">
        <v>66.005780000000001</v>
      </c>
      <c r="D33" s="457">
        <v>0</v>
      </c>
      <c r="E33" s="457">
        <v>0</v>
      </c>
      <c r="F33" s="457">
        <v>0</v>
      </c>
    </row>
    <row r="34" spans="2:6" x14ac:dyDescent="0.2">
      <c r="B34" s="456" t="s">
        <v>620</v>
      </c>
      <c r="C34" s="456">
        <v>0.30547000000000002</v>
      </c>
      <c r="D34" s="457">
        <v>0</v>
      </c>
      <c r="E34" s="457">
        <v>0</v>
      </c>
      <c r="F34" s="457">
        <v>0</v>
      </c>
    </row>
    <row r="35" spans="2:6" x14ac:dyDescent="0.2">
      <c r="B35" s="456" t="s">
        <v>621</v>
      </c>
      <c r="C35" s="456">
        <v>67132146.530249998</v>
      </c>
      <c r="D35" s="457">
        <v>404478.05631999997</v>
      </c>
      <c r="E35" s="457">
        <v>105933.92050000001</v>
      </c>
      <c r="F35" s="457">
        <v>43109.5095</v>
      </c>
    </row>
    <row r="36" spans="2:6" x14ac:dyDescent="0.2">
      <c r="B36" s="456" t="s">
        <v>622</v>
      </c>
      <c r="C36" s="456">
        <v>20.54522</v>
      </c>
      <c r="D36" s="457">
        <v>0</v>
      </c>
      <c r="E36" s="457">
        <v>0</v>
      </c>
      <c r="F36" s="457">
        <v>0</v>
      </c>
    </row>
    <row r="37" spans="2:6" x14ac:dyDescent="0.2">
      <c r="B37" s="456" t="s">
        <v>623</v>
      </c>
      <c r="C37" s="456">
        <v>700.09976000000006</v>
      </c>
      <c r="D37" s="457">
        <v>0</v>
      </c>
      <c r="E37" s="457">
        <v>0</v>
      </c>
      <c r="F37" s="457">
        <v>0</v>
      </c>
    </row>
    <row r="38" spans="2:6" x14ac:dyDescent="0.2">
      <c r="B38" s="456" t="s">
        <v>624</v>
      </c>
      <c r="C38" s="456">
        <v>2702.6792799999998</v>
      </c>
      <c r="D38" s="457">
        <v>0</v>
      </c>
      <c r="E38" s="457">
        <v>0</v>
      </c>
      <c r="F38" s="457">
        <v>0</v>
      </c>
    </row>
    <row r="39" spans="2:6" x14ac:dyDescent="0.2">
      <c r="B39" s="456" t="s">
        <v>625</v>
      </c>
      <c r="C39" s="456">
        <v>0.50634999999999997</v>
      </c>
      <c r="D39" s="457">
        <v>0</v>
      </c>
      <c r="E39" s="457">
        <v>0</v>
      </c>
      <c r="F39" s="457">
        <v>0</v>
      </c>
    </row>
    <row r="40" spans="2:6" x14ac:dyDescent="0.2">
      <c r="B40" s="456" t="s">
        <v>626</v>
      </c>
      <c r="C40" s="456">
        <v>0.43104999999999999</v>
      </c>
      <c r="D40" s="457">
        <v>0</v>
      </c>
      <c r="E40" s="457">
        <v>0</v>
      </c>
      <c r="F40" s="457">
        <v>0</v>
      </c>
    </row>
    <row r="41" spans="2:6" x14ac:dyDescent="0.2">
      <c r="B41" s="456" t="s">
        <v>627</v>
      </c>
      <c r="C41" s="456">
        <v>10.011200000000001</v>
      </c>
      <c r="D41" s="457">
        <v>0</v>
      </c>
      <c r="E41" s="457">
        <v>0</v>
      </c>
      <c r="F41" s="457">
        <v>0</v>
      </c>
    </row>
    <row r="42" spans="2:6" x14ac:dyDescent="0.2">
      <c r="B42" s="456" t="s">
        <v>628</v>
      </c>
      <c r="C42" s="456">
        <v>22990.05371</v>
      </c>
      <c r="D42" s="457">
        <v>104.23281</v>
      </c>
      <c r="E42" s="457">
        <v>103.19788</v>
      </c>
      <c r="F42" s="457">
        <v>103.19788</v>
      </c>
    </row>
    <row r="43" spans="2:6" x14ac:dyDescent="0.2">
      <c r="B43" s="456" t="s">
        <v>629</v>
      </c>
      <c r="C43" s="456">
        <v>8388.2898700000005</v>
      </c>
      <c r="D43" s="457">
        <v>0</v>
      </c>
      <c r="E43" s="457">
        <v>0</v>
      </c>
      <c r="F43" s="457">
        <v>0</v>
      </c>
    </row>
    <row r="44" spans="2:6" x14ac:dyDescent="0.2">
      <c r="B44" s="456" t="s">
        <v>630</v>
      </c>
      <c r="C44" s="456">
        <v>215.28593000000001</v>
      </c>
      <c r="D44" s="457">
        <v>0</v>
      </c>
      <c r="E44" s="457">
        <v>0</v>
      </c>
      <c r="F44" s="457">
        <v>0</v>
      </c>
    </row>
    <row r="45" spans="2:6" x14ac:dyDescent="0.2">
      <c r="B45" s="456" t="s">
        <v>631</v>
      </c>
      <c r="C45" s="456">
        <v>1.0053000000000001</v>
      </c>
      <c r="D45" s="457">
        <v>0</v>
      </c>
      <c r="E45" s="457">
        <v>0</v>
      </c>
      <c r="F45" s="457">
        <v>0</v>
      </c>
    </row>
    <row r="46" spans="2:6" x14ac:dyDescent="0.2">
      <c r="B46" s="456" t="s">
        <v>632</v>
      </c>
      <c r="C46" s="456">
        <v>0.14354</v>
      </c>
      <c r="D46" s="457">
        <v>0</v>
      </c>
      <c r="E46" s="457">
        <v>0</v>
      </c>
      <c r="F46" s="457">
        <v>-543.56600000000003</v>
      </c>
    </row>
    <row r="47" spans="2:6" x14ac:dyDescent="0.2">
      <c r="B47" s="456" t="s">
        <v>633</v>
      </c>
      <c r="C47" s="456">
        <v>13368.836439999999</v>
      </c>
      <c r="D47" s="457">
        <v>0</v>
      </c>
      <c r="E47" s="457">
        <v>0</v>
      </c>
      <c r="F47" s="457">
        <v>-21.888999999999999</v>
      </c>
    </row>
    <row r="48" spans="2:6" x14ac:dyDescent="0.2">
      <c r="B48" s="456"/>
      <c r="C48" s="456"/>
      <c r="D48" s="457"/>
      <c r="E48" s="457"/>
      <c r="F48" s="457"/>
    </row>
    <row r="49" spans="2:6" x14ac:dyDescent="0.2">
      <c r="B49" s="456"/>
      <c r="C49" s="456"/>
      <c r="D49" s="457"/>
      <c r="E49" s="457"/>
      <c r="F49" s="457"/>
    </row>
    <row r="50" spans="2:6" x14ac:dyDescent="0.2">
      <c r="B50" s="456"/>
      <c r="C50" s="456"/>
      <c r="D50" s="457"/>
      <c r="E50" s="457"/>
      <c r="F50" s="457"/>
    </row>
  </sheetData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92D050"/>
  </sheetPr>
  <dimension ref="A1:J5"/>
  <sheetViews>
    <sheetView workbookViewId="0">
      <selection activeCell="H11" sqref="H11"/>
    </sheetView>
  </sheetViews>
  <sheetFormatPr baseColWidth="10" defaultColWidth="11.42578125" defaultRowHeight="12.75" x14ac:dyDescent="0.2"/>
  <cols>
    <col min="4" max="4" width="20.5703125" bestFit="1" customWidth="1"/>
    <col min="5" max="5" width="21.42578125" bestFit="1" customWidth="1"/>
    <col min="6" max="7" width="30.140625" bestFit="1" customWidth="1"/>
    <col min="8" max="8" width="31.140625" bestFit="1" customWidth="1"/>
    <col min="9" max="9" width="27.5703125" bestFit="1" customWidth="1"/>
    <col min="10" max="10" width="20.28515625" bestFit="1" customWidth="1"/>
    <col min="11" max="11" width="22.42578125" bestFit="1" customWidth="1"/>
  </cols>
  <sheetData>
    <row r="1" spans="1:10" ht="15" x14ac:dyDescent="0.2">
      <c r="A1" s="305" t="s">
        <v>45</v>
      </c>
    </row>
    <row r="3" spans="1:10" ht="13.5" thickBot="1" x14ac:dyDescent="0.25"/>
    <row r="4" spans="1:10" x14ac:dyDescent="0.2">
      <c r="C4" s="306" t="s">
        <v>634</v>
      </c>
      <c r="D4" s="307" t="s">
        <v>635</v>
      </c>
      <c r="E4" s="307" t="s">
        <v>636</v>
      </c>
      <c r="F4" s="307" t="s">
        <v>637</v>
      </c>
      <c r="G4" s="307" t="s">
        <v>638</v>
      </c>
      <c r="H4" s="307" t="s">
        <v>639</v>
      </c>
      <c r="I4" s="307" t="s">
        <v>640</v>
      </c>
      <c r="J4" s="308" t="s">
        <v>641</v>
      </c>
    </row>
    <row r="5" spans="1:10" x14ac:dyDescent="0.2">
      <c r="C5" s="456" t="s">
        <v>642</v>
      </c>
      <c r="D5" s="457">
        <v>1039392.12442</v>
      </c>
      <c r="E5" s="457">
        <v>91105.825859999997</v>
      </c>
      <c r="F5" s="457">
        <v>13443.472330000001</v>
      </c>
      <c r="G5" s="457">
        <v>25255.781610000002</v>
      </c>
      <c r="H5" s="457">
        <v>37359.721250000002</v>
      </c>
      <c r="I5" s="457">
        <v>92506.837709999993</v>
      </c>
      <c r="J5" s="457">
        <v>60937122.288060002</v>
      </c>
    </row>
  </sheetData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Ark20">
    <tabColor rgb="FF92D050"/>
  </sheetPr>
  <dimension ref="A1:H11"/>
  <sheetViews>
    <sheetView zoomScale="110" zoomScaleNormal="110" workbookViewId="0">
      <selection activeCell="K7" sqref="K7"/>
    </sheetView>
  </sheetViews>
  <sheetFormatPr baseColWidth="10" defaultColWidth="11.42578125" defaultRowHeight="14.25" x14ac:dyDescent="0.2"/>
  <cols>
    <col min="1" max="2" width="4.28515625" style="14" customWidth="1"/>
    <col min="3" max="3" width="13" style="14" bestFit="1" customWidth="1"/>
    <col min="4" max="8" width="14.28515625" style="14" customWidth="1"/>
    <col min="9" max="16384" width="11.42578125" style="14"/>
  </cols>
  <sheetData>
    <row r="1" spans="1:8" ht="18.75" customHeight="1" x14ac:dyDescent="0.2"/>
    <row r="2" spans="1:8" ht="18.75" customHeight="1" x14ac:dyDescent="0.2">
      <c r="A2" s="15" t="s">
        <v>54</v>
      </c>
      <c r="B2" s="16"/>
      <c r="C2" s="16"/>
      <c r="D2" s="17"/>
      <c r="E2" s="17"/>
      <c r="F2" s="17"/>
      <c r="G2" s="17"/>
      <c r="H2" s="17"/>
    </row>
    <row r="3" spans="1:8" ht="14.25" customHeight="1" x14ac:dyDescent="0.2">
      <c r="A3" s="15"/>
      <c r="B3" s="16"/>
      <c r="C3" s="16"/>
      <c r="D3" s="17"/>
      <c r="E3" s="17"/>
      <c r="F3" s="17"/>
      <c r="G3" s="17"/>
      <c r="H3" s="17"/>
    </row>
    <row r="4" spans="1:8" ht="14.25" customHeight="1" x14ac:dyDescent="0.2">
      <c r="A4" s="15"/>
      <c r="B4" s="18" t="s">
        <v>117</v>
      </c>
      <c r="C4" s="19"/>
      <c r="D4" s="17"/>
      <c r="E4" s="17"/>
      <c r="F4" s="17"/>
      <c r="G4" s="17"/>
      <c r="H4" s="17"/>
    </row>
    <row r="5" spans="1:8" ht="14.25" customHeight="1" thickBot="1" x14ac:dyDescent="0.25">
      <c r="A5" s="15"/>
      <c r="B5" s="16"/>
      <c r="C5" s="16"/>
      <c r="D5" s="17"/>
      <c r="E5" s="17"/>
      <c r="F5" s="17"/>
      <c r="G5" s="17"/>
      <c r="H5" s="17"/>
    </row>
    <row r="6" spans="1:8" ht="14.25" customHeight="1" x14ac:dyDescent="0.2">
      <c r="B6" s="20"/>
      <c r="C6" s="21"/>
      <c r="D6" s="518" t="s">
        <v>118</v>
      </c>
      <c r="E6" s="22" t="s">
        <v>119</v>
      </c>
      <c r="F6" s="22" t="s">
        <v>120</v>
      </c>
      <c r="G6" s="22" t="s">
        <v>121</v>
      </c>
      <c r="H6" s="43" t="s">
        <v>122</v>
      </c>
    </row>
    <row r="7" spans="1:8" ht="18.75" thickBot="1" x14ac:dyDescent="0.25">
      <c r="B7" s="20"/>
      <c r="C7" s="27"/>
      <c r="D7" s="328" t="s">
        <v>643</v>
      </c>
      <c r="E7" s="459" t="s">
        <v>644</v>
      </c>
      <c r="F7" s="459" t="s">
        <v>645</v>
      </c>
      <c r="G7" s="459" t="s">
        <v>646</v>
      </c>
      <c r="H7" s="329" t="s">
        <v>647</v>
      </c>
    </row>
    <row r="8" spans="1:8" ht="14.25" customHeight="1" x14ac:dyDescent="0.2">
      <c r="B8" s="56">
        <v>1</v>
      </c>
      <c r="C8" s="315" t="s">
        <v>642</v>
      </c>
      <c r="D8" s="458">
        <v>13335696.06796</v>
      </c>
      <c r="E8" s="458">
        <v>53900520.860610001</v>
      </c>
      <c r="F8" s="458">
        <v>304374.93518999999</v>
      </c>
      <c r="G8" s="458">
        <v>67540591.863759995</v>
      </c>
      <c r="H8" s="458">
        <v>130000035.641</v>
      </c>
    </row>
    <row r="9" spans="1:8" ht="14.25" customHeight="1" x14ac:dyDescent="0.2">
      <c r="B9" s="34">
        <v>2</v>
      </c>
      <c r="C9" s="316" t="s">
        <v>648</v>
      </c>
      <c r="D9" s="458">
        <v>83811.585339999991</v>
      </c>
      <c r="E9" s="458">
        <v>212912.94951999999</v>
      </c>
      <c r="F9" s="458">
        <v>1887.0458599999999</v>
      </c>
      <c r="G9" s="458">
        <v>298611.58071999997</v>
      </c>
      <c r="H9" s="458">
        <v>585932.03499999992</v>
      </c>
    </row>
    <row r="10" spans="1:8" ht="14.25" customHeight="1" x14ac:dyDescent="0.2">
      <c r="B10" s="58">
        <v>3</v>
      </c>
      <c r="C10" s="64"/>
      <c r="D10" s="317"/>
      <c r="E10" s="317"/>
      <c r="F10" s="30"/>
      <c r="G10" s="30"/>
      <c r="H10" s="38"/>
    </row>
    <row r="11" spans="1:8" ht="14.25" customHeight="1" thickBot="1" x14ac:dyDescent="0.25">
      <c r="B11" s="54">
        <v>4</v>
      </c>
      <c r="C11" s="277"/>
      <c r="D11" s="278"/>
      <c r="E11" s="278"/>
      <c r="F11" s="279"/>
      <c r="G11" s="279"/>
      <c r="H11" s="280"/>
    </row>
  </sheetData>
  <pageMargins left="0.7" right="0.7" top="0.75" bottom="0.75" header="0.3" footer="0.3"/>
  <pageSetup paperSize="9" orientation="portrait" verticalDpi="0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Ark21">
    <tabColor rgb="FF92D050"/>
  </sheetPr>
  <dimension ref="A1:I25"/>
  <sheetViews>
    <sheetView zoomScaleNormal="100" workbookViewId="0">
      <selection activeCell="J9" sqref="J9"/>
    </sheetView>
  </sheetViews>
  <sheetFormatPr baseColWidth="10" defaultColWidth="11.42578125" defaultRowHeight="14.25" x14ac:dyDescent="0.2"/>
  <cols>
    <col min="1" max="2" width="4.28515625" style="14" customWidth="1"/>
    <col min="3" max="3" width="39.85546875" style="14" bestFit="1" customWidth="1"/>
    <col min="4" max="9" width="14.28515625" style="14" customWidth="1"/>
    <col min="10" max="16384" width="11.42578125" style="14"/>
  </cols>
  <sheetData>
    <row r="1" spans="1:9" ht="18.75" customHeight="1" x14ac:dyDescent="0.2"/>
    <row r="2" spans="1:9" ht="18.75" customHeight="1" x14ac:dyDescent="0.2">
      <c r="A2" s="15" t="s">
        <v>56</v>
      </c>
      <c r="B2" s="16"/>
      <c r="C2" s="16"/>
      <c r="D2" s="17"/>
      <c r="E2" s="17"/>
      <c r="F2" s="17"/>
      <c r="G2" s="17"/>
      <c r="H2" s="17"/>
      <c r="I2" s="17"/>
    </row>
    <row r="3" spans="1:9" ht="14.25" customHeight="1" x14ac:dyDescent="0.2">
      <c r="A3" s="15"/>
      <c r="B3" s="16"/>
      <c r="C3" s="16"/>
      <c r="D3" s="17"/>
      <c r="E3" s="17"/>
      <c r="F3" s="17"/>
      <c r="G3" s="17"/>
      <c r="H3" s="17"/>
      <c r="I3" s="17"/>
    </row>
    <row r="4" spans="1:9" ht="14.25" customHeight="1" x14ac:dyDescent="0.2">
      <c r="A4" s="15"/>
      <c r="B4" s="18" t="s">
        <v>117</v>
      </c>
      <c r="C4" s="19"/>
      <c r="D4" s="17"/>
      <c r="E4" s="17"/>
      <c r="F4" s="17"/>
      <c r="G4" s="17"/>
      <c r="H4" s="17"/>
      <c r="I4" s="17"/>
    </row>
    <row r="5" spans="1:9" ht="14.25" customHeight="1" thickBot="1" x14ac:dyDescent="0.25">
      <c r="A5" s="15"/>
      <c r="B5" s="16"/>
      <c r="C5" s="16"/>
      <c r="D5" s="23"/>
      <c r="E5" s="23"/>
      <c r="F5" s="23"/>
      <c r="G5" s="23"/>
      <c r="H5" s="23"/>
      <c r="I5" s="23"/>
    </row>
    <row r="6" spans="1:9" ht="14.25" customHeight="1" x14ac:dyDescent="0.2">
      <c r="B6" s="20"/>
      <c r="C6" s="21"/>
      <c r="D6" s="205" t="s">
        <v>118</v>
      </c>
      <c r="E6" s="460" t="s">
        <v>119</v>
      </c>
      <c r="F6" s="460" t="s">
        <v>120</v>
      </c>
      <c r="G6" s="206" t="s">
        <v>121</v>
      </c>
      <c r="H6" s="207" t="s">
        <v>122</v>
      </c>
      <c r="I6" s="63" t="s">
        <v>123</v>
      </c>
    </row>
    <row r="7" spans="1:9" ht="15" thickBot="1" x14ac:dyDescent="0.25">
      <c r="B7" s="20"/>
      <c r="C7" s="88"/>
      <c r="D7" s="601"/>
      <c r="E7" s="602"/>
      <c r="F7" s="603"/>
      <c r="G7" s="604"/>
      <c r="H7" s="597" t="s">
        <v>649</v>
      </c>
      <c r="I7" s="599" t="s">
        <v>650</v>
      </c>
    </row>
    <row r="8" spans="1:9" ht="18.75" thickBot="1" x14ac:dyDescent="0.25">
      <c r="B8" s="97"/>
      <c r="C8" s="27" t="s">
        <v>651</v>
      </c>
      <c r="D8" s="318" t="s">
        <v>652</v>
      </c>
      <c r="E8" s="520" t="s">
        <v>653</v>
      </c>
      <c r="F8" s="520" t="s">
        <v>654</v>
      </c>
      <c r="G8" s="520" t="s">
        <v>655</v>
      </c>
      <c r="H8" s="598"/>
      <c r="I8" s="600"/>
    </row>
    <row r="9" spans="1:9" ht="14.25" customHeight="1" x14ac:dyDescent="0.2">
      <c r="B9" s="56">
        <v>1</v>
      </c>
      <c r="C9" s="454" t="s">
        <v>519</v>
      </c>
      <c r="D9" s="28">
        <v>4225463.6205400005</v>
      </c>
      <c r="E9" s="29">
        <v>1488028.7425800001</v>
      </c>
      <c r="F9" s="29">
        <v>4225463.6205400005</v>
      </c>
      <c r="G9" s="29">
        <v>579357.82864800002</v>
      </c>
      <c r="H9" s="29">
        <v>4728163.22982</v>
      </c>
      <c r="I9" s="547">
        <v>1.9690414390183399</v>
      </c>
    </row>
    <row r="10" spans="1:9" ht="14.25" customHeight="1" x14ac:dyDescent="0.2">
      <c r="B10" s="57">
        <v>2</v>
      </c>
      <c r="C10" s="454" t="s">
        <v>524</v>
      </c>
      <c r="D10" s="39">
        <v>50636794.921049997</v>
      </c>
      <c r="E10" s="40">
        <v>2703624.1186100002</v>
      </c>
      <c r="F10" s="40">
        <v>50636794.921049997</v>
      </c>
      <c r="G10" s="40">
        <v>1255314.3003139999</v>
      </c>
      <c r="H10" s="40">
        <v>22088292.704080001</v>
      </c>
      <c r="I10" s="548">
        <v>0.85592770715423239</v>
      </c>
    </row>
    <row r="11" spans="1:9" ht="14.25" customHeight="1" x14ac:dyDescent="0.2">
      <c r="B11" s="57">
        <v>3</v>
      </c>
      <c r="C11" s="454" t="s">
        <v>523</v>
      </c>
      <c r="D11" s="28">
        <v>10480.769989999999</v>
      </c>
      <c r="E11" s="29">
        <v>30000</v>
      </c>
      <c r="F11" s="29">
        <v>10480.769989999999</v>
      </c>
      <c r="G11" s="29">
        <v>6000</v>
      </c>
      <c r="H11" s="29">
        <v>3296.1540000000005</v>
      </c>
      <c r="I11" s="547">
        <v>0.39999999962079713</v>
      </c>
    </row>
    <row r="12" spans="1:9" ht="14.25" customHeight="1" x14ac:dyDescent="0.2">
      <c r="B12" s="57">
        <v>4</v>
      </c>
      <c r="C12" s="454" t="s">
        <v>521</v>
      </c>
      <c r="D12" s="39">
        <v>277647.90724999999</v>
      </c>
      <c r="E12" s="40">
        <v>20963.673470000002</v>
      </c>
      <c r="F12" s="40">
        <v>277647.90724999999</v>
      </c>
      <c r="G12" s="40">
        <v>12696.920463</v>
      </c>
      <c r="H12" s="40">
        <v>318679.41800000001</v>
      </c>
      <c r="I12" s="548">
        <v>2.1946920097646672</v>
      </c>
    </row>
    <row r="13" spans="1:9" ht="14.25" customHeight="1" x14ac:dyDescent="0.2">
      <c r="B13" s="57">
        <v>5</v>
      </c>
      <c r="C13" s="454" t="s">
        <v>520</v>
      </c>
      <c r="D13" s="28">
        <v>6929670.9783899998</v>
      </c>
      <c r="E13" s="29">
        <v>1164326.39644</v>
      </c>
      <c r="F13" s="29">
        <v>6929670.9783899998</v>
      </c>
      <c r="G13" s="29">
        <v>480854.97988500004</v>
      </c>
      <c r="H13" s="29">
        <v>5112514.4472400006</v>
      </c>
      <c r="I13" s="547">
        <v>1.379866908507061</v>
      </c>
    </row>
    <row r="14" spans="1:9" ht="14.25" customHeight="1" x14ac:dyDescent="0.2">
      <c r="B14" s="57">
        <v>6</v>
      </c>
      <c r="C14" s="454" t="s">
        <v>522</v>
      </c>
      <c r="D14" s="39">
        <v>53590.735639999999</v>
      </c>
      <c r="E14" s="40">
        <v>0</v>
      </c>
      <c r="F14" s="40">
        <v>53590.735639999999</v>
      </c>
      <c r="G14" s="40">
        <v>0</v>
      </c>
      <c r="H14" s="40">
        <v>0</v>
      </c>
      <c r="I14" s="548">
        <v>0</v>
      </c>
    </row>
    <row r="15" spans="1:9" ht="14.25" customHeight="1" x14ac:dyDescent="0.2">
      <c r="B15" s="57">
        <v>7</v>
      </c>
      <c r="C15" s="60"/>
      <c r="D15" s="28"/>
      <c r="E15" s="29"/>
      <c r="F15" s="29"/>
      <c r="G15" s="29"/>
      <c r="H15" s="29"/>
      <c r="I15" s="275"/>
    </row>
    <row r="16" spans="1:9" ht="14.25" customHeight="1" x14ac:dyDescent="0.2">
      <c r="B16" s="57">
        <v>8</v>
      </c>
      <c r="C16" s="61"/>
      <c r="D16" s="39"/>
      <c r="E16" s="40"/>
      <c r="F16" s="40"/>
      <c r="G16" s="40"/>
      <c r="H16" s="40"/>
      <c r="I16" s="274"/>
    </row>
    <row r="17" spans="2:9" ht="14.25" customHeight="1" x14ac:dyDescent="0.2">
      <c r="B17" s="57">
        <v>9</v>
      </c>
      <c r="C17" s="61"/>
      <c r="D17" s="39"/>
      <c r="E17" s="40"/>
      <c r="F17" s="40"/>
      <c r="G17" s="40"/>
      <c r="H17" s="40"/>
      <c r="I17" s="274"/>
    </row>
    <row r="18" spans="2:9" ht="14.25" customHeight="1" x14ac:dyDescent="0.2">
      <c r="B18" s="57">
        <v>10</v>
      </c>
      <c r="C18" s="61"/>
      <c r="D18" s="39"/>
      <c r="E18" s="40"/>
      <c r="F18" s="40"/>
      <c r="G18" s="40"/>
      <c r="H18" s="40"/>
      <c r="I18" s="274"/>
    </row>
    <row r="19" spans="2:9" ht="14.25" customHeight="1" x14ac:dyDescent="0.2">
      <c r="B19" s="57">
        <v>11</v>
      </c>
      <c r="C19" s="61"/>
      <c r="D19" s="39"/>
      <c r="E19" s="40"/>
      <c r="F19" s="40"/>
      <c r="G19" s="40"/>
      <c r="H19" s="40"/>
      <c r="I19" s="274"/>
    </row>
    <row r="20" spans="2:9" ht="14.25" customHeight="1" x14ac:dyDescent="0.2">
      <c r="B20" s="35">
        <v>12</v>
      </c>
      <c r="C20" s="60"/>
      <c r="D20" s="28"/>
      <c r="E20" s="29"/>
      <c r="F20" s="29"/>
      <c r="G20" s="29"/>
      <c r="H20" s="29"/>
      <c r="I20" s="275"/>
    </row>
    <row r="21" spans="2:9" ht="14.25" customHeight="1" x14ac:dyDescent="0.2">
      <c r="B21" s="57">
        <v>13</v>
      </c>
      <c r="C21" s="61"/>
      <c r="D21" s="39"/>
      <c r="E21" s="40"/>
      <c r="F21" s="40"/>
      <c r="G21" s="40"/>
      <c r="H21" s="40"/>
      <c r="I21" s="274"/>
    </row>
    <row r="22" spans="2:9" ht="14.25" customHeight="1" x14ac:dyDescent="0.2">
      <c r="B22" s="57">
        <v>14</v>
      </c>
      <c r="C22" s="61"/>
      <c r="D22" s="39"/>
      <c r="E22" s="40"/>
      <c r="F22" s="40"/>
      <c r="G22" s="40"/>
      <c r="H22" s="40"/>
      <c r="I22" s="274"/>
    </row>
    <row r="23" spans="2:9" ht="14.25" customHeight="1" x14ac:dyDescent="0.2">
      <c r="B23" s="35">
        <v>15</v>
      </c>
      <c r="C23" s="60"/>
      <c r="D23" s="28"/>
      <c r="E23" s="29"/>
      <c r="F23" s="29"/>
      <c r="G23" s="29"/>
      <c r="H23" s="29"/>
      <c r="I23" s="275"/>
    </row>
    <row r="24" spans="2:9" ht="14.25" customHeight="1" x14ac:dyDescent="0.2">
      <c r="B24" s="35">
        <v>16</v>
      </c>
      <c r="C24" s="60"/>
      <c r="D24" s="28"/>
      <c r="E24" s="29"/>
      <c r="F24" s="29"/>
      <c r="G24" s="29"/>
      <c r="H24" s="29"/>
      <c r="I24" s="275"/>
    </row>
    <row r="25" spans="2:9" ht="14.25" customHeight="1" thickBot="1" x14ac:dyDescent="0.25">
      <c r="B25" s="42">
        <v>17</v>
      </c>
      <c r="C25" s="33"/>
      <c r="D25" s="89"/>
      <c r="E25" s="67"/>
      <c r="F25" s="67"/>
      <c r="G25" s="67"/>
      <c r="H25" s="67"/>
      <c r="I25" s="276"/>
    </row>
  </sheetData>
  <mergeCells count="4">
    <mergeCell ref="H7:H8"/>
    <mergeCell ref="I7:I8"/>
    <mergeCell ref="D7:E7"/>
    <mergeCell ref="F7:G7"/>
  </mergeCells>
  <pageMargins left="0.7" right="0.7" top="0.75" bottom="0.75" header="0.3" footer="0.3"/>
  <pageSetup paperSize="9" orientation="portrait" verticalDpi="144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1">
    <tabColor rgb="FF92D050"/>
    <pageSetUpPr fitToPage="1"/>
  </sheetPr>
  <dimension ref="A1:G61"/>
  <sheetViews>
    <sheetView showGridLines="0" zoomScale="110" zoomScaleNormal="110" zoomScaleSheetLayoutView="90" workbookViewId="0">
      <selection activeCell="J43" sqref="J43"/>
    </sheetView>
  </sheetViews>
  <sheetFormatPr baseColWidth="10" defaultColWidth="11.42578125" defaultRowHeight="12.75" x14ac:dyDescent="0.2"/>
  <cols>
    <col min="1" max="1" width="4.7109375" style="9" customWidth="1"/>
    <col min="2" max="2" width="4.7109375" style="4" customWidth="1"/>
    <col min="3" max="3" width="86.140625" style="5" bestFit="1" customWidth="1"/>
    <col min="4" max="4" width="17.42578125" style="4" bestFit="1" customWidth="1"/>
    <col min="5" max="5" width="9.28515625" style="5" bestFit="1" customWidth="1"/>
    <col min="6" max="6" width="10.42578125" style="5" bestFit="1" customWidth="1"/>
    <col min="7" max="7" width="11.85546875" style="4" customWidth="1"/>
    <col min="8" max="16384" width="11.42578125" style="4"/>
  </cols>
  <sheetData>
    <row r="1" spans="1:7" s="1" customFormat="1" ht="18.75" customHeight="1" x14ac:dyDescent="0.2">
      <c r="A1" s="171"/>
      <c r="B1" s="172"/>
      <c r="C1" s="173"/>
      <c r="D1" s="172"/>
      <c r="E1" s="173"/>
      <c r="F1" s="173"/>
      <c r="G1" s="173"/>
    </row>
    <row r="2" spans="1:7" ht="18.75" customHeight="1" x14ac:dyDescent="0.2">
      <c r="B2" s="2" t="s">
        <v>0</v>
      </c>
      <c r="C2" s="174"/>
      <c r="D2" s="3"/>
      <c r="E2" s="174"/>
      <c r="F2" s="174"/>
      <c r="G2" s="174"/>
    </row>
    <row r="3" spans="1:7" ht="14.25" customHeight="1" x14ac:dyDescent="0.2">
      <c r="A3" s="175"/>
      <c r="B3" s="208" t="s">
        <v>1</v>
      </c>
      <c r="C3" s="209" t="s">
        <v>2</v>
      </c>
      <c r="D3" s="209" t="s">
        <v>3</v>
      </c>
      <c r="E3" s="209" t="s">
        <v>4</v>
      </c>
      <c r="F3" s="209" t="s">
        <v>5</v>
      </c>
      <c r="G3" s="209" t="s">
        <v>6</v>
      </c>
    </row>
    <row r="4" spans="1:7" s="8" customFormat="1" ht="14.25" customHeight="1" x14ac:dyDescent="0.15">
      <c r="A4" s="7"/>
      <c r="B4" s="178">
        <v>1</v>
      </c>
      <c r="C4" s="141" t="s">
        <v>7</v>
      </c>
      <c r="D4" s="141" t="s">
        <v>8</v>
      </c>
      <c r="E4" s="141" t="s">
        <v>9</v>
      </c>
      <c r="F4" s="141" t="s">
        <v>10</v>
      </c>
      <c r="G4" s="324" t="s">
        <v>11</v>
      </c>
    </row>
    <row r="5" spans="1:7" s="8" customFormat="1" ht="14.25" customHeight="1" x14ac:dyDescent="0.15">
      <c r="A5" s="7"/>
      <c r="B5" s="197">
        <v>2</v>
      </c>
      <c r="C5" s="194" t="s">
        <v>12</v>
      </c>
      <c r="D5" s="194" t="s">
        <v>13</v>
      </c>
      <c r="E5" s="194" t="s">
        <v>9</v>
      </c>
      <c r="F5" s="141" t="s">
        <v>10</v>
      </c>
      <c r="G5" s="325" t="s">
        <v>14</v>
      </c>
    </row>
    <row r="6" spans="1:7" s="8" customFormat="1" ht="14.25" customHeight="1" x14ac:dyDescent="0.15">
      <c r="A6" s="7"/>
      <c r="B6" s="178">
        <v>3</v>
      </c>
      <c r="C6" s="141" t="s">
        <v>15</v>
      </c>
      <c r="D6" s="141" t="s">
        <v>16</v>
      </c>
      <c r="E6" s="141" t="s">
        <v>9</v>
      </c>
      <c r="F6" s="141" t="s">
        <v>10</v>
      </c>
      <c r="G6" s="324" t="s">
        <v>11</v>
      </c>
    </row>
    <row r="7" spans="1:7" s="8" customFormat="1" ht="14.25" customHeight="1" x14ac:dyDescent="0.15">
      <c r="A7" s="7"/>
      <c r="B7" s="197">
        <v>4</v>
      </c>
      <c r="C7" s="194" t="s">
        <v>17</v>
      </c>
      <c r="D7" s="194" t="s">
        <v>18</v>
      </c>
      <c r="E7" s="194" t="s">
        <v>9</v>
      </c>
      <c r="F7" s="141" t="s">
        <v>10</v>
      </c>
      <c r="G7" s="325" t="s">
        <v>11</v>
      </c>
    </row>
    <row r="8" spans="1:7" s="8" customFormat="1" ht="14.25" customHeight="1" x14ac:dyDescent="0.15">
      <c r="A8" s="7"/>
      <c r="B8" s="213">
        <v>5</v>
      </c>
      <c r="C8" s="212" t="s">
        <v>19</v>
      </c>
      <c r="D8" s="212" t="s">
        <v>18</v>
      </c>
      <c r="E8" s="212" t="s">
        <v>9</v>
      </c>
      <c r="F8" s="141" t="s">
        <v>10</v>
      </c>
      <c r="G8" s="326" t="s">
        <v>11</v>
      </c>
    </row>
    <row r="9" spans="1:7" s="8" customFormat="1" ht="14.25" customHeight="1" x14ac:dyDescent="0.15">
      <c r="A9" s="7"/>
      <c r="B9" s="197">
        <v>6</v>
      </c>
      <c r="C9" s="194" t="s">
        <v>20</v>
      </c>
      <c r="D9" s="194" t="s">
        <v>21</v>
      </c>
      <c r="E9" s="194" t="s">
        <v>9</v>
      </c>
      <c r="F9" s="141" t="s">
        <v>10</v>
      </c>
      <c r="G9" s="325" t="s">
        <v>11</v>
      </c>
    </row>
    <row r="10" spans="1:7" s="8" customFormat="1" ht="14.25" customHeight="1" x14ac:dyDescent="0.15">
      <c r="A10" s="7"/>
      <c r="B10" s="178">
        <v>7</v>
      </c>
      <c r="C10" s="141" t="s">
        <v>22</v>
      </c>
      <c r="D10" s="141" t="s">
        <v>23</v>
      </c>
      <c r="E10" s="141" t="s">
        <v>24</v>
      </c>
      <c r="F10" s="141" t="s">
        <v>10</v>
      </c>
      <c r="G10" s="324" t="s">
        <v>14</v>
      </c>
    </row>
    <row r="11" spans="1:7" ht="14.25" customHeight="1" x14ac:dyDescent="0.2">
      <c r="A11" s="177"/>
      <c r="B11" s="197">
        <v>8</v>
      </c>
      <c r="C11" s="194" t="s">
        <v>25</v>
      </c>
      <c r="D11" s="194" t="s">
        <v>26</v>
      </c>
      <c r="E11" s="194" t="s">
        <v>24</v>
      </c>
      <c r="F11" s="141" t="s">
        <v>10</v>
      </c>
      <c r="G11" s="325" t="s">
        <v>27</v>
      </c>
    </row>
    <row r="12" spans="1:7" ht="14.25" customHeight="1" x14ac:dyDescent="0.2">
      <c r="A12" s="177"/>
      <c r="B12" s="213">
        <v>9</v>
      </c>
      <c r="C12" s="212" t="s">
        <v>28</v>
      </c>
      <c r="D12" s="212" t="s">
        <v>26</v>
      </c>
      <c r="E12" s="212" t="s">
        <v>9</v>
      </c>
      <c r="F12" s="141" t="s">
        <v>10</v>
      </c>
      <c r="G12" s="326" t="s">
        <v>11</v>
      </c>
    </row>
    <row r="13" spans="1:7" ht="14.25" customHeight="1" x14ac:dyDescent="0.2">
      <c r="A13" s="177"/>
      <c r="B13" s="197">
        <v>10</v>
      </c>
      <c r="C13" s="194" t="s">
        <v>29</v>
      </c>
      <c r="D13" s="194" t="s">
        <v>26</v>
      </c>
      <c r="E13" s="194" t="s">
        <v>9</v>
      </c>
      <c r="F13" s="141" t="s">
        <v>10</v>
      </c>
      <c r="G13" s="325" t="s">
        <v>11</v>
      </c>
    </row>
    <row r="14" spans="1:7" s="6" customFormat="1" ht="14.25" customHeight="1" x14ac:dyDescent="0.2">
      <c r="A14" s="176"/>
      <c r="B14" s="178">
        <v>11</v>
      </c>
      <c r="C14" s="141" t="s">
        <v>30</v>
      </c>
      <c r="D14" s="141" t="s">
        <v>31</v>
      </c>
      <c r="E14" s="141" t="s">
        <v>9</v>
      </c>
      <c r="F14" s="141" t="s">
        <v>10</v>
      </c>
      <c r="G14" s="324" t="s">
        <v>11</v>
      </c>
    </row>
    <row r="15" spans="1:7" s="6" customFormat="1" ht="14.25" customHeight="1" x14ac:dyDescent="0.2">
      <c r="A15" s="176"/>
      <c r="B15" s="197">
        <v>12</v>
      </c>
      <c r="C15" s="194" t="s">
        <v>32</v>
      </c>
      <c r="D15" s="194" t="s">
        <v>33</v>
      </c>
      <c r="E15" s="194" t="s">
        <v>9</v>
      </c>
      <c r="F15" s="141" t="s">
        <v>10</v>
      </c>
      <c r="G15" s="325" t="s">
        <v>11</v>
      </c>
    </row>
    <row r="16" spans="1:7" s="6" customFormat="1" ht="14.25" customHeight="1" x14ac:dyDescent="0.2">
      <c r="A16" s="176"/>
      <c r="B16" s="178">
        <v>13</v>
      </c>
      <c r="C16" s="141" t="s">
        <v>34</v>
      </c>
      <c r="D16" s="141" t="s">
        <v>35</v>
      </c>
      <c r="E16" s="141" t="s">
        <v>9</v>
      </c>
      <c r="F16" s="141" t="s">
        <v>10</v>
      </c>
      <c r="G16" s="324" t="s">
        <v>11</v>
      </c>
    </row>
    <row r="17" spans="1:7" s="6" customFormat="1" ht="14.25" customHeight="1" x14ac:dyDescent="0.2">
      <c r="A17" s="176"/>
      <c r="B17" s="197">
        <v>14</v>
      </c>
      <c r="C17" s="194" t="s">
        <v>36</v>
      </c>
      <c r="D17" s="194" t="s">
        <v>37</v>
      </c>
      <c r="E17" s="194" t="s">
        <v>9</v>
      </c>
      <c r="F17" s="141" t="s">
        <v>10</v>
      </c>
      <c r="G17" s="325" t="s">
        <v>11</v>
      </c>
    </row>
    <row r="18" spans="1:7" s="6" customFormat="1" ht="14.25" customHeight="1" x14ac:dyDescent="0.2">
      <c r="A18" s="176"/>
      <c r="B18" s="178">
        <v>15</v>
      </c>
      <c r="C18" s="141" t="s">
        <v>38</v>
      </c>
      <c r="D18" s="141" t="s">
        <v>39</v>
      </c>
      <c r="E18" s="141" t="s">
        <v>40</v>
      </c>
      <c r="F18" s="141" t="s">
        <v>10</v>
      </c>
      <c r="G18" s="324"/>
    </row>
    <row r="19" spans="1:7" s="6" customFormat="1" ht="14.25" customHeight="1" x14ac:dyDescent="0.2">
      <c r="A19" s="176"/>
      <c r="B19" s="197">
        <v>16</v>
      </c>
      <c r="C19" s="194" t="s">
        <v>41</v>
      </c>
      <c r="D19" s="194" t="s">
        <v>42</v>
      </c>
      <c r="E19" s="194" t="s">
        <v>9</v>
      </c>
      <c r="F19" s="141" t="s">
        <v>10</v>
      </c>
      <c r="G19" s="325"/>
    </row>
    <row r="20" spans="1:7" s="6" customFormat="1" ht="14.25" customHeight="1" x14ac:dyDescent="0.2">
      <c r="A20" s="176"/>
      <c r="B20" s="178">
        <v>17</v>
      </c>
      <c r="C20" s="141" t="s">
        <v>43</v>
      </c>
      <c r="D20" s="141" t="s">
        <v>44</v>
      </c>
      <c r="E20" s="141" t="s">
        <v>9</v>
      </c>
      <c r="F20" s="141" t="s">
        <v>10</v>
      </c>
      <c r="G20" s="324"/>
    </row>
    <row r="21" spans="1:7" s="6" customFormat="1" ht="14.25" customHeight="1" x14ac:dyDescent="0.2">
      <c r="A21" s="176"/>
      <c r="B21" s="197">
        <v>18</v>
      </c>
      <c r="C21" s="194" t="s">
        <v>45</v>
      </c>
      <c r="D21" s="194" t="s">
        <v>46</v>
      </c>
      <c r="E21" s="194" t="s">
        <v>9</v>
      </c>
      <c r="F21" s="141" t="s">
        <v>10</v>
      </c>
      <c r="G21" s="325"/>
    </row>
    <row r="22" spans="1:7" s="6" customFormat="1" ht="14.25" customHeight="1" x14ac:dyDescent="0.2">
      <c r="A22" s="176"/>
      <c r="B22" s="178">
        <v>19</v>
      </c>
      <c r="C22" s="141" t="s">
        <v>47</v>
      </c>
      <c r="D22" s="141" t="s">
        <v>48</v>
      </c>
      <c r="E22" s="141" t="s">
        <v>9</v>
      </c>
      <c r="F22" s="141" t="s">
        <v>10</v>
      </c>
      <c r="G22" s="324" t="s">
        <v>27</v>
      </c>
    </row>
    <row r="23" spans="1:7" s="6" customFormat="1" ht="14.25" customHeight="1" x14ac:dyDescent="0.2">
      <c r="A23" s="176"/>
      <c r="B23" s="197">
        <v>20</v>
      </c>
      <c r="C23" s="194" t="s">
        <v>49</v>
      </c>
      <c r="D23" s="194" t="s">
        <v>50</v>
      </c>
      <c r="E23" s="194" t="s">
        <v>51</v>
      </c>
      <c r="F23" s="141" t="s">
        <v>10</v>
      </c>
      <c r="G23" s="325" t="s">
        <v>27</v>
      </c>
    </row>
    <row r="24" spans="1:7" s="6" customFormat="1" ht="14.25" customHeight="1" x14ac:dyDescent="0.2">
      <c r="A24" s="176"/>
      <c r="B24" s="178">
        <v>21</v>
      </c>
      <c r="C24" s="141" t="s">
        <v>52</v>
      </c>
      <c r="D24" s="141" t="s">
        <v>53</v>
      </c>
      <c r="E24" s="141" t="s">
        <v>51</v>
      </c>
      <c r="F24" s="141" t="s">
        <v>10</v>
      </c>
      <c r="G24" s="324" t="s">
        <v>27</v>
      </c>
    </row>
    <row r="25" spans="1:7" s="6" customFormat="1" ht="14.25" customHeight="1" x14ac:dyDescent="0.2">
      <c r="A25" s="176"/>
      <c r="B25" s="197">
        <v>22</v>
      </c>
      <c r="C25" s="194" t="s">
        <v>54</v>
      </c>
      <c r="D25" s="194" t="s">
        <v>55</v>
      </c>
      <c r="E25" s="194" t="s">
        <v>9</v>
      </c>
      <c r="F25" s="141" t="s">
        <v>10</v>
      </c>
      <c r="G25" s="325" t="s">
        <v>11</v>
      </c>
    </row>
    <row r="26" spans="1:7" s="6" customFormat="1" ht="14.25" customHeight="1" x14ac:dyDescent="0.2">
      <c r="A26" s="176"/>
      <c r="B26" s="178">
        <v>23</v>
      </c>
      <c r="C26" s="141" t="s">
        <v>56</v>
      </c>
      <c r="D26" s="141" t="s">
        <v>57</v>
      </c>
      <c r="E26" s="141" t="s">
        <v>9</v>
      </c>
      <c r="F26" s="141" t="s">
        <v>10</v>
      </c>
      <c r="G26" s="324" t="s">
        <v>11</v>
      </c>
    </row>
    <row r="27" spans="1:7" s="6" customFormat="1" ht="14.25" customHeight="1" x14ac:dyDescent="0.2">
      <c r="A27" s="176"/>
      <c r="B27" s="197">
        <v>24</v>
      </c>
      <c r="C27" s="194" t="s">
        <v>58</v>
      </c>
      <c r="D27" s="194" t="s">
        <v>59</v>
      </c>
      <c r="E27" s="194" t="s">
        <v>9</v>
      </c>
      <c r="F27" s="141" t="s">
        <v>10</v>
      </c>
      <c r="G27" s="325" t="s">
        <v>11</v>
      </c>
    </row>
    <row r="28" spans="1:7" s="6" customFormat="1" ht="14.25" customHeight="1" x14ac:dyDescent="0.2">
      <c r="A28" s="176"/>
      <c r="B28" s="178">
        <v>25</v>
      </c>
      <c r="C28" s="141" t="s">
        <v>60</v>
      </c>
      <c r="D28" s="141" t="s">
        <v>61</v>
      </c>
      <c r="E28" s="141" t="s">
        <v>9</v>
      </c>
      <c r="F28" s="141" t="s">
        <v>10</v>
      </c>
      <c r="G28" s="324" t="s">
        <v>14</v>
      </c>
    </row>
    <row r="29" spans="1:7" s="6" customFormat="1" ht="14.25" customHeight="1" x14ac:dyDescent="0.2">
      <c r="A29" s="176"/>
      <c r="B29" s="197">
        <v>26</v>
      </c>
      <c r="C29" s="194" t="s">
        <v>62</v>
      </c>
      <c r="D29" s="194" t="s">
        <v>63</v>
      </c>
      <c r="E29" s="194" t="s">
        <v>51</v>
      </c>
      <c r="F29" s="141" t="s">
        <v>10</v>
      </c>
      <c r="G29" s="325" t="s">
        <v>14</v>
      </c>
    </row>
    <row r="30" spans="1:7" s="6" customFormat="1" ht="14.25" customHeight="1" x14ac:dyDescent="0.2">
      <c r="A30" s="176"/>
      <c r="B30" s="178">
        <v>27</v>
      </c>
      <c r="C30" s="141" t="s">
        <v>64</v>
      </c>
      <c r="D30" s="141" t="s">
        <v>65</v>
      </c>
      <c r="E30" s="141" t="s">
        <v>24</v>
      </c>
      <c r="F30" s="141" t="s">
        <v>10</v>
      </c>
      <c r="G30" s="326" t="s">
        <v>14</v>
      </c>
    </row>
    <row r="31" spans="1:7" s="6" customFormat="1" ht="14.25" customHeight="1" x14ac:dyDescent="0.2">
      <c r="A31" s="176"/>
      <c r="B31" s="197">
        <v>28</v>
      </c>
      <c r="C31" s="194" t="s">
        <v>66</v>
      </c>
      <c r="D31" s="194" t="s">
        <v>67</v>
      </c>
      <c r="E31" s="194" t="s">
        <v>9</v>
      </c>
      <c r="F31" s="141" t="s">
        <v>10</v>
      </c>
      <c r="G31" s="325" t="s">
        <v>14</v>
      </c>
    </row>
    <row r="32" spans="1:7" s="6" customFormat="1" ht="14.25" customHeight="1" x14ac:dyDescent="0.2">
      <c r="A32" s="176"/>
      <c r="B32" s="178">
        <v>29</v>
      </c>
      <c r="C32" s="141" t="s">
        <v>68</v>
      </c>
      <c r="D32" s="141" t="s">
        <v>69</v>
      </c>
      <c r="E32" s="141" t="s">
        <v>51</v>
      </c>
      <c r="F32" s="141" t="s">
        <v>10</v>
      </c>
      <c r="G32" s="324" t="s">
        <v>14</v>
      </c>
    </row>
    <row r="33" spans="1:7" s="8" customFormat="1" ht="14.25" customHeight="1" x14ac:dyDescent="0.15">
      <c r="A33" s="176"/>
      <c r="B33" s="197">
        <v>30</v>
      </c>
      <c r="C33" s="194" t="s">
        <v>70</v>
      </c>
      <c r="D33" s="194" t="s">
        <v>71</v>
      </c>
      <c r="E33" s="194" t="s">
        <v>51</v>
      </c>
      <c r="F33" s="141" t="s">
        <v>10</v>
      </c>
      <c r="G33" s="325" t="s">
        <v>14</v>
      </c>
    </row>
    <row r="34" spans="1:7" s="8" customFormat="1" ht="14.25" customHeight="1" x14ac:dyDescent="0.15">
      <c r="A34" s="176"/>
      <c r="B34" s="213">
        <v>31</v>
      </c>
      <c r="C34" s="212" t="s">
        <v>72</v>
      </c>
      <c r="D34" s="212" t="s">
        <v>73</v>
      </c>
      <c r="E34" s="212" t="s">
        <v>9</v>
      </c>
      <c r="F34" s="141" t="s">
        <v>10</v>
      </c>
      <c r="G34" s="326" t="s">
        <v>11</v>
      </c>
    </row>
    <row r="35" spans="1:7" s="8" customFormat="1" ht="14.25" customHeight="1" x14ac:dyDescent="0.15">
      <c r="A35" s="176"/>
      <c r="B35" s="197">
        <v>32</v>
      </c>
      <c r="C35" s="194" t="s">
        <v>74</v>
      </c>
      <c r="D35" s="194" t="s">
        <v>75</v>
      </c>
      <c r="E35" s="194" t="s">
        <v>51</v>
      </c>
      <c r="F35" s="141" t="s">
        <v>10</v>
      </c>
      <c r="G35" s="325" t="s">
        <v>14</v>
      </c>
    </row>
    <row r="36" spans="1:7" s="8" customFormat="1" ht="14.25" customHeight="1" x14ac:dyDescent="0.15">
      <c r="A36" s="176"/>
      <c r="B36" s="178">
        <v>33</v>
      </c>
      <c r="C36" s="141" t="s">
        <v>76</v>
      </c>
      <c r="D36" s="141" t="s">
        <v>77</v>
      </c>
      <c r="E36" s="141" t="s">
        <v>51</v>
      </c>
      <c r="F36" s="141" t="s">
        <v>10</v>
      </c>
      <c r="G36" s="324" t="s">
        <v>14</v>
      </c>
    </row>
    <row r="37" spans="1:7" s="8" customFormat="1" ht="14.25" customHeight="1" x14ac:dyDescent="0.15">
      <c r="A37" s="176"/>
      <c r="B37" s="197">
        <v>34</v>
      </c>
      <c r="C37" s="194" t="s">
        <v>78</v>
      </c>
      <c r="D37" s="194" t="s">
        <v>79</v>
      </c>
      <c r="E37" s="194" t="s">
        <v>51</v>
      </c>
      <c r="F37" s="141" t="s">
        <v>10</v>
      </c>
      <c r="G37" s="325" t="s">
        <v>14</v>
      </c>
    </row>
    <row r="38" spans="1:7" s="8" customFormat="1" ht="14.25" customHeight="1" x14ac:dyDescent="0.15">
      <c r="A38" s="176"/>
      <c r="B38" s="178">
        <v>35</v>
      </c>
      <c r="C38" s="141" t="s">
        <v>80</v>
      </c>
      <c r="D38" s="141" t="s">
        <v>81</v>
      </c>
      <c r="E38" s="141" t="s">
        <v>9</v>
      </c>
      <c r="F38" s="141" t="s">
        <v>10</v>
      </c>
      <c r="G38" s="324" t="s">
        <v>11</v>
      </c>
    </row>
    <row r="39" spans="1:7" s="8" customFormat="1" ht="14.25" customHeight="1" x14ac:dyDescent="0.15">
      <c r="A39" s="176"/>
      <c r="B39" s="197">
        <v>36</v>
      </c>
      <c r="C39" s="194" t="s">
        <v>82</v>
      </c>
      <c r="D39" s="194" t="s">
        <v>83</v>
      </c>
      <c r="E39" s="194" t="s">
        <v>51</v>
      </c>
      <c r="F39" s="141" t="s">
        <v>10</v>
      </c>
      <c r="G39" s="325" t="s">
        <v>14</v>
      </c>
    </row>
    <row r="40" spans="1:7" s="8" customFormat="1" ht="14.25" customHeight="1" x14ac:dyDescent="0.15">
      <c r="A40" s="176"/>
      <c r="B40" s="178">
        <v>37</v>
      </c>
      <c r="C40" s="141" t="s">
        <v>84</v>
      </c>
      <c r="D40" s="141" t="s">
        <v>85</v>
      </c>
      <c r="E40" s="141" t="s">
        <v>24</v>
      </c>
      <c r="F40" s="141" t="s">
        <v>10</v>
      </c>
      <c r="G40" s="324" t="s">
        <v>14</v>
      </c>
    </row>
    <row r="41" spans="1:7" s="8" customFormat="1" ht="14.25" customHeight="1" x14ac:dyDescent="0.15">
      <c r="A41" s="176"/>
      <c r="B41" s="197">
        <v>38</v>
      </c>
      <c r="C41" s="194" t="s">
        <v>86</v>
      </c>
      <c r="D41" s="194" t="s">
        <v>87</v>
      </c>
      <c r="E41" s="194" t="s">
        <v>51</v>
      </c>
      <c r="F41" s="141" t="s">
        <v>10</v>
      </c>
      <c r="G41" s="325" t="s">
        <v>14</v>
      </c>
    </row>
    <row r="42" spans="1:7" s="8" customFormat="1" ht="14.25" customHeight="1" x14ac:dyDescent="0.15">
      <c r="A42" s="176"/>
      <c r="B42" s="178">
        <v>39</v>
      </c>
      <c r="C42" s="141" t="s">
        <v>88</v>
      </c>
      <c r="D42" s="141" t="s">
        <v>89</v>
      </c>
      <c r="E42" s="141" t="s">
        <v>51</v>
      </c>
      <c r="F42" s="141" t="s">
        <v>10</v>
      </c>
      <c r="G42" s="324" t="s">
        <v>14</v>
      </c>
    </row>
    <row r="43" spans="1:7" s="8" customFormat="1" ht="14.25" customHeight="1" x14ac:dyDescent="0.15">
      <c r="A43" s="176"/>
      <c r="B43" s="197">
        <v>40</v>
      </c>
      <c r="C43" s="194" t="s">
        <v>90</v>
      </c>
      <c r="D43" s="194" t="s">
        <v>89</v>
      </c>
      <c r="E43" s="194" t="s">
        <v>51</v>
      </c>
      <c r="F43" s="141" t="s">
        <v>10</v>
      </c>
      <c r="G43" s="325" t="s">
        <v>14</v>
      </c>
    </row>
    <row r="44" spans="1:7" s="8" customFormat="1" ht="14.25" customHeight="1" x14ac:dyDescent="0.15">
      <c r="A44" s="176"/>
      <c r="B44" s="178">
        <v>41</v>
      </c>
      <c r="C44" s="141" t="s">
        <v>91</v>
      </c>
      <c r="D44" s="141" t="s">
        <v>89</v>
      </c>
      <c r="E44" s="141" t="s">
        <v>51</v>
      </c>
      <c r="F44" s="141" t="s">
        <v>10</v>
      </c>
      <c r="G44" s="324" t="s">
        <v>14</v>
      </c>
    </row>
    <row r="45" spans="1:7" s="8" customFormat="1" ht="14.25" customHeight="1" x14ac:dyDescent="0.15">
      <c r="A45" s="176"/>
      <c r="B45" s="197">
        <v>42</v>
      </c>
      <c r="C45" s="194" t="s">
        <v>92</v>
      </c>
      <c r="D45" s="194" t="s">
        <v>89</v>
      </c>
      <c r="E45" s="194" t="s">
        <v>51</v>
      </c>
      <c r="F45" s="141" t="s">
        <v>10</v>
      </c>
      <c r="G45" s="325" t="s">
        <v>14</v>
      </c>
    </row>
    <row r="46" spans="1:7" s="8" customFormat="1" ht="14.25" customHeight="1" x14ac:dyDescent="0.15">
      <c r="A46" s="176"/>
      <c r="B46" s="178">
        <v>43</v>
      </c>
      <c r="C46" s="141" t="s">
        <v>93</v>
      </c>
      <c r="D46" s="141" t="s">
        <v>94</v>
      </c>
      <c r="E46" s="141" t="s">
        <v>51</v>
      </c>
      <c r="F46" s="141" t="s">
        <v>10</v>
      </c>
      <c r="G46" s="324" t="s">
        <v>14</v>
      </c>
    </row>
    <row r="47" spans="1:7" s="8" customFormat="1" ht="14.25" customHeight="1" x14ac:dyDescent="0.15">
      <c r="A47" s="176"/>
      <c r="B47" s="197">
        <v>44</v>
      </c>
      <c r="C47" s="194" t="s">
        <v>95</v>
      </c>
      <c r="D47" s="194" t="s">
        <v>96</v>
      </c>
      <c r="E47" s="194" t="s">
        <v>51</v>
      </c>
      <c r="F47" s="141" t="s">
        <v>10</v>
      </c>
      <c r="G47" s="325" t="s">
        <v>14</v>
      </c>
    </row>
    <row r="48" spans="1:7" s="8" customFormat="1" ht="14.25" customHeight="1" x14ac:dyDescent="0.15">
      <c r="A48" s="176"/>
      <c r="B48" s="178">
        <v>45</v>
      </c>
      <c r="C48" s="141" t="s">
        <v>97</v>
      </c>
      <c r="D48" s="141" t="s">
        <v>98</v>
      </c>
      <c r="E48" s="141" t="s">
        <v>51</v>
      </c>
      <c r="F48" s="141" t="s">
        <v>10</v>
      </c>
      <c r="G48" s="324" t="s">
        <v>14</v>
      </c>
    </row>
    <row r="49" spans="1:7" s="8" customFormat="1" ht="14.25" customHeight="1" x14ac:dyDescent="0.15">
      <c r="A49" s="176"/>
      <c r="B49" s="197">
        <v>46</v>
      </c>
      <c r="C49" s="194" t="s">
        <v>99</v>
      </c>
      <c r="D49" s="194" t="s">
        <v>100</v>
      </c>
      <c r="E49" s="194" t="s">
        <v>51</v>
      </c>
      <c r="F49" s="141" t="s">
        <v>10</v>
      </c>
      <c r="G49" s="325" t="s">
        <v>14</v>
      </c>
    </row>
    <row r="50" spans="1:7" s="8" customFormat="1" ht="14.25" customHeight="1" x14ac:dyDescent="0.15">
      <c r="A50" s="176"/>
      <c r="B50" s="178">
        <v>47</v>
      </c>
      <c r="C50" s="141" t="s">
        <v>101</v>
      </c>
      <c r="D50" s="141" t="s">
        <v>102</v>
      </c>
      <c r="E50" s="141" t="s">
        <v>51</v>
      </c>
      <c r="F50" s="141" t="s">
        <v>10</v>
      </c>
      <c r="G50" s="324" t="s">
        <v>14</v>
      </c>
    </row>
    <row r="51" spans="1:7" s="8" customFormat="1" ht="14.25" customHeight="1" x14ac:dyDescent="0.15">
      <c r="A51" s="7"/>
      <c r="B51" s="197">
        <v>48</v>
      </c>
      <c r="C51" s="194" t="s">
        <v>103</v>
      </c>
      <c r="D51" s="194" t="s">
        <v>104</v>
      </c>
      <c r="E51" s="194" t="s">
        <v>51</v>
      </c>
      <c r="F51" s="141" t="s">
        <v>10</v>
      </c>
      <c r="G51" s="325" t="s">
        <v>11</v>
      </c>
    </row>
    <row r="52" spans="1:7" s="8" customFormat="1" ht="14.25" customHeight="1" x14ac:dyDescent="0.15">
      <c r="A52" s="176"/>
      <c r="B52" s="178">
        <v>49</v>
      </c>
      <c r="C52" s="141" t="s">
        <v>105</v>
      </c>
      <c r="D52" s="141" t="s">
        <v>106</v>
      </c>
      <c r="E52" s="141" t="s">
        <v>51</v>
      </c>
      <c r="F52" s="141" t="s">
        <v>10</v>
      </c>
      <c r="G52" s="324" t="s">
        <v>11</v>
      </c>
    </row>
    <row r="53" spans="1:7" s="8" customFormat="1" ht="14.25" customHeight="1" x14ac:dyDescent="0.15">
      <c r="A53" s="176"/>
      <c r="B53" s="197">
        <v>50</v>
      </c>
      <c r="C53" s="194" t="s">
        <v>107</v>
      </c>
      <c r="D53" s="194" t="s">
        <v>106</v>
      </c>
      <c r="E53" s="194" t="s">
        <v>24</v>
      </c>
      <c r="F53" s="141" t="s">
        <v>10</v>
      </c>
      <c r="G53" s="325" t="s">
        <v>14</v>
      </c>
    </row>
    <row r="54" spans="1:7" s="8" customFormat="1" ht="14.25" customHeight="1" x14ac:dyDescent="0.15">
      <c r="A54" s="176"/>
      <c r="B54" s="178">
        <v>51</v>
      </c>
      <c r="C54" s="141" t="s">
        <v>108</v>
      </c>
      <c r="D54" s="141" t="s">
        <v>106</v>
      </c>
      <c r="E54" s="141" t="s">
        <v>24</v>
      </c>
      <c r="F54" s="141" t="s">
        <v>10</v>
      </c>
      <c r="G54" s="324" t="s">
        <v>14</v>
      </c>
    </row>
    <row r="55" spans="1:7" x14ac:dyDescent="0.2">
      <c r="B55" s="197">
        <v>52</v>
      </c>
      <c r="C55" s="194" t="s">
        <v>109</v>
      </c>
      <c r="D55" s="194" t="s">
        <v>110</v>
      </c>
      <c r="E55" s="194" t="s">
        <v>9</v>
      </c>
      <c r="F55" s="141" t="s">
        <v>10</v>
      </c>
      <c r="G55" s="325" t="s">
        <v>11</v>
      </c>
    </row>
    <row r="56" spans="1:7" x14ac:dyDescent="0.2">
      <c r="B56" s="210">
        <v>53</v>
      </c>
      <c r="C56" s="211" t="s">
        <v>111</v>
      </c>
      <c r="D56" s="211" t="s">
        <v>110</v>
      </c>
      <c r="E56" s="211" t="s">
        <v>9</v>
      </c>
      <c r="F56" s="141" t="s">
        <v>10</v>
      </c>
      <c r="G56" s="327" t="s">
        <v>11</v>
      </c>
    </row>
    <row r="57" spans="1:7" x14ac:dyDescent="0.2">
      <c r="B57" s="196" t="s">
        <v>112</v>
      </c>
    </row>
    <row r="59" spans="1:7" x14ac:dyDescent="0.2">
      <c r="B59" s="214" t="s">
        <v>113</v>
      </c>
      <c r="C59" s="215"/>
    </row>
    <row r="60" spans="1:7" x14ac:dyDescent="0.2">
      <c r="B60" s="214" t="s">
        <v>114</v>
      </c>
      <c r="C60" s="215"/>
    </row>
    <row r="61" spans="1:7" x14ac:dyDescent="0.2">
      <c r="B61" s="214"/>
      <c r="C61" s="215"/>
    </row>
  </sheetData>
  <hyperlinks>
    <hyperlink ref="B5:G5" location="'2'!A1" display="'2'!A1" xr:uid="{00000000-0004-0000-0100-000000000000}"/>
    <hyperlink ref="B6:G6" location="'3'!A1" display="'3'!A1" xr:uid="{00000000-0004-0000-0100-000001000000}"/>
    <hyperlink ref="B4:G4" location="'1'!A1" display="'1'!A1" xr:uid="{00000000-0004-0000-0100-000002000000}"/>
    <hyperlink ref="B7:G7" location="'4'!A1" display="'4'!A1" xr:uid="{00000000-0004-0000-0100-000003000000}"/>
    <hyperlink ref="B8:G8" location="'5'!A1" display="'5'!A1" xr:uid="{00000000-0004-0000-0100-000004000000}"/>
    <hyperlink ref="B9:G9" location="'6'!A1" display="'6'!A1" xr:uid="{00000000-0004-0000-0100-000005000000}"/>
    <hyperlink ref="B12:G12" location="'9'!A1" display="'9'!A1" xr:uid="{00000000-0004-0000-0100-000006000000}"/>
    <hyperlink ref="B13:G13" location="'10'!A1" display="'10'!A1" xr:uid="{00000000-0004-0000-0100-000007000000}"/>
    <hyperlink ref="B14:G14" location="'11'!A1" display="'11'!A1" xr:uid="{00000000-0004-0000-0100-000008000000}"/>
    <hyperlink ref="B16:G16" location="'13'!A1" display="'13'!A1" xr:uid="{00000000-0004-0000-0100-000009000000}"/>
    <hyperlink ref="B17:G17" location="'14'!A1" display="'14'!A1" xr:uid="{00000000-0004-0000-0100-00000A000000}"/>
    <hyperlink ref="B25:G25" location="'22'!A1" display="'22'!A1" xr:uid="{00000000-0004-0000-0100-00000B000000}"/>
    <hyperlink ref="B26:G26" location="'23'!A1" display="'23'!A1" xr:uid="{00000000-0004-0000-0100-00000C000000}"/>
    <hyperlink ref="B27:G27" location="'24'!A1" display="'24'!A1" xr:uid="{00000000-0004-0000-0100-00000D000000}"/>
    <hyperlink ref="B28:G28" location="'25'!A1" display="'25'!A1" xr:uid="{00000000-0004-0000-0100-00000E000000}"/>
    <hyperlink ref="B51:G51" location="'48'!A1" display="'48'!A1" xr:uid="{00000000-0004-0000-0100-00000F000000}"/>
    <hyperlink ref="B33:G33" location="'30'!A1" display="'30'!A1" xr:uid="{00000000-0004-0000-0100-000010000000}"/>
    <hyperlink ref="B34:G34" location="'31'!A1" display="'31'!A1" xr:uid="{00000000-0004-0000-0100-000011000000}"/>
    <hyperlink ref="B37:G37" location="'34'!A1" display="'34'!A1" xr:uid="{00000000-0004-0000-0100-000012000000}"/>
    <hyperlink ref="B38:G38" location="'35'!A1" display="'35'!A1" xr:uid="{00000000-0004-0000-0100-000013000000}"/>
    <hyperlink ref="G37" location="'34'!A1" display="'34'!A1" xr:uid="{00000000-0004-0000-0100-000014000000}"/>
    <hyperlink ref="G38" location="'35'!A1" display="'35'!A1" xr:uid="{00000000-0004-0000-0100-000015000000}"/>
    <hyperlink ref="B52:G52" location="'49'!A1" display="'49'!A1" xr:uid="{00000000-0004-0000-0100-000016000000}"/>
    <hyperlink ref="B53:G53" location="'50'!A1" display="'50'!A1" xr:uid="{00000000-0004-0000-0100-000017000000}"/>
    <hyperlink ref="B54:G54" location="'51'!A1" display="'51'!A1" xr:uid="{00000000-0004-0000-0100-000018000000}"/>
    <hyperlink ref="B55:G55" location="'52'!A1" display="'52'!A1" xr:uid="{00000000-0004-0000-0100-000019000000}"/>
    <hyperlink ref="B56:G56" location="'53'!A1" display="'53'!A1" xr:uid="{00000000-0004-0000-0100-00001A000000}"/>
    <hyperlink ref="B15:G15" location="'12'!A1" display="'12'!A1" xr:uid="{00000000-0004-0000-0100-00001B000000}"/>
    <hyperlink ref="F4" location="'1'!A1" display="'1'!A1" xr:uid="{00000000-0004-0000-0100-00001C000000}"/>
    <hyperlink ref="F5:F56" location="'1'!A1" display="'1'!A1" xr:uid="{05B3D9BA-B8BC-4809-8767-27039BBFBDE7}"/>
  </hyperlinks>
  <pageMargins left="0.70866141732283472" right="0.70866141732283472" top="0.6692913385826772" bottom="0.39370078740157483" header="0.51181102362204722" footer="0.51181102362204722"/>
  <pageSetup paperSize="9" scale="61" fitToHeight="0" orientation="portrait" r:id="rId1"/>
  <headerFooter scaleWithDoc="0">
    <oddHeader>&amp;L&amp;8FACT BOOK DNB - 4Q15&amp;R&amp;8CONTENTS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Ark22">
    <tabColor rgb="FF92D050"/>
  </sheetPr>
  <dimension ref="A1:U28"/>
  <sheetViews>
    <sheetView topLeftCell="F1" zoomScale="110" zoomScaleNormal="110" workbookViewId="0">
      <selection activeCell="L28" sqref="L28"/>
    </sheetView>
  </sheetViews>
  <sheetFormatPr baseColWidth="10" defaultColWidth="11.42578125" defaultRowHeight="14.25" x14ac:dyDescent="0.2"/>
  <cols>
    <col min="1" max="2" width="4.28515625" style="14" customWidth="1"/>
    <col min="3" max="3" width="39.85546875" style="14" bestFit="1" customWidth="1"/>
    <col min="4" max="4" width="14.28515625" style="14" customWidth="1"/>
    <col min="5" max="5" width="14.85546875" style="14" customWidth="1"/>
    <col min="6" max="6" width="14.140625" style="14" bestFit="1" customWidth="1"/>
    <col min="7" max="11" width="12.42578125" style="14" customWidth="1"/>
    <col min="12" max="20" width="14.28515625" style="14" customWidth="1"/>
    <col min="21" max="21" width="13.5703125" style="14" customWidth="1"/>
    <col min="22" max="16384" width="11.42578125" style="14"/>
  </cols>
  <sheetData>
    <row r="1" spans="1:21" ht="18.75" customHeight="1" x14ac:dyDescent="0.2"/>
    <row r="2" spans="1:21" ht="18.75" customHeight="1" x14ac:dyDescent="0.2">
      <c r="A2" s="15" t="s">
        <v>58</v>
      </c>
      <c r="B2" s="16"/>
      <c r="C2" s="16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</row>
    <row r="3" spans="1:21" ht="14.25" customHeight="1" x14ac:dyDescent="0.2">
      <c r="A3" s="15"/>
      <c r="B3" s="16"/>
      <c r="C3" s="16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</row>
    <row r="4" spans="1:21" ht="14.25" customHeight="1" x14ac:dyDescent="0.2">
      <c r="A4" s="15"/>
      <c r="B4" s="18" t="s">
        <v>117</v>
      </c>
      <c r="C4" s="19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</row>
    <row r="5" spans="1:21" ht="14.25" customHeight="1" thickBot="1" x14ac:dyDescent="0.25">
      <c r="A5" s="15"/>
      <c r="B5" s="16"/>
      <c r="C5" s="16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</row>
    <row r="6" spans="1:21" x14ac:dyDescent="0.2">
      <c r="B6" s="32" t="s">
        <v>656</v>
      </c>
      <c r="C6" s="605" t="s">
        <v>651</v>
      </c>
      <c r="D6" s="607" t="s">
        <v>657</v>
      </c>
      <c r="E6" s="608"/>
      <c r="F6" s="608"/>
      <c r="G6" s="608"/>
      <c r="H6" s="608"/>
      <c r="I6" s="608"/>
      <c r="J6" s="608"/>
      <c r="K6" s="608"/>
      <c r="L6" s="608"/>
      <c r="M6" s="608"/>
      <c r="N6" s="608"/>
      <c r="O6" s="608"/>
      <c r="P6" s="608"/>
      <c r="Q6" s="608"/>
      <c r="R6" s="608"/>
      <c r="S6" s="608"/>
      <c r="T6" s="608"/>
      <c r="U6" s="609"/>
    </row>
    <row r="7" spans="1:21" ht="14.25" customHeight="1" thickBot="1" x14ac:dyDescent="0.25">
      <c r="B7" s="97"/>
      <c r="C7" s="606"/>
      <c r="D7" s="319">
        <v>0</v>
      </c>
      <c r="E7" s="320">
        <v>0.02</v>
      </c>
      <c r="F7" s="320">
        <v>0.04</v>
      </c>
      <c r="G7" s="321">
        <v>0.1</v>
      </c>
      <c r="H7" s="321">
        <v>0.2</v>
      </c>
      <c r="I7" s="321">
        <v>0.35</v>
      </c>
      <c r="J7" s="321">
        <v>0.5</v>
      </c>
      <c r="K7" s="321">
        <v>0.7</v>
      </c>
      <c r="L7" s="321">
        <v>0.75</v>
      </c>
      <c r="M7" s="321">
        <v>1</v>
      </c>
      <c r="N7" s="321">
        <v>1.5</v>
      </c>
      <c r="O7" s="321">
        <v>2.5</v>
      </c>
      <c r="P7" s="321">
        <v>3.7</v>
      </c>
      <c r="Q7" s="321">
        <v>12.5</v>
      </c>
      <c r="R7" s="321" t="s">
        <v>658</v>
      </c>
      <c r="S7" s="321"/>
      <c r="T7" s="66" t="s">
        <v>526</v>
      </c>
      <c r="U7" s="65" t="s">
        <v>659</v>
      </c>
    </row>
    <row r="8" spans="1:21" ht="14.25" customHeight="1" thickBot="1" x14ac:dyDescent="0.25">
      <c r="B8" s="56">
        <v>1</v>
      </c>
      <c r="C8" s="455" t="s">
        <v>524</v>
      </c>
      <c r="D8" s="458">
        <v>0</v>
      </c>
      <c r="E8" s="458">
        <v>0</v>
      </c>
      <c r="F8" s="458">
        <v>0</v>
      </c>
      <c r="G8" s="458">
        <v>0</v>
      </c>
      <c r="H8" s="458">
        <v>0</v>
      </c>
      <c r="I8" s="458">
        <v>45708959.855112001</v>
      </c>
      <c r="J8" s="458">
        <v>0</v>
      </c>
      <c r="K8" s="458">
        <v>0</v>
      </c>
      <c r="L8" s="458">
        <v>0</v>
      </c>
      <c r="M8" s="458">
        <v>6183149.3662519995</v>
      </c>
      <c r="N8" s="458">
        <v>0</v>
      </c>
      <c r="O8" s="296">
        <v>0</v>
      </c>
      <c r="P8" s="296">
        <v>0</v>
      </c>
      <c r="Q8" s="296">
        <v>0</v>
      </c>
      <c r="R8" s="296">
        <v>0</v>
      </c>
      <c r="S8" s="188"/>
      <c r="T8" s="187">
        <f>SUM(D8:S8)</f>
        <v>51892109.221363999</v>
      </c>
      <c r="U8" s="91"/>
    </row>
    <row r="9" spans="1:21" ht="14.25" customHeight="1" thickBot="1" x14ac:dyDescent="0.25">
      <c r="B9" s="35">
        <v>2</v>
      </c>
      <c r="C9" s="455" t="s">
        <v>519</v>
      </c>
      <c r="D9" s="458">
        <v>0</v>
      </c>
      <c r="E9" s="458">
        <v>0</v>
      </c>
      <c r="F9" s="458">
        <v>0</v>
      </c>
      <c r="G9" s="458">
        <v>0</v>
      </c>
      <c r="H9" s="458">
        <v>0</v>
      </c>
      <c r="I9" s="458">
        <v>0</v>
      </c>
      <c r="J9" s="458">
        <v>0</v>
      </c>
      <c r="K9" s="458">
        <v>0</v>
      </c>
      <c r="L9" s="458">
        <v>0</v>
      </c>
      <c r="M9" s="458">
        <v>4804821.4491879996</v>
      </c>
      <c r="N9" s="458">
        <v>0</v>
      </c>
      <c r="O9" s="296">
        <v>0</v>
      </c>
      <c r="P9" s="296">
        <v>0</v>
      </c>
      <c r="Q9" s="296">
        <v>0</v>
      </c>
      <c r="R9" s="296">
        <v>0</v>
      </c>
      <c r="S9" s="188"/>
      <c r="T9" s="187">
        <f t="shared" ref="T9:T23" si="0">SUM(D9:S9)</f>
        <v>4804821.4491879996</v>
      </c>
      <c r="U9" s="94"/>
    </row>
    <row r="10" spans="1:21" ht="14.25" customHeight="1" thickBot="1" x14ac:dyDescent="0.25">
      <c r="B10" s="35">
        <v>3</v>
      </c>
      <c r="C10" s="455" t="s">
        <v>521</v>
      </c>
      <c r="D10" s="458">
        <v>421.93</v>
      </c>
      <c r="E10" s="458">
        <v>0</v>
      </c>
      <c r="F10" s="458">
        <v>0</v>
      </c>
      <c r="G10" s="458">
        <v>0</v>
      </c>
      <c r="H10" s="458">
        <v>0</v>
      </c>
      <c r="I10" s="458">
        <v>0</v>
      </c>
      <c r="J10" s="458">
        <v>0</v>
      </c>
      <c r="K10" s="458">
        <v>0</v>
      </c>
      <c r="L10" s="458">
        <v>0</v>
      </c>
      <c r="M10" s="458">
        <v>232409.86063000001</v>
      </c>
      <c r="N10" s="458">
        <v>57513.037083000003</v>
      </c>
      <c r="O10" s="296">
        <v>0</v>
      </c>
      <c r="P10" s="296">
        <v>0</v>
      </c>
      <c r="Q10" s="296">
        <v>0</v>
      </c>
      <c r="R10" s="296">
        <v>0</v>
      </c>
      <c r="S10" s="188"/>
      <c r="T10" s="187">
        <f t="shared" si="0"/>
        <v>290344.82771300001</v>
      </c>
      <c r="U10" s="94"/>
    </row>
    <row r="11" spans="1:21" ht="14.25" customHeight="1" thickBot="1" x14ac:dyDescent="0.25">
      <c r="B11" s="57">
        <v>4</v>
      </c>
      <c r="C11" s="455" t="s">
        <v>523</v>
      </c>
      <c r="D11" s="458">
        <v>0</v>
      </c>
      <c r="E11" s="458">
        <v>0</v>
      </c>
      <c r="F11" s="458">
        <v>0</v>
      </c>
      <c r="G11" s="458">
        <v>0</v>
      </c>
      <c r="H11" s="458">
        <v>16480.769990000001</v>
      </c>
      <c r="I11" s="458">
        <v>0</v>
      </c>
      <c r="J11" s="458">
        <v>0</v>
      </c>
      <c r="K11" s="458">
        <v>0</v>
      </c>
      <c r="L11" s="458">
        <v>0</v>
      </c>
      <c r="M11" s="458">
        <v>0</v>
      </c>
      <c r="N11" s="458">
        <v>0</v>
      </c>
      <c r="O11" s="296">
        <v>0</v>
      </c>
      <c r="P11" s="296">
        <v>0</v>
      </c>
      <c r="Q11" s="296">
        <v>0</v>
      </c>
      <c r="R11" s="296">
        <v>0</v>
      </c>
      <c r="S11" s="188"/>
      <c r="T11" s="187">
        <f t="shared" si="0"/>
        <v>16480.769990000001</v>
      </c>
      <c r="U11" s="94"/>
    </row>
    <row r="12" spans="1:21" ht="14.25" customHeight="1" thickBot="1" x14ac:dyDescent="0.25">
      <c r="B12" s="35">
        <v>5</v>
      </c>
      <c r="C12" s="455" t="s">
        <v>520</v>
      </c>
      <c r="D12" s="458">
        <v>0</v>
      </c>
      <c r="E12" s="458">
        <v>0</v>
      </c>
      <c r="F12" s="458">
        <v>0</v>
      </c>
      <c r="G12" s="458">
        <v>0</v>
      </c>
      <c r="H12" s="458">
        <v>0</v>
      </c>
      <c r="I12" s="458">
        <v>0</v>
      </c>
      <c r="J12" s="458">
        <v>0</v>
      </c>
      <c r="K12" s="458">
        <v>0</v>
      </c>
      <c r="L12" s="458">
        <v>7410525.9582749996</v>
      </c>
      <c r="M12" s="458">
        <v>0</v>
      </c>
      <c r="N12" s="458">
        <v>0</v>
      </c>
      <c r="O12" s="296">
        <v>0</v>
      </c>
      <c r="P12" s="296">
        <v>0</v>
      </c>
      <c r="Q12" s="296">
        <v>0</v>
      </c>
      <c r="R12" s="296">
        <v>0</v>
      </c>
      <c r="S12" s="188"/>
      <c r="T12" s="187">
        <f t="shared" si="0"/>
        <v>7410525.9582749996</v>
      </c>
      <c r="U12" s="94"/>
    </row>
    <row r="13" spans="1:21" ht="14.25" customHeight="1" thickBot="1" x14ac:dyDescent="0.25">
      <c r="B13" s="35">
        <v>6</v>
      </c>
      <c r="C13" s="455" t="s">
        <v>522</v>
      </c>
      <c r="D13" s="296">
        <v>53590.735639999999</v>
      </c>
      <c r="E13" s="322">
        <v>0</v>
      </c>
      <c r="F13" s="322">
        <v>0</v>
      </c>
      <c r="G13" s="322">
        <v>0</v>
      </c>
      <c r="H13" s="322">
        <v>0</v>
      </c>
      <c r="I13" s="322">
        <v>0</v>
      </c>
      <c r="J13" s="322">
        <v>0</v>
      </c>
      <c r="K13" s="322">
        <v>0</v>
      </c>
      <c r="L13" s="322">
        <v>0</v>
      </c>
      <c r="M13" s="322">
        <v>0</v>
      </c>
      <c r="N13" s="322">
        <v>0</v>
      </c>
      <c r="O13" s="322">
        <v>0</v>
      </c>
      <c r="P13" s="322">
        <v>0</v>
      </c>
      <c r="Q13" s="322">
        <v>0</v>
      </c>
      <c r="R13" s="322">
        <v>0</v>
      </c>
      <c r="S13" s="188"/>
      <c r="T13" s="187">
        <f t="shared" si="0"/>
        <v>53590.735639999999</v>
      </c>
      <c r="U13" s="94"/>
    </row>
    <row r="14" spans="1:21" ht="14.25" customHeight="1" thickBot="1" x14ac:dyDescent="0.25">
      <c r="B14" s="35">
        <v>7</v>
      </c>
      <c r="C14" s="323"/>
      <c r="D14" s="188"/>
      <c r="E14" s="188"/>
      <c r="F14" s="188"/>
      <c r="G14" s="188"/>
      <c r="H14" s="188"/>
      <c r="I14" s="188"/>
      <c r="J14" s="188"/>
      <c r="K14" s="188"/>
      <c r="L14" s="188"/>
      <c r="M14" s="188"/>
      <c r="N14" s="188"/>
      <c r="O14" s="188"/>
      <c r="P14" s="188"/>
      <c r="Q14" s="188"/>
      <c r="R14" s="188"/>
      <c r="S14" s="188"/>
      <c r="T14" s="187">
        <f t="shared" si="0"/>
        <v>0</v>
      </c>
      <c r="U14" s="94"/>
    </row>
    <row r="15" spans="1:21" ht="14.25" customHeight="1" thickBot="1" x14ac:dyDescent="0.25">
      <c r="B15" s="35">
        <v>8</v>
      </c>
      <c r="C15" s="323"/>
      <c r="D15" s="188"/>
      <c r="E15" s="188"/>
      <c r="F15" s="188"/>
      <c r="G15" s="188"/>
      <c r="H15" s="188"/>
      <c r="I15" s="188"/>
      <c r="J15" s="188"/>
      <c r="K15" s="188"/>
      <c r="L15" s="188"/>
      <c r="M15" s="188"/>
      <c r="N15" s="188"/>
      <c r="O15" s="188"/>
      <c r="P15" s="188"/>
      <c r="Q15" s="188"/>
      <c r="R15" s="188"/>
      <c r="S15" s="188"/>
      <c r="T15" s="187">
        <f t="shared" si="0"/>
        <v>0</v>
      </c>
      <c r="U15" s="94"/>
    </row>
    <row r="16" spans="1:21" ht="14.25" customHeight="1" thickBot="1" x14ac:dyDescent="0.25">
      <c r="B16" s="57">
        <v>9</v>
      </c>
      <c r="C16" s="323"/>
      <c r="D16" s="188"/>
      <c r="E16" s="188"/>
      <c r="F16" s="188"/>
      <c r="G16" s="188"/>
      <c r="H16" s="188"/>
      <c r="I16" s="188"/>
      <c r="J16" s="188"/>
      <c r="K16" s="188"/>
      <c r="L16" s="188"/>
      <c r="M16" s="188"/>
      <c r="N16" s="188"/>
      <c r="O16" s="188"/>
      <c r="P16" s="188"/>
      <c r="Q16" s="188"/>
      <c r="R16" s="188"/>
      <c r="S16" s="188"/>
      <c r="T16" s="187">
        <f t="shared" si="0"/>
        <v>0</v>
      </c>
      <c r="U16" s="94"/>
    </row>
    <row r="17" spans="2:21" ht="14.25" customHeight="1" thickBot="1" x14ac:dyDescent="0.25">
      <c r="B17" s="35">
        <v>10</v>
      </c>
      <c r="C17" s="323"/>
      <c r="D17" s="188"/>
      <c r="E17" s="188"/>
      <c r="F17" s="188"/>
      <c r="G17" s="188"/>
      <c r="H17" s="188"/>
      <c r="I17" s="188"/>
      <c r="J17" s="188"/>
      <c r="K17" s="188"/>
      <c r="L17" s="188"/>
      <c r="M17" s="188"/>
      <c r="N17" s="188"/>
      <c r="O17" s="188"/>
      <c r="P17" s="188"/>
      <c r="Q17" s="188"/>
      <c r="R17" s="188"/>
      <c r="S17" s="188"/>
      <c r="T17" s="187">
        <f t="shared" si="0"/>
        <v>0</v>
      </c>
      <c r="U17" s="94"/>
    </row>
    <row r="18" spans="2:21" ht="14.25" customHeight="1" thickBot="1" x14ac:dyDescent="0.25">
      <c r="B18" s="35">
        <v>11</v>
      </c>
      <c r="C18" s="323"/>
      <c r="D18" s="188"/>
      <c r="E18" s="188"/>
      <c r="F18" s="188"/>
      <c r="G18" s="188"/>
      <c r="H18" s="188"/>
      <c r="I18" s="188"/>
      <c r="J18" s="188"/>
      <c r="K18" s="188"/>
      <c r="L18" s="188"/>
      <c r="M18" s="188"/>
      <c r="N18" s="188"/>
      <c r="O18" s="188"/>
      <c r="P18" s="188"/>
      <c r="Q18" s="188"/>
      <c r="R18" s="188"/>
      <c r="S18" s="188"/>
      <c r="T18" s="187">
        <f t="shared" si="0"/>
        <v>0</v>
      </c>
      <c r="U18" s="94"/>
    </row>
    <row r="19" spans="2:21" ht="14.25" customHeight="1" thickBot="1" x14ac:dyDescent="0.25">
      <c r="B19" s="35">
        <v>12</v>
      </c>
      <c r="C19" s="323"/>
      <c r="D19" s="188"/>
      <c r="E19" s="188"/>
      <c r="F19" s="188"/>
      <c r="G19" s="188"/>
      <c r="H19" s="188"/>
      <c r="I19" s="188"/>
      <c r="J19" s="188"/>
      <c r="K19" s="188"/>
      <c r="L19" s="188"/>
      <c r="M19" s="188"/>
      <c r="N19" s="188"/>
      <c r="O19" s="188"/>
      <c r="P19" s="188"/>
      <c r="Q19" s="188"/>
      <c r="R19" s="188"/>
      <c r="S19" s="188"/>
      <c r="T19" s="187">
        <f t="shared" si="0"/>
        <v>0</v>
      </c>
      <c r="U19" s="94"/>
    </row>
    <row r="20" spans="2:21" ht="14.25" customHeight="1" thickBot="1" x14ac:dyDescent="0.25">
      <c r="B20" s="35">
        <v>13</v>
      </c>
      <c r="C20" s="323"/>
      <c r="D20" s="188"/>
      <c r="E20" s="188"/>
      <c r="F20" s="188"/>
      <c r="G20" s="188"/>
      <c r="H20" s="188"/>
      <c r="I20" s="188"/>
      <c r="J20" s="188"/>
      <c r="K20" s="188"/>
      <c r="L20" s="188"/>
      <c r="M20" s="188"/>
      <c r="N20" s="188"/>
      <c r="O20" s="188"/>
      <c r="P20" s="188"/>
      <c r="Q20" s="188"/>
      <c r="R20" s="188"/>
      <c r="S20" s="188"/>
      <c r="T20" s="187">
        <f t="shared" si="0"/>
        <v>0</v>
      </c>
      <c r="U20" s="94"/>
    </row>
    <row r="21" spans="2:21" ht="14.25" customHeight="1" thickBot="1" x14ac:dyDescent="0.25">
      <c r="B21" s="57">
        <v>14</v>
      </c>
      <c r="C21" s="323"/>
      <c r="D21" s="188"/>
      <c r="E21" s="188"/>
      <c r="F21" s="188"/>
      <c r="G21" s="188"/>
      <c r="H21" s="188"/>
      <c r="I21" s="188"/>
      <c r="J21" s="188"/>
      <c r="K21" s="188"/>
      <c r="L21" s="188"/>
      <c r="M21" s="188"/>
      <c r="N21" s="188"/>
      <c r="O21" s="188"/>
      <c r="P21" s="188"/>
      <c r="Q21" s="188"/>
      <c r="R21" s="188"/>
      <c r="S21" s="188"/>
      <c r="T21" s="187">
        <f t="shared" si="0"/>
        <v>0</v>
      </c>
      <c r="U21" s="94"/>
    </row>
    <row r="22" spans="2:21" ht="14.25" customHeight="1" thickBot="1" x14ac:dyDescent="0.25">
      <c r="B22" s="35">
        <v>15</v>
      </c>
      <c r="C22" s="323"/>
      <c r="D22" s="188"/>
      <c r="E22" s="188"/>
      <c r="F22" s="188"/>
      <c r="G22" s="188"/>
      <c r="H22" s="188"/>
      <c r="I22" s="188"/>
      <c r="J22" s="188"/>
      <c r="K22" s="188"/>
      <c r="L22" s="188"/>
      <c r="M22" s="188"/>
      <c r="N22" s="188"/>
      <c r="O22" s="188"/>
      <c r="P22" s="188"/>
      <c r="Q22" s="188"/>
      <c r="R22" s="188"/>
      <c r="S22" s="188"/>
      <c r="T22" s="187">
        <f t="shared" si="0"/>
        <v>0</v>
      </c>
      <c r="U22" s="94"/>
    </row>
    <row r="23" spans="2:21" ht="14.25" customHeight="1" thickBot="1" x14ac:dyDescent="0.25">
      <c r="B23" s="35">
        <v>16</v>
      </c>
      <c r="C23" s="323"/>
      <c r="D23" s="188"/>
      <c r="E23" s="188"/>
      <c r="F23" s="188"/>
      <c r="G23" s="188"/>
      <c r="H23" s="188"/>
      <c r="I23" s="188"/>
      <c r="J23" s="188"/>
      <c r="K23" s="188"/>
      <c r="L23" s="188"/>
      <c r="M23" s="188"/>
      <c r="N23" s="188"/>
      <c r="O23" s="188"/>
      <c r="P23" s="188"/>
      <c r="Q23" s="188"/>
      <c r="R23" s="188"/>
      <c r="S23" s="188"/>
      <c r="T23" s="187">
        <f t="shared" si="0"/>
        <v>0</v>
      </c>
      <c r="U23" s="94"/>
    </row>
    <row r="24" spans="2:21" ht="14.25" customHeight="1" thickBot="1" x14ac:dyDescent="0.25">
      <c r="B24" s="42">
        <v>17</v>
      </c>
      <c r="C24" s="33" t="s">
        <v>526</v>
      </c>
      <c r="D24" s="189">
        <f>SUM(D8:D23)</f>
        <v>54012.665639999999</v>
      </c>
      <c r="E24" s="189">
        <f t="shared" ref="E24:R24" si="1">SUM(E8:E23)</f>
        <v>0</v>
      </c>
      <c r="F24" s="189">
        <f t="shared" si="1"/>
        <v>0</v>
      </c>
      <c r="G24" s="189">
        <f t="shared" si="1"/>
        <v>0</v>
      </c>
      <c r="H24" s="189">
        <f t="shared" si="1"/>
        <v>16480.769990000001</v>
      </c>
      <c r="I24" s="189">
        <f t="shared" si="1"/>
        <v>45708959.855112001</v>
      </c>
      <c r="J24" s="189">
        <f t="shared" si="1"/>
        <v>0</v>
      </c>
      <c r="K24" s="189">
        <f t="shared" si="1"/>
        <v>0</v>
      </c>
      <c r="L24" s="189">
        <f t="shared" si="1"/>
        <v>7410525.9582749996</v>
      </c>
      <c r="M24" s="189">
        <f t="shared" si="1"/>
        <v>11220380.676069999</v>
      </c>
      <c r="N24" s="189">
        <f t="shared" si="1"/>
        <v>57513.037083000003</v>
      </c>
      <c r="O24" s="189">
        <f t="shared" si="1"/>
        <v>0</v>
      </c>
      <c r="P24" s="189">
        <f t="shared" si="1"/>
        <v>0</v>
      </c>
      <c r="Q24" s="189">
        <f t="shared" si="1"/>
        <v>0</v>
      </c>
      <c r="R24" s="189">
        <f t="shared" si="1"/>
        <v>0</v>
      </c>
      <c r="S24" s="190"/>
      <c r="T24" s="187">
        <f>SUM(T8:T23)</f>
        <v>64467872.96216999</v>
      </c>
      <c r="U24" s="186"/>
    </row>
    <row r="25" spans="2:21" x14ac:dyDescent="0.2">
      <c r="J25" s="219"/>
      <c r="M25" s="219"/>
    </row>
    <row r="28" spans="2:21" x14ac:dyDescent="0.2">
      <c r="J28" s="285"/>
      <c r="L28" s="285"/>
    </row>
  </sheetData>
  <mergeCells count="2">
    <mergeCell ref="C6:C7"/>
    <mergeCell ref="D6:U6"/>
  </mergeCells>
  <pageMargins left="0.7" right="0.7" top="0.75" bottom="0.75" header="0.3" footer="0.3"/>
  <pageSetup paperSize="9" orientation="portrait" verticalDpi="0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Ark30">
    <tabColor rgb="FF92D050"/>
  </sheetPr>
  <dimension ref="A1:F13"/>
  <sheetViews>
    <sheetView zoomScale="110" zoomScaleNormal="110" workbookViewId="0">
      <selection activeCell="C4" sqref="C4"/>
    </sheetView>
  </sheetViews>
  <sheetFormatPr baseColWidth="10" defaultColWidth="11.42578125" defaultRowHeight="14.25" x14ac:dyDescent="0.2"/>
  <cols>
    <col min="1" max="2" width="4.28515625" style="14" customWidth="1"/>
    <col min="3" max="3" width="32.85546875" style="14" customWidth="1"/>
    <col min="4" max="5" width="14.28515625" style="14" customWidth="1"/>
    <col min="6" max="6" width="12.42578125" style="14" customWidth="1"/>
    <col min="7" max="16384" width="11.42578125" style="14"/>
  </cols>
  <sheetData>
    <row r="1" spans="1:6" ht="18.75" customHeight="1" x14ac:dyDescent="0.2"/>
    <row r="2" spans="1:6" ht="18.75" customHeight="1" x14ac:dyDescent="0.2">
      <c r="A2" s="15" t="s">
        <v>72</v>
      </c>
    </row>
    <row r="3" spans="1:6" ht="14.25" customHeight="1" x14ac:dyDescent="0.2">
      <c r="B3" s="17"/>
      <c r="C3" s="17"/>
      <c r="D3" s="17"/>
      <c r="E3" s="17"/>
      <c r="F3" s="17"/>
    </row>
    <row r="4" spans="1:6" ht="14.25" customHeight="1" x14ac:dyDescent="0.2">
      <c r="B4" s="18" t="s">
        <v>660</v>
      </c>
      <c r="C4" s="17"/>
      <c r="D4" s="17"/>
      <c r="E4" s="17"/>
      <c r="F4" s="17"/>
    </row>
    <row r="5" spans="1:6" ht="14.25" customHeight="1" thickBot="1" x14ac:dyDescent="0.25">
      <c r="B5" s="17"/>
      <c r="C5" s="17"/>
      <c r="D5" s="17"/>
      <c r="E5" s="17"/>
      <c r="F5" s="17"/>
    </row>
    <row r="6" spans="1:6" x14ac:dyDescent="0.2">
      <c r="B6" s="20"/>
      <c r="C6" s="20"/>
      <c r="D6" s="25" t="s">
        <v>118</v>
      </c>
      <c r="E6" s="36" t="s">
        <v>119</v>
      </c>
    </row>
    <row r="7" spans="1:6" ht="14.25" customHeight="1" thickBot="1" x14ac:dyDescent="0.25">
      <c r="B7" s="71"/>
      <c r="C7" s="68"/>
      <c r="D7" s="69" t="s">
        <v>661</v>
      </c>
      <c r="E7" s="70" t="s">
        <v>662</v>
      </c>
    </row>
    <row r="8" spans="1:6" x14ac:dyDescent="0.2">
      <c r="B8" s="72">
        <v>1</v>
      </c>
      <c r="C8" s="73" t="s">
        <v>663</v>
      </c>
      <c r="D8" s="74"/>
      <c r="E8" s="75"/>
    </row>
    <row r="9" spans="1:6" x14ac:dyDescent="0.2">
      <c r="B9" s="57">
        <v>2</v>
      </c>
      <c r="C9" s="76" t="s">
        <v>664</v>
      </c>
      <c r="D9" s="204"/>
      <c r="E9" s="77"/>
    </row>
    <row r="10" spans="1:6" x14ac:dyDescent="0.2">
      <c r="B10" s="57">
        <v>3</v>
      </c>
      <c r="C10" s="76" t="s">
        <v>665</v>
      </c>
      <c r="D10" s="204"/>
      <c r="E10" s="77"/>
    </row>
    <row r="11" spans="1:6" x14ac:dyDescent="0.2">
      <c r="B11" s="57">
        <v>4</v>
      </c>
      <c r="C11" s="76" t="s">
        <v>666</v>
      </c>
      <c r="D11" s="81">
        <v>2401</v>
      </c>
      <c r="E11" s="77">
        <v>700.61400000000003</v>
      </c>
    </row>
    <row r="12" spans="1:6" x14ac:dyDescent="0.2">
      <c r="B12" s="35" t="s">
        <v>667</v>
      </c>
      <c r="C12" s="78" t="s">
        <v>668</v>
      </c>
      <c r="D12" s="79"/>
      <c r="E12" s="80"/>
    </row>
    <row r="13" spans="1:6" ht="15" thickBot="1" x14ac:dyDescent="0.25">
      <c r="B13" s="42">
        <v>5</v>
      </c>
      <c r="C13" s="180" t="s">
        <v>669</v>
      </c>
      <c r="D13" s="81">
        <v>2401</v>
      </c>
      <c r="E13" s="77">
        <v>700.61400000000003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Ark34">
    <tabColor rgb="FF92D050"/>
  </sheetPr>
  <dimension ref="A1:H15"/>
  <sheetViews>
    <sheetView zoomScale="110" zoomScaleNormal="110" workbookViewId="0">
      <selection activeCell="K39" sqref="K39"/>
    </sheetView>
  </sheetViews>
  <sheetFormatPr baseColWidth="10" defaultColWidth="11.42578125" defaultRowHeight="14.25" x14ac:dyDescent="0.2"/>
  <cols>
    <col min="1" max="1" width="4.28515625" style="14" customWidth="1"/>
    <col min="2" max="2" width="15.85546875" style="14" customWidth="1"/>
    <col min="3" max="8" width="14.28515625" style="14" customWidth="1"/>
    <col min="9" max="16384" width="11.42578125" style="14"/>
  </cols>
  <sheetData>
    <row r="1" spans="1:8" ht="18.75" customHeight="1" x14ac:dyDescent="0.2"/>
    <row r="2" spans="1:8" ht="18.75" customHeight="1" x14ac:dyDescent="0.2">
      <c r="A2" s="15" t="s">
        <v>80</v>
      </c>
    </row>
    <row r="3" spans="1:8" ht="14.25" customHeight="1" x14ac:dyDescent="0.2"/>
    <row r="4" spans="1:8" ht="14.25" customHeight="1" x14ac:dyDescent="0.2">
      <c r="B4" s="18" t="s">
        <v>660</v>
      </c>
    </row>
    <row r="5" spans="1:8" ht="14.25" customHeight="1" thickBot="1" x14ac:dyDescent="0.25">
      <c r="B5" s="18"/>
    </row>
    <row r="6" spans="1:8" ht="14.25" customHeight="1" x14ac:dyDescent="0.2">
      <c r="C6" s="25" t="s">
        <v>118</v>
      </c>
      <c r="D6" s="26" t="s">
        <v>119</v>
      </c>
      <c r="E6" s="26" t="s">
        <v>120</v>
      </c>
      <c r="F6" s="26" t="s">
        <v>121</v>
      </c>
      <c r="G6" s="26" t="s">
        <v>122</v>
      </c>
      <c r="H6" s="36" t="s">
        <v>123</v>
      </c>
    </row>
    <row r="7" spans="1:8" ht="14.25" customHeight="1" x14ac:dyDescent="0.2">
      <c r="C7" s="610" t="s">
        <v>670</v>
      </c>
      <c r="D7" s="611"/>
      <c r="E7" s="611"/>
      <c r="F7" s="612"/>
      <c r="G7" s="613" t="s">
        <v>671</v>
      </c>
      <c r="H7" s="614"/>
    </row>
    <row r="8" spans="1:8" ht="14.25" customHeight="1" x14ac:dyDescent="0.2">
      <c r="C8" s="615" t="s">
        <v>672</v>
      </c>
      <c r="D8" s="616"/>
      <c r="E8" s="617" t="s">
        <v>673</v>
      </c>
      <c r="F8" s="618"/>
      <c r="G8" s="619" t="s">
        <v>672</v>
      </c>
      <c r="H8" s="621" t="s">
        <v>673</v>
      </c>
    </row>
    <row r="9" spans="1:8" ht="15" thickBot="1" x14ac:dyDescent="0.25">
      <c r="B9" s="24"/>
      <c r="C9" s="85" t="s">
        <v>674</v>
      </c>
      <c r="D9" s="84" t="s">
        <v>675</v>
      </c>
      <c r="E9" s="84" t="s">
        <v>674</v>
      </c>
      <c r="F9" s="84" t="s">
        <v>675</v>
      </c>
      <c r="G9" s="620"/>
      <c r="H9" s="622"/>
    </row>
    <row r="10" spans="1:8" ht="14.25" customHeight="1" x14ac:dyDescent="0.2">
      <c r="B10" s="86" t="s">
        <v>676</v>
      </c>
      <c r="C10" s="120">
        <v>48.68</v>
      </c>
      <c r="D10" s="121"/>
      <c r="E10" s="121"/>
      <c r="F10" s="121"/>
      <c r="G10" s="121"/>
      <c r="H10" s="122"/>
    </row>
    <row r="11" spans="1:8" ht="14.25" customHeight="1" x14ac:dyDescent="0.2">
      <c r="B11" s="170" t="s">
        <v>677</v>
      </c>
      <c r="C11" s="126">
        <v>0</v>
      </c>
      <c r="D11" s="127"/>
      <c r="E11" s="127"/>
      <c r="F11" s="127"/>
      <c r="G11" s="127"/>
      <c r="H11" s="128"/>
    </row>
    <row r="12" spans="1:8" ht="14.25" customHeight="1" thickBot="1" x14ac:dyDescent="0.25">
      <c r="B12" s="87" t="s">
        <v>526</v>
      </c>
      <c r="C12" s="123">
        <v>48.68</v>
      </c>
      <c r="D12" s="124"/>
      <c r="E12" s="124"/>
      <c r="F12" s="124"/>
      <c r="G12" s="124"/>
      <c r="H12" s="125"/>
    </row>
    <row r="15" spans="1:8" x14ac:dyDescent="0.2">
      <c r="E15" s="83"/>
    </row>
  </sheetData>
  <mergeCells count="6">
    <mergeCell ref="C7:F7"/>
    <mergeCell ref="G7:H7"/>
    <mergeCell ref="C8:D8"/>
    <mergeCell ref="E8:F8"/>
    <mergeCell ref="G8:G9"/>
    <mergeCell ref="H8:H9"/>
  </mergeCells>
  <pageMargins left="0.7" right="0.7" top="0.75" bottom="0.75" header="0.3" footer="0.3"/>
  <pageSetup paperSize="9" orientation="portrait" verticalDpi="0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Ark50">
    <tabColor rgb="FF92D050"/>
  </sheetPr>
  <dimension ref="A1:F41"/>
  <sheetViews>
    <sheetView topLeftCell="A34" zoomScale="120" zoomScaleNormal="120" workbookViewId="0">
      <selection activeCell="F42" sqref="F42"/>
    </sheetView>
  </sheetViews>
  <sheetFormatPr baseColWidth="10" defaultColWidth="11.42578125" defaultRowHeight="14.25" x14ac:dyDescent="0.2"/>
  <cols>
    <col min="1" max="3" width="4.28515625" style="14" customWidth="1"/>
    <col min="4" max="4" width="53.42578125" style="14" bestFit="1" customWidth="1"/>
    <col min="5" max="5" width="18.42578125" style="14" customWidth="1"/>
    <col min="6" max="6" width="24.85546875" style="14" customWidth="1"/>
    <col min="7" max="16384" width="11.42578125" style="14"/>
  </cols>
  <sheetData>
    <row r="1" spans="1:6" ht="18.75" customHeight="1" x14ac:dyDescent="0.2"/>
    <row r="2" spans="1:6" ht="18.75" customHeight="1" x14ac:dyDescent="0.2">
      <c r="A2" s="179" t="s">
        <v>103</v>
      </c>
      <c r="B2" s="15"/>
      <c r="C2" s="15"/>
    </row>
    <row r="3" spans="1:6" ht="14.25" customHeight="1" x14ac:dyDescent="0.2"/>
    <row r="4" spans="1:6" ht="14.25" customHeight="1" x14ac:dyDescent="0.2">
      <c r="B4" s="18" t="s">
        <v>420</v>
      </c>
      <c r="C4" s="18"/>
    </row>
    <row r="5" spans="1:6" ht="14.25" customHeight="1" thickBot="1" x14ac:dyDescent="0.25">
      <c r="B5" s="16"/>
      <c r="C5" s="16"/>
      <c r="D5" s="16"/>
      <c r="E5" s="17"/>
    </row>
    <row r="6" spans="1:6" ht="14.25" customHeight="1" x14ac:dyDescent="0.2">
      <c r="B6" s="625" t="s">
        <v>678</v>
      </c>
      <c r="C6" s="626"/>
      <c r="D6" s="626"/>
      <c r="E6" s="627" t="s">
        <v>679</v>
      </c>
      <c r="F6" s="629" t="s">
        <v>680</v>
      </c>
    </row>
    <row r="7" spans="1:6" ht="14.25" customHeight="1" x14ac:dyDescent="0.2">
      <c r="B7" s="623" t="s">
        <v>681</v>
      </c>
      <c r="C7" s="624"/>
      <c r="D7" s="624"/>
      <c r="E7" s="628"/>
      <c r="F7" s="630"/>
    </row>
    <row r="8" spans="1:6" ht="14.25" customHeight="1" x14ac:dyDescent="0.2">
      <c r="B8" s="623" t="s">
        <v>682</v>
      </c>
      <c r="C8" s="624"/>
      <c r="D8" s="624"/>
      <c r="E8" s="183">
        <v>44469</v>
      </c>
      <c r="F8" s="184">
        <f>E8</f>
        <v>44469</v>
      </c>
    </row>
    <row r="9" spans="1:6" ht="14.25" customHeight="1" thickBot="1" x14ac:dyDescent="0.25">
      <c r="B9" s="631" t="s">
        <v>683</v>
      </c>
      <c r="C9" s="632"/>
      <c r="D9" s="632"/>
      <c r="E9" s="114">
        <v>1</v>
      </c>
      <c r="F9" s="115">
        <v>1</v>
      </c>
    </row>
    <row r="10" spans="1:6" ht="14.25" customHeight="1" x14ac:dyDescent="0.2">
      <c r="B10" s="633" t="s">
        <v>684</v>
      </c>
      <c r="C10" s="634"/>
      <c r="D10" s="634"/>
      <c r="E10" s="635"/>
      <c r="F10" s="636"/>
    </row>
    <row r="11" spans="1:6" ht="14.25" customHeight="1" x14ac:dyDescent="0.2">
      <c r="B11" s="57">
        <v>1</v>
      </c>
      <c r="C11" s="100" t="s">
        <v>685</v>
      </c>
      <c r="D11" s="93"/>
      <c r="E11" s="203"/>
      <c r="F11" s="446">
        <v>4987</v>
      </c>
    </row>
    <row r="12" spans="1:6" ht="14.25" customHeight="1" x14ac:dyDescent="0.2">
      <c r="B12" s="637" t="s">
        <v>686</v>
      </c>
      <c r="C12" s="638"/>
      <c r="D12" s="638"/>
      <c r="E12" s="638"/>
      <c r="F12" s="639"/>
    </row>
    <row r="13" spans="1:6" ht="14.25" customHeight="1" x14ac:dyDescent="0.2">
      <c r="B13" s="57">
        <v>2</v>
      </c>
      <c r="C13" s="100" t="s">
        <v>687</v>
      </c>
      <c r="D13" s="101"/>
      <c r="E13" s="447">
        <f>E14+E15</f>
        <v>35618.51</v>
      </c>
      <c r="F13" s="448">
        <f>F14+F15</f>
        <v>2077.1800000000003</v>
      </c>
    </row>
    <row r="14" spans="1:6" ht="14.25" customHeight="1" x14ac:dyDescent="0.2">
      <c r="B14" s="57">
        <v>3</v>
      </c>
      <c r="C14" s="102"/>
      <c r="D14" s="281" t="s">
        <v>688</v>
      </c>
      <c r="E14" s="449">
        <f>2981.3+30399.7</f>
        <v>33381</v>
      </c>
      <c r="F14" s="450">
        <f>298.9+1516+1</f>
        <v>1815.9</v>
      </c>
    </row>
    <row r="15" spans="1:6" ht="14.25" customHeight="1" x14ac:dyDescent="0.2">
      <c r="B15" s="57">
        <v>4</v>
      </c>
      <c r="C15" s="102"/>
      <c r="D15" s="281" t="s">
        <v>689</v>
      </c>
      <c r="E15" s="449">
        <f>39.27+2198.24</f>
        <v>2237.5099999999998</v>
      </c>
      <c r="F15" s="450">
        <f>39.27+2.19+219.82</f>
        <v>261.27999999999997</v>
      </c>
    </row>
    <row r="16" spans="1:6" ht="14.25" customHeight="1" x14ac:dyDescent="0.2">
      <c r="B16" s="57">
        <v>5</v>
      </c>
      <c r="C16" s="100" t="s">
        <v>690</v>
      </c>
      <c r="D16" s="101"/>
      <c r="E16" s="447">
        <f>E17+E18</f>
        <v>5896.2800000000007</v>
      </c>
      <c r="F16" s="447">
        <f>F17+F18</f>
        <v>2370.96</v>
      </c>
    </row>
    <row r="17" spans="2:6" ht="14.25" customHeight="1" x14ac:dyDescent="0.2">
      <c r="B17" s="57">
        <v>6</v>
      </c>
      <c r="C17" s="100"/>
      <c r="D17" s="281" t="s">
        <v>691</v>
      </c>
      <c r="E17" s="449">
        <f>881.02+553.08</f>
        <v>1434.1</v>
      </c>
      <c r="F17" s="450">
        <f>213.81+222.35</f>
        <v>436.15999999999997</v>
      </c>
    </row>
    <row r="18" spans="2:6" ht="14.25" customHeight="1" x14ac:dyDescent="0.2">
      <c r="B18" s="57">
        <v>7</v>
      </c>
      <c r="C18" s="100"/>
      <c r="D18" s="281" t="s">
        <v>692</v>
      </c>
      <c r="E18" s="449">
        <v>4462.18</v>
      </c>
      <c r="F18" s="450">
        <v>1934.8</v>
      </c>
    </row>
    <row r="19" spans="2:6" ht="14.25" customHeight="1" x14ac:dyDescent="0.2">
      <c r="B19" s="57">
        <v>8</v>
      </c>
      <c r="C19" s="100"/>
      <c r="D19" s="93" t="s">
        <v>693</v>
      </c>
      <c r="E19" s="447"/>
      <c r="F19" s="448"/>
    </row>
    <row r="20" spans="2:6" ht="14.25" customHeight="1" x14ac:dyDescent="0.2">
      <c r="B20" s="57">
        <v>9</v>
      </c>
      <c r="C20" s="100" t="s">
        <v>694</v>
      </c>
      <c r="D20" s="101"/>
      <c r="E20" s="451"/>
      <c r="F20" s="448"/>
    </row>
    <row r="21" spans="2:6" ht="14.25" customHeight="1" x14ac:dyDescent="0.2">
      <c r="B21" s="57">
        <v>10</v>
      </c>
      <c r="C21" s="100" t="s">
        <v>695</v>
      </c>
      <c r="D21" s="101"/>
      <c r="E21" s="447">
        <f>E22+E24</f>
        <v>4475.49</v>
      </c>
      <c r="F21" s="447">
        <f>F22+F24</f>
        <v>310.06</v>
      </c>
    </row>
    <row r="22" spans="2:6" ht="14.25" customHeight="1" x14ac:dyDescent="0.2">
      <c r="B22" s="57">
        <v>11</v>
      </c>
      <c r="C22" s="100"/>
      <c r="D22" s="281" t="s">
        <v>696</v>
      </c>
      <c r="E22" s="449">
        <v>8.66</v>
      </c>
      <c r="F22" s="450">
        <v>8.66</v>
      </c>
    </row>
    <row r="23" spans="2:6" ht="14.25" customHeight="1" x14ac:dyDescent="0.2">
      <c r="B23" s="57">
        <v>12</v>
      </c>
      <c r="C23" s="100"/>
      <c r="D23" s="281" t="s">
        <v>697</v>
      </c>
      <c r="E23" s="449"/>
      <c r="F23" s="450"/>
    </row>
    <row r="24" spans="2:6" ht="14.25" customHeight="1" x14ac:dyDescent="0.2">
      <c r="B24" s="57">
        <v>13</v>
      </c>
      <c r="C24" s="100"/>
      <c r="D24" s="281" t="s">
        <v>698</v>
      </c>
      <c r="E24" s="449">
        <v>4466.83</v>
      </c>
      <c r="F24" s="450">
        <v>301.39999999999998</v>
      </c>
    </row>
    <row r="25" spans="2:6" ht="14.25" customHeight="1" x14ac:dyDescent="0.2">
      <c r="B25" s="57">
        <v>14</v>
      </c>
      <c r="C25" s="103" t="s">
        <v>699</v>
      </c>
      <c r="D25" s="104"/>
      <c r="E25" s="447">
        <v>634.44000000000005</v>
      </c>
      <c r="F25" s="448">
        <v>602.84</v>
      </c>
    </row>
    <row r="26" spans="2:6" ht="14.25" customHeight="1" x14ac:dyDescent="0.2">
      <c r="B26" s="57">
        <v>15</v>
      </c>
      <c r="C26" s="103" t="s">
        <v>700</v>
      </c>
      <c r="D26" s="104"/>
      <c r="E26" s="447">
        <v>3329.39</v>
      </c>
      <c r="F26" s="448">
        <v>833.61</v>
      </c>
    </row>
    <row r="27" spans="2:6" ht="14.25" customHeight="1" x14ac:dyDescent="0.2">
      <c r="B27" s="116">
        <v>16</v>
      </c>
      <c r="C27" s="105" t="s">
        <v>701</v>
      </c>
      <c r="D27" s="95"/>
      <c r="E27" s="202"/>
      <c r="F27" s="38">
        <f>F13+F16+F21+F25+F26</f>
        <v>6194.6500000000005</v>
      </c>
    </row>
    <row r="28" spans="2:6" ht="14.25" customHeight="1" x14ac:dyDescent="0.2">
      <c r="B28" s="637" t="s">
        <v>702</v>
      </c>
      <c r="C28" s="638"/>
      <c r="D28" s="638"/>
      <c r="E28" s="638"/>
      <c r="F28" s="639"/>
    </row>
    <row r="29" spans="2:6" ht="14.25" customHeight="1" x14ac:dyDescent="0.2">
      <c r="B29" s="35">
        <v>17</v>
      </c>
      <c r="C29" s="106" t="s">
        <v>703</v>
      </c>
      <c r="D29" s="95"/>
      <c r="E29" s="28"/>
      <c r="F29" s="37"/>
    </row>
    <row r="30" spans="2:6" ht="14.25" customHeight="1" x14ac:dyDescent="0.2">
      <c r="B30" s="57">
        <v>18</v>
      </c>
      <c r="C30" s="103" t="s">
        <v>704</v>
      </c>
      <c r="D30" s="104"/>
      <c r="E30" s="39">
        <v>174.32</v>
      </c>
      <c r="F30" s="41">
        <v>87.16</v>
      </c>
    </row>
    <row r="31" spans="2:6" ht="14.25" customHeight="1" x14ac:dyDescent="0.2">
      <c r="B31" s="57">
        <v>19</v>
      </c>
      <c r="C31" s="103" t="s">
        <v>705</v>
      </c>
      <c r="D31" s="104"/>
      <c r="E31" s="39">
        <f>77.38+1526.68+3.01+33.68+179.02-1</f>
        <v>1818.77</v>
      </c>
      <c r="F31" s="39">
        <f>E31+1</f>
        <v>1819.77</v>
      </c>
    </row>
    <row r="32" spans="2:6" ht="42.75" customHeight="1" x14ac:dyDescent="0.2">
      <c r="B32" s="57" t="s">
        <v>706</v>
      </c>
      <c r="C32" s="640" t="s">
        <v>707</v>
      </c>
      <c r="D32" s="641"/>
      <c r="E32" s="201"/>
      <c r="F32" s="41"/>
    </row>
    <row r="33" spans="2:6" x14ac:dyDescent="0.2">
      <c r="B33" s="57" t="s">
        <v>708</v>
      </c>
      <c r="C33" s="103" t="s">
        <v>709</v>
      </c>
      <c r="D33" s="104"/>
      <c r="E33" s="201"/>
      <c r="F33" s="41"/>
    </row>
    <row r="34" spans="2:6" ht="15" thickBot="1" x14ac:dyDescent="0.25">
      <c r="B34" s="58">
        <v>20</v>
      </c>
      <c r="C34" s="107" t="s">
        <v>710</v>
      </c>
      <c r="D34" s="117"/>
      <c r="E34" s="282">
        <f>E37</f>
        <v>1994.09</v>
      </c>
      <c r="F34" s="59">
        <f>F37</f>
        <v>1906.93</v>
      </c>
    </row>
    <row r="35" spans="2:6" x14ac:dyDescent="0.2">
      <c r="B35" s="58" t="s">
        <v>378</v>
      </c>
      <c r="C35" s="108" t="s">
        <v>711</v>
      </c>
      <c r="D35" s="117"/>
      <c r="E35" s="90"/>
      <c r="F35" s="59"/>
    </row>
    <row r="36" spans="2:6" x14ac:dyDescent="0.2">
      <c r="B36" s="58" t="s">
        <v>382</v>
      </c>
      <c r="C36" s="108" t="s">
        <v>712</v>
      </c>
      <c r="D36" s="117"/>
      <c r="E36" s="90"/>
      <c r="F36" s="59"/>
    </row>
    <row r="37" spans="2:6" ht="15" thickBot="1" x14ac:dyDescent="0.25">
      <c r="B37" s="118" t="s">
        <v>713</v>
      </c>
      <c r="C37" s="109" t="s">
        <v>714</v>
      </c>
      <c r="D37" s="119"/>
      <c r="E37" s="282">
        <f>E30+E31+1</f>
        <v>1994.09</v>
      </c>
      <c r="F37" s="283">
        <f>F30+F31</f>
        <v>1906.93</v>
      </c>
    </row>
    <row r="38" spans="2:6" ht="15" thickBot="1" x14ac:dyDescent="0.25"/>
    <row r="39" spans="2:6" x14ac:dyDescent="0.2">
      <c r="B39" s="110">
        <v>21</v>
      </c>
      <c r="C39" s="111" t="s">
        <v>715</v>
      </c>
      <c r="D39" s="111"/>
      <c r="E39" s="198"/>
      <c r="F39" s="181">
        <v>6150.05</v>
      </c>
    </row>
    <row r="40" spans="2:6" ht="15" thickBot="1" x14ac:dyDescent="0.25">
      <c r="B40" s="112">
        <v>22</v>
      </c>
      <c r="C40" s="113" t="s">
        <v>716</v>
      </c>
      <c r="D40" s="113"/>
      <c r="E40" s="199"/>
      <c r="F40" s="182">
        <v>4288.4799999999996</v>
      </c>
    </row>
    <row r="41" spans="2:6" ht="15" thickBot="1" x14ac:dyDescent="0.25">
      <c r="B41" s="82">
        <v>23</v>
      </c>
      <c r="C41" s="68" t="s">
        <v>717</v>
      </c>
      <c r="D41" s="68"/>
      <c r="E41" s="200"/>
      <c r="F41" s="185">
        <v>1.4340999999999999</v>
      </c>
    </row>
  </sheetData>
  <mergeCells count="10">
    <mergeCell ref="B9:D9"/>
    <mergeCell ref="B10:F10"/>
    <mergeCell ref="B28:F28"/>
    <mergeCell ref="C32:D32"/>
    <mergeCell ref="B12:F12"/>
    <mergeCell ref="B7:D7"/>
    <mergeCell ref="B6:D6"/>
    <mergeCell ref="E6:E7"/>
    <mergeCell ref="F6:F7"/>
    <mergeCell ref="B8:D8"/>
  </mergeCells>
  <pageMargins left="0.7" right="0.7" top="0.75" bottom="0.75" header="0.3" footer="0.3"/>
  <pageSetup paperSize="9" orientation="portrait" verticalDpi="0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92D050"/>
  </sheetPr>
  <dimension ref="A1:M69"/>
  <sheetViews>
    <sheetView zoomScaleNormal="100" workbookViewId="0">
      <selection activeCell="K35" sqref="K35"/>
    </sheetView>
  </sheetViews>
  <sheetFormatPr baseColWidth="10" defaultColWidth="11.42578125" defaultRowHeight="12.75" x14ac:dyDescent="0.2"/>
  <cols>
    <col min="1" max="2" width="4.42578125" style="150" customWidth="1"/>
    <col min="3" max="4" width="2.140625" style="150" customWidth="1"/>
    <col min="5" max="5" width="61" style="150" customWidth="1"/>
    <col min="6" max="6" width="14.42578125" style="150" customWidth="1"/>
    <col min="7" max="13" width="14.28515625" style="150" customWidth="1"/>
    <col min="14" max="16384" width="11.42578125" style="150"/>
  </cols>
  <sheetData>
    <row r="1" spans="1:13" ht="18.75" customHeight="1" x14ac:dyDescent="0.2">
      <c r="A1" s="230"/>
      <c r="B1" s="230"/>
      <c r="C1" s="230"/>
      <c r="D1" s="230"/>
      <c r="E1" s="230"/>
      <c r="F1" s="230"/>
      <c r="G1" s="230"/>
      <c r="H1" s="230"/>
      <c r="I1" s="230"/>
      <c r="J1" s="230"/>
      <c r="K1" s="230"/>
      <c r="L1" s="230"/>
      <c r="M1" s="230"/>
    </row>
    <row r="2" spans="1:13" ht="18.75" customHeight="1" x14ac:dyDescent="0.2">
      <c r="A2" s="247" t="s">
        <v>105</v>
      </c>
      <c r="B2" s="230"/>
      <c r="C2" s="230"/>
      <c r="D2" s="230"/>
      <c r="E2" s="230"/>
      <c r="F2" s="230"/>
      <c r="G2" s="230"/>
      <c r="H2" s="230"/>
      <c r="I2" s="230"/>
      <c r="J2" s="230"/>
      <c r="K2" s="230"/>
      <c r="L2" s="230"/>
      <c r="M2" s="230"/>
    </row>
    <row r="3" spans="1:13" ht="14.25" customHeight="1" x14ac:dyDescent="0.2">
      <c r="A3" s="230"/>
      <c r="B3" s="230"/>
      <c r="C3" s="230"/>
      <c r="D3" s="230"/>
      <c r="E3" s="230"/>
      <c r="F3" s="230"/>
      <c r="G3" s="230"/>
      <c r="H3" s="230"/>
      <c r="I3" s="230"/>
      <c r="J3" s="230"/>
      <c r="K3" s="230"/>
      <c r="L3" s="230"/>
      <c r="M3" s="230"/>
    </row>
    <row r="4" spans="1:13" ht="14.25" customHeight="1" x14ac:dyDescent="0.2">
      <c r="A4" s="230"/>
      <c r="B4" s="246" t="s">
        <v>117</v>
      </c>
      <c r="C4" s="246"/>
      <c r="D4" s="246"/>
      <c r="E4" s="230"/>
      <c r="F4" s="230"/>
      <c r="G4" s="230"/>
      <c r="H4" s="230"/>
      <c r="I4" s="230"/>
      <c r="J4" s="230"/>
      <c r="K4" s="230"/>
      <c r="L4" s="230"/>
      <c r="M4" s="230"/>
    </row>
    <row r="5" spans="1:13" ht="14.25" customHeight="1" thickBot="1" x14ac:dyDescent="0.25">
      <c r="A5" s="230"/>
      <c r="B5" s="246"/>
      <c r="C5" s="246"/>
      <c r="D5" s="246"/>
      <c r="E5" s="230"/>
      <c r="F5" s="230"/>
      <c r="G5" s="230"/>
      <c r="H5" s="230"/>
      <c r="I5" s="230"/>
      <c r="J5" s="230"/>
      <c r="K5" s="230"/>
      <c r="L5" s="230"/>
      <c r="M5" s="230"/>
    </row>
    <row r="6" spans="1:13" ht="14.25" customHeight="1" x14ac:dyDescent="0.2">
      <c r="A6" s="230"/>
      <c r="B6" s="230"/>
      <c r="C6" s="230"/>
      <c r="D6" s="230"/>
      <c r="E6" s="230"/>
      <c r="F6" s="642" t="s">
        <v>718</v>
      </c>
      <c r="G6" s="643"/>
      <c r="H6" s="644" t="s">
        <v>719</v>
      </c>
      <c r="I6" s="645"/>
      <c r="J6" s="643" t="s">
        <v>720</v>
      </c>
      <c r="K6" s="643"/>
      <c r="L6" s="644" t="s">
        <v>721</v>
      </c>
      <c r="M6" s="646"/>
    </row>
    <row r="7" spans="1:13" ht="27" x14ac:dyDescent="0.2">
      <c r="A7" s="230"/>
      <c r="B7" s="241"/>
      <c r="C7" s="241"/>
      <c r="D7" s="241"/>
      <c r="E7" s="241"/>
      <c r="F7" s="245"/>
      <c r="G7" s="244" t="s">
        <v>722</v>
      </c>
      <c r="H7" s="243"/>
      <c r="I7" s="244" t="s">
        <v>722</v>
      </c>
      <c r="J7" s="243"/>
      <c r="K7" s="244" t="s">
        <v>723</v>
      </c>
      <c r="L7" s="243"/>
      <c r="M7" s="242" t="s">
        <v>723</v>
      </c>
    </row>
    <row r="8" spans="1:13" ht="14.25" customHeight="1" thickBot="1" x14ac:dyDescent="0.25">
      <c r="A8" s="230"/>
      <c r="B8" s="240"/>
      <c r="C8" s="240"/>
      <c r="D8" s="240"/>
      <c r="E8" s="240"/>
      <c r="F8" s="239">
        <v>10</v>
      </c>
      <c r="G8" s="238">
        <v>30</v>
      </c>
      <c r="H8" s="237">
        <v>40</v>
      </c>
      <c r="I8" s="238">
        <v>50</v>
      </c>
      <c r="J8" s="237">
        <v>60</v>
      </c>
      <c r="K8" s="238">
        <v>80</v>
      </c>
      <c r="L8" s="237">
        <v>90</v>
      </c>
      <c r="M8" s="236">
        <v>100</v>
      </c>
    </row>
    <row r="9" spans="1:13" ht="14.25" customHeight="1" x14ac:dyDescent="0.2">
      <c r="A9" s="230"/>
      <c r="B9" s="235">
        <v>10</v>
      </c>
      <c r="C9" s="248" t="s">
        <v>724</v>
      </c>
      <c r="D9" s="249"/>
      <c r="E9" s="250"/>
      <c r="F9" s="251"/>
      <c r="G9" s="252"/>
      <c r="H9" s="253"/>
      <c r="I9" s="254"/>
      <c r="J9" s="255">
        <v>74137.114000000001</v>
      </c>
      <c r="K9" s="252"/>
      <c r="L9" s="253"/>
      <c r="M9" s="256"/>
    </row>
    <row r="10" spans="1:13" ht="14.25" customHeight="1" x14ac:dyDescent="0.2">
      <c r="A10" s="230"/>
      <c r="B10" s="234">
        <v>30</v>
      </c>
      <c r="C10" s="257" t="s">
        <v>725</v>
      </c>
      <c r="D10" s="257"/>
      <c r="E10" s="257"/>
      <c r="F10" s="81"/>
      <c r="G10" s="133"/>
      <c r="H10" s="258"/>
      <c r="I10" s="225"/>
      <c r="J10" s="130">
        <v>3193.511</v>
      </c>
      <c r="K10" s="133"/>
      <c r="L10" s="258"/>
      <c r="M10" s="226"/>
    </row>
    <row r="11" spans="1:13" ht="14.25" customHeight="1" x14ac:dyDescent="0.2">
      <c r="A11" s="230"/>
      <c r="B11" s="234">
        <v>40</v>
      </c>
      <c r="C11" s="257" t="s">
        <v>726</v>
      </c>
      <c r="D11" s="257"/>
      <c r="E11" s="257"/>
      <c r="F11" s="81"/>
      <c r="G11" s="133"/>
      <c r="H11" s="130"/>
      <c r="I11" s="133"/>
      <c r="J11" s="130">
        <v>6428.8339999999998</v>
      </c>
      <c r="K11" s="133">
        <v>5712.5469999999996</v>
      </c>
      <c r="L11" s="133">
        <v>6428.8339999999998</v>
      </c>
      <c r="M11" s="133">
        <v>5712.5469999999996</v>
      </c>
    </row>
    <row r="12" spans="1:13" ht="14.25" customHeight="1" thickBot="1" x14ac:dyDescent="0.25">
      <c r="A12" s="230"/>
      <c r="B12" s="232">
        <v>120</v>
      </c>
      <c r="C12" s="233" t="s">
        <v>727</v>
      </c>
      <c r="D12" s="233"/>
      <c r="E12" s="233"/>
      <c r="F12" s="131"/>
      <c r="G12" s="259"/>
      <c r="H12" s="260"/>
      <c r="I12" s="261"/>
      <c r="J12" s="132">
        <v>397.59399999999999</v>
      </c>
      <c r="K12" s="259"/>
      <c r="L12" s="260"/>
      <c r="M12" s="262"/>
    </row>
    <row r="13" spans="1:13" ht="14.25" x14ac:dyDescent="0.2">
      <c r="A13" s="230"/>
      <c r="B13" s="230"/>
      <c r="C13" s="230"/>
      <c r="D13" s="230"/>
      <c r="E13" s="230"/>
      <c r="F13" s="231"/>
      <c r="G13" s="231"/>
      <c r="H13" s="231"/>
      <c r="I13" s="231"/>
      <c r="J13" s="231"/>
      <c r="K13" s="231"/>
      <c r="L13" s="231"/>
      <c r="M13" s="231"/>
    </row>
    <row r="14" spans="1:13" ht="14.25" x14ac:dyDescent="0.2">
      <c r="A14" s="230"/>
      <c r="B14" s="230"/>
      <c r="C14" s="230"/>
      <c r="D14" s="230"/>
      <c r="E14" s="230"/>
      <c r="F14" s="230"/>
      <c r="G14" s="230"/>
      <c r="H14" s="230"/>
      <c r="I14" s="230"/>
      <c r="J14" s="230"/>
      <c r="K14" s="230"/>
      <c r="L14" s="230"/>
      <c r="M14" s="230"/>
    </row>
    <row r="15" spans="1:13" ht="14.25" x14ac:dyDescent="0.2">
      <c r="A15" s="230"/>
      <c r="B15" s="230"/>
      <c r="C15" s="230"/>
      <c r="D15" s="230"/>
      <c r="E15" s="230"/>
      <c r="F15" s="230"/>
      <c r="G15" s="230"/>
      <c r="H15" s="230"/>
      <c r="I15" s="230"/>
      <c r="J15" s="230"/>
      <c r="K15" s="230"/>
      <c r="L15" s="230"/>
      <c r="M15" s="230"/>
    </row>
    <row r="16" spans="1:13" ht="14.25" x14ac:dyDescent="0.2">
      <c r="A16" s="230"/>
      <c r="B16" s="230"/>
      <c r="C16" s="230"/>
      <c r="D16" s="230"/>
      <c r="E16" s="230"/>
      <c r="F16" s="230"/>
      <c r="G16" s="230"/>
      <c r="H16" s="230"/>
      <c r="I16" s="230"/>
      <c r="J16" s="230"/>
      <c r="K16" s="230"/>
      <c r="L16" s="230"/>
      <c r="M16" s="230"/>
    </row>
    <row r="17" spans="1:13" ht="14.25" x14ac:dyDescent="0.2">
      <c r="A17" s="230"/>
      <c r="B17" s="230"/>
      <c r="C17" s="230"/>
      <c r="D17" s="230"/>
      <c r="E17" s="230"/>
      <c r="F17" s="230"/>
      <c r="G17" s="230"/>
      <c r="H17" s="230"/>
      <c r="I17" s="230"/>
      <c r="J17" s="230"/>
      <c r="K17" s="230"/>
      <c r="L17" s="230"/>
      <c r="M17" s="230"/>
    </row>
    <row r="18" spans="1:13" ht="14.25" x14ac:dyDescent="0.2">
      <c r="A18" s="230"/>
      <c r="B18" s="230"/>
      <c r="C18" s="230"/>
      <c r="D18" s="230"/>
      <c r="E18" s="230"/>
      <c r="F18" s="230"/>
      <c r="G18" s="230"/>
      <c r="H18" s="230"/>
      <c r="I18" s="230"/>
      <c r="J18" s="230"/>
      <c r="K18" s="230"/>
      <c r="L18" s="230"/>
      <c r="M18" s="230"/>
    </row>
    <row r="19" spans="1:13" ht="14.25" x14ac:dyDescent="0.2">
      <c r="A19" s="230"/>
      <c r="B19" s="230"/>
      <c r="C19" s="230"/>
      <c r="D19" s="230"/>
      <c r="E19" s="230"/>
      <c r="F19" s="230"/>
      <c r="G19" s="230"/>
      <c r="H19" s="230"/>
      <c r="I19" s="230"/>
      <c r="J19" s="230"/>
      <c r="K19" s="230"/>
      <c r="L19" s="230"/>
      <c r="M19" s="230"/>
    </row>
    <row r="20" spans="1:13" ht="14.25" x14ac:dyDescent="0.2">
      <c r="A20" s="230"/>
      <c r="B20" s="230"/>
      <c r="C20" s="230"/>
      <c r="D20" s="230"/>
      <c r="E20" s="230"/>
      <c r="F20" s="230"/>
      <c r="G20" s="230"/>
      <c r="H20" s="230"/>
      <c r="I20" s="230"/>
      <c r="J20" s="230"/>
      <c r="K20" s="230"/>
      <c r="L20" s="230"/>
      <c r="M20" s="230"/>
    </row>
    <row r="21" spans="1:13" ht="14.25" x14ac:dyDescent="0.2">
      <c r="A21" s="230"/>
      <c r="B21" s="230"/>
      <c r="C21" s="230"/>
      <c r="D21" s="230"/>
      <c r="E21" s="230"/>
      <c r="F21" s="230"/>
      <c r="G21" s="230"/>
      <c r="H21" s="230"/>
      <c r="I21" s="230"/>
      <c r="J21" s="230"/>
      <c r="K21" s="230"/>
      <c r="L21" s="230"/>
      <c r="M21" s="230"/>
    </row>
    <row r="22" spans="1:13" ht="14.25" x14ac:dyDescent="0.2">
      <c r="A22" s="230"/>
      <c r="B22" s="230"/>
      <c r="C22" s="230"/>
      <c r="D22" s="230"/>
      <c r="E22" s="230"/>
      <c r="F22" s="230"/>
      <c r="G22" s="230"/>
      <c r="H22" s="230"/>
      <c r="I22" s="230"/>
      <c r="J22" s="230"/>
      <c r="K22" s="230"/>
      <c r="L22" s="230"/>
      <c r="M22" s="230"/>
    </row>
    <row r="23" spans="1:13" ht="14.25" x14ac:dyDescent="0.2">
      <c r="A23" s="230"/>
      <c r="B23" s="230"/>
      <c r="C23" s="230"/>
      <c r="D23" s="230"/>
      <c r="E23" s="230"/>
      <c r="F23" s="230"/>
      <c r="G23" s="230"/>
      <c r="H23" s="230"/>
      <c r="I23" s="230"/>
      <c r="J23" s="230"/>
      <c r="K23" s="230"/>
      <c r="L23" s="230"/>
      <c r="M23" s="230"/>
    </row>
    <row r="24" spans="1:13" ht="14.25" x14ac:dyDescent="0.2">
      <c r="A24" s="230"/>
      <c r="B24" s="230"/>
      <c r="C24" s="230"/>
      <c r="D24" s="230"/>
      <c r="E24" s="230"/>
      <c r="F24" s="230"/>
      <c r="G24" s="230"/>
      <c r="H24" s="230"/>
      <c r="I24" s="230"/>
      <c r="J24" s="230"/>
      <c r="K24" s="230"/>
      <c r="L24" s="230"/>
      <c r="M24" s="230"/>
    </row>
    <row r="25" spans="1:13" ht="14.25" x14ac:dyDescent="0.2">
      <c r="A25" s="230"/>
      <c r="B25" s="230"/>
      <c r="C25" s="230"/>
      <c r="D25" s="230"/>
      <c r="E25" s="230"/>
      <c r="F25" s="230"/>
      <c r="G25" s="230"/>
      <c r="H25" s="230"/>
      <c r="I25" s="230"/>
      <c r="J25" s="230"/>
      <c r="K25" s="230"/>
      <c r="L25" s="230"/>
      <c r="M25" s="230"/>
    </row>
    <row r="26" spans="1:13" ht="14.25" x14ac:dyDescent="0.2">
      <c r="A26" s="230"/>
      <c r="B26" s="230"/>
      <c r="C26" s="230"/>
      <c r="D26" s="230"/>
      <c r="E26" s="230"/>
      <c r="F26" s="230"/>
      <c r="G26" s="230"/>
      <c r="H26" s="230"/>
      <c r="I26" s="230"/>
      <c r="J26" s="230"/>
      <c r="K26" s="230"/>
      <c r="L26" s="230"/>
      <c r="M26" s="230"/>
    </row>
    <row r="27" spans="1:13" ht="14.25" x14ac:dyDescent="0.2">
      <c r="A27" s="230"/>
      <c r="B27" s="230"/>
      <c r="C27" s="230"/>
      <c r="D27" s="230"/>
      <c r="E27" s="230"/>
      <c r="F27" s="230"/>
      <c r="G27" s="230"/>
      <c r="H27" s="230"/>
      <c r="I27" s="230"/>
      <c r="J27" s="230"/>
      <c r="K27" s="230"/>
      <c r="L27" s="230"/>
      <c r="M27" s="230"/>
    </row>
    <row r="28" spans="1:13" ht="14.25" x14ac:dyDescent="0.2">
      <c r="A28" s="230"/>
      <c r="B28" s="230"/>
      <c r="C28" s="230"/>
      <c r="D28" s="230"/>
      <c r="E28" s="230"/>
      <c r="F28" s="230"/>
      <c r="G28" s="230"/>
      <c r="H28" s="230"/>
      <c r="I28" s="230"/>
      <c r="J28" s="230"/>
      <c r="K28" s="230"/>
      <c r="L28" s="230"/>
      <c r="M28" s="230"/>
    </row>
    <row r="29" spans="1:13" ht="14.25" x14ac:dyDescent="0.2">
      <c r="A29" s="230"/>
      <c r="B29" s="230"/>
      <c r="C29" s="230"/>
      <c r="D29" s="230"/>
      <c r="E29" s="230"/>
      <c r="F29" s="230"/>
      <c r="G29" s="230"/>
      <c r="H29" s="230"/>
      <c r="I29" s="230"/>
      <c r="J29" s="230"/>
      <c r="K29" s="230"/>
      <c r="L29" s="230"/>
      <c r="M29" s="230"/>
    </row>
    <row r="30" spans="1:13" ht="14.25" x14ac:dyDescent="0.2">
      <c r="A30" s="230"/>
      <c r="B30" s="230"/>
      <c r="C30" s="230"/>
      <c r="D30" s="230"/>
      <c r="E30" s="230"/>
      <c r="F30" s="230"/>
      <c r="G30" s="230"/>
      <c r="H30" s="230"/>
      <c r="I30" s="230"/>
      <c r="J30" s="230"/>
      <c r="K30" s="230"/>
      <c r="L30" s="230"/>
      <c r="M30" s="230"/>
    </row>
    <row r="31" spans="1:13" ht="14.25" x14ac:dyDescent="0.2">
      <c r="A31" s="230"/>
      <c r="B31" s="230"/>
      <c r="C31" s="230"/>
      <c r="D31" s="230"/>
      <c r="E31" s="230"/>
      <c r="F31" s="230"/>
      <c r="G31" s="230"/>
      <c r="H31" s="230"/>
      <c r="I31" s="230"/>
      <c r="J31" s="230"/>
      <c r="K31" s="230"/>
      <c r="L31" s="230"/>
      <c r="M31" s="230"/>
    </row>
    <row r="32" spans="1:13" ht="14.25" x14ac:dyDescent="0.2">
      <c r="A32" s="230"/>
      <c r="B32" s="230"/>
      <c r="C32" s="230"/>
      <c r="D32" s="230"/>
      <c r="E32" s="230"/>
      <c r="F32" s="230"/>
      <c r="G32" s="230"/>
      <c r="H32" s="230"/>
      <c r="I32" s="230"/>
      <c r="J32" s="230"/>
      <c r="K32" s="230"/>
      <c r="L32" s="230"/>
      <c r="M32" s="230"/>
    </row>
    <row r="33" spans="1:13" ht="14.25" x14ac:dyDescent="0.2">
      <c r="A33" s="230"/>
      <c r="B33" s="230"/>
      <c r="C33" s="230"/>
      <c r="D33" s="230"/>
      <c r="E33" s="230"/>
      <c r="F33" s="230"/>
      <c r="G33" s="230"/>
      <c r="H33" s="230"/>
      <c r="I33" s="230"/>
      <c r="J33" s="230"/>
      <c r="K33" s="230"/>
      <c r="L33" s="230"/>
      <c r="M33" s="230"/>
    </row>
    <row r="34" spans="1:13" ht="14.25" x14ac:dyDescent="0.2">
      <c r="A34" s="230"/>
      <c r="B34" s="230"/>
      <c r="C34" s="230"/>
      <c r="D34" s="230"/>
      <c r="E34" s="230"/>
      <c r="F34" s="230"/>
      <c r="G34" s="230"/>
      <c r="H34" s="230"/>
      <c r="I34" s="230"/>
      <c r="J34" s="230"/>
      <c r="K34" s="230"/>
      <c r="L34" s="230"/>
      <c r="M34" s="230"/>
    </row>
    <row r="35" spans="1:13" ht="14.25" x14ac:dyDescent="0.2">
      <c r="A35" s="230"/>
      <c r="B35" s="230"/>
      <c r="C35" s="230"/>
      <c r="D35" s="230"/>
      <c r="E35" s="230"/>
      <c r="F35" s="230"/>
      <c r="G35" s="230"/>
      <c r="H35" s="230"/>
      <c r="I35" s="230"/>
      <c r="J35" s="230"/>
      <c r="K35" s="230"/>
      <c r="L35" s="230"/>
      <c r="M35" s="230"/>
    </row>
    <row r="36" spans="1:13" ht="14.25" x14ac:dyDescent="0.2">
      <c r="A36" s="230"/>
      <c r="B36" s="230"/>
      <c r="C36" s="230"/>
      <c r="D36" s="230"/>
      <c r="E36" s="230"/>
      <c r="F36" s="230"/>
      <c r="G36" s="230"/>
      <c r="H36" s="230"/>
      <c r="I36" s="230"/>
      <c r="J36" s="230"/>
      <c r="K36" s="230"/>
      <c r="L36" s="230"/>
      <c r="M36" s="230"/>
    </row>
    <row r="37" spans="1:13" ht="14.25" x14ac:dyDescent="0.2">
      <c r="A37" s="230"/>
      <c r="B37" s="230"/>
      <c r="C37" s="230"/>
      <c r="D37" s="230"/>
      <c r="E37" s="230"/>
      <c r="F37" s="230"/>
      <c r="G37" s="230"/>
      <c r="H37" s="230"/>
      <c r="I37" s="230"/>
      <c r="J37" s="230"/>
      <c r="K37" s="230"/>
      <c r="L37" s="230"/>
      <c r="M37" s="230"/>
    </row>
    <row r="38" spans="1:13" ht="14.25" x14ac:dyDescent="0.2">
      <c r="A38" s="230"/>
      <c r="B38" s="230"/>
      <c r="C38" s="230"/>
      <c r="D38" s="230"/>
      <c r="E38" s="230"/>
      <c r="F38" s="230"/>
      <c r="G38" s="230"/>
      <c r="H38" s="230"/>
      <c r="I38" s="230"/>
      <c r="J38" s="230"/>
      <c r="K38" s="230"/>
      <c r="L38" s="230"/>
      <c r="M38" s="230"/>
    </row>
    <row r="39" spans="1:13" ht="14.25" x14ac:dyDescent="0.2">
      <c r="A39" s="230"/>
      <c r="B39" s="230"/>
      <c r="C39" s="230"/>
      <c r="D39" s="230"/>
      <c r="E39" s="230"/>
      <c r="F39" s="230"/>
      <c r="G39" s="230"/>
      <c r="H39" s="230"/>
      <c r="I39" s="230"/>
      <c r="J39" s="230"/>
      <c r="K39" s="230"/>
      <c r="L39" s="230"/>
      <c r="M39" s="230"/>
    </row>
    <row r="40" spans="1:13" ht="14.25" x14ac:dyDescent="0.2">
      <c r="A40" s="230"/>
      <c r="B40" s="230"/>
      <c r="C40" s="230"/>
      <c r="D40" s="230"/>
      <c r="E40" s="230"/>
      <c r="F40" s="230"/>
      <c r="G40" s="230"/>
      <c r="H40" s="230"/>
      <c r="I40" s="230"/>
      <c r="J40" s="230"/>
      <c r="K40" s="230"/>
      <c r="L40" s="230"/>
      <c r="M40" s="230"/>
    </row>
    <row r="41" spans="1:13" ht="14.25" x14ac:dyDescent="0.2">
      <c r="A41" s="230"/>
      <c r="B41" s="230"/>
      <c r="C41" s="230"/>
      <c r="D41" s="230"/>
      <c r="E41" s="230"/>
      <c r="F41" s="230"/>
      <c r="G41" s="230"/>
      <c r="H41" s="230"/>
      <c r="I41" s="230"/>
      <c r="J41" s="230"/>
      <c r="K41" s="230"/>
      <c r="L41" s="230"/>
      <c r="M41" s="230"/>
    </row>
    <row r="42" spans="1:13" ht="14.25" x14ac:dyDescent="0.2">
      <c r="A42" s="230"/>
      <c r="B42" s="230"/>
      <c r="C42" s="230"/>
      <c r="D42" s="230"/>
      <c r="E42" s="230"/>
      <c r="F42" s="230"/>
      <c r="G42" s="230"/>
      <c r="H42" s="230"/>
      <c r="I42" s="230"/>
      <c r="J42" s="230"/>
      <c r="K42" s="230"/>
      <c r="L42" s="230"/>
      <c r="M42" s="230"/>
    </row>
    <row r="43" spans="1:13" ht="14.25" x14ac:dyDescent="0.2">
      <c r="A43" s="230"/>
      <c r="B43" s="230"/>
      <c r="C43" s="230"/>
      <c r="D43" s="230"/>
      <c r="E43" s="230"/>
      <c r="F43" s="230"/>
      <c r="G43" s="230"/>
      <c r="H43" s="230"/>
      <c r="I43" s="230"/>
      <c r="J43" s="230"/>
      <c r="K43" s="230"/>
      <c r="L43" s="230"/>
      <c r="M43" s="230"/>
    </row>
    <row r="44" spans="1:13" ht="14.25" x14ac:dyDescent="0.2">
      <c r="A44" s="230"/>
      <c r="B44" s="230"/>
      <c r="C44" s="230"/>
      <c r="D44" s="230"/>
      <c r="E44" s="230"/>
      <c r="F44" s="230"/>
      <c r="G44" s="230"/>
      <c r="H44" s="230"/>
      <c r="I44" s="230"/>
      <c r="J44" s="230"/>
      <c r="K44" s="230"/>
      <c r="L44" s="230"/>
      <c r="M44" s="230"/>
    </row>
    <row r="45" spans="1:13" ht="14.25" x14ac:dyDescent="0.2">
      <c r="A45" s="230"/>
      <c r="B45" s="230"/>
      <c r="C45" s="230"/>
      <c r="D45" s="230"/>
      <c r="E45" s="230"/>
      <c r="F45" s="230"/>
      <c r="G45" s="230"/>
      <c r="H45" s="230"/>
      <c r="I45" s="230"/>
      <c r="J45" s="230"/>
      <c r="K45" s="230"/>
      <c r="L45" s="230"/>
      <c r="M45" s="230"/>
    </row>
    <row r="46" spans="1:13" ht="14.25" x14ac:dyDescent="0.2">
      <c r="A46" s="230"/>
      <c r="B46" s="230"/>
      <c r="C46" s="230"/>
      <c r="D46" s="230"/>
      <c r="E46" s="230"/>
      <c r="F46" s="230"/>
      <c r="G46" s="230"/>
      <c r="H46" s="230"/>
      <c r="I46" s="230"/>
      <c r="J46" s="230"/>
      <c r="K46" s="230"/>
      <c r="L46" s="230"/>
      <c r="M46" s="230"/>
    </row>
    <row r="47" spans="1:13" ht="14.25" x14ac:dyDescent="0.2">
      <c r="A47" s="230"/>
      <c r="B47" s="230"/>
      <c r="C47" s="230"/>
      <c r="D47" s="230"/>
      <c r="E47" s="230"/>
      <c r="F47" s="230"/>
      <c r="G47" s="230"/>
      <c r="H47" s="230"/>
      <c r="I47" s="230"/>
      <c r="J47" s="230"/>
      <c r="K47" s="230"/>
      <c r="L47" s="230"/>
      <c r="M47" s="230"/>
    </row>
    <row r="48" spans="1:13" ht="14.25" x14ac:dyDescent="0.2">
      <c r="A48" s="230"/>
      <c r="B48" s="230"/>
      <c r="C48" s="230"/>
      <c r="D48" s="230"/>
      <c r="E48" s="230"/>
      <c r="F48" s="230"/>
      <c r="G48" s="230"/>
      <c r="H48" s="230"/>
      <c r="I48" s="230"/>
      <c r="J48" s="230"/>
      <c r="K48" s="230"/>
      <c r="L48" s="230"/>
      <c r="M48" s="230"/>
    </row>
    <row r="49" spans="1:13" ht="14.25" x14ac:dyDescent="0.2">
      <c r="A49" s="230"/>
      <c r="B49" s="230"/>
      <c r="C49" s="230"/>
      <c r="D49" s="230"/>
      <c r="E49" s="230"/>
      <c r="F49" s="230"/>
      <c r="G49" s="230"/>
      <c r="H49" s="230"/>
      <c r="I49" s="230"/>
      <c r="J49" s="230"/>
      <c r="K49" s="230"/>
      <c r="L49" s="230"/>
      <c r="M49" s="230"/>
    </row>
    <row r="50" spans="1:13" ht="14.25" x14ac:dyDescent="0.2">
      <c r="A50" s="230"/>
      <c r="B50" s="230"/>
      <c r="C50" s="230"/>
      <c r="D50" s="230"/>
      <c r="E50" s="230"/>
      <c r="F50" s="230"/>
      <c r="G50" s="230"/>
      <c r="H50" s="230"/>
      <c r="I50" s="230"/>
      <c r="J50" s="230"/>
      <c r="K50" s="230"/>
      <c r="L50" s="230"/>
      <c r="M50" s="230"/>
    </row>
    <row r="51" spans="1:13" ht="14.25" x14ac:dyDescent="0.2">
      <c r="A51" s="230"/>
      <c r="B51" s="230"/>
      <c r="C51" s="230"/>
      <c r="D51" s="230"/>
      <c r="E51" s="230"/>
      <c r="F51" s="230"/>
      <c r="G51" s="230"/>
      <c r="H51" s="230"/>
      <c r="I51" s="230"/>
      <c r="J51" s="230"/>
      <c r="K51" s="230"/>
      <c r="L51" s="230"/>
      <c r="M51" s="230"/>
    </row>
    <row r="52" spans="1:13" ht="14.25" x14ac:dyDescent="0.2">
      <c r="A52" s="230"/>
      <c r="B52" s="230"/>
      <c r="C52" s="230"/>
      <c r="D52" s="230"/>
      <c r="E52" s="230"/>
      <c r="F52" s="230"/>
      <c r="G52" s="230"/>
      <c r="H52" s="230"/>
      <c r="I52" s="230"/>
      <c r="J52" s="230"/>
      <c r="K52" s="230"/>
      <c r="L52" s="230"/>
      <c r="M52" s="230"/>
    </row>
    <row r="53" spans="1:13" ht="14.25" x14ac:dyDescent="0.2">
      <c r="A53" s="230"/>
      <c r="B53" s="230"/>
      <c r="C53" s="230"/>
      <c r="D53" s="230"/>
      <c r="E53" s="230"/>
      <c r="F53" s="230"/>
      <c r="G53" s="230"/>
      <c r="H53" s="230"/>
      <c r="I53" s="230"/>
      <c r="J53" s="230"/>
      <c r="K53" s="230"/>
      <c r="L53" s="230"/>
      <c r="M53" s="230"/>
    </row>
    <row r="54" spans="1:13" ht="14.25" x14ac:dyDescent="0.2">
      <c r="A54" s="230"/>
      <c r="B54" s="230"/>
      <c r="C54" s="230"/>
      <c r="D54" s="230"/>
      <c r="E54" s="230"/>
      <c r="F54" s="230"/>
      <c r="G54" s="230"/>
      <c r="H54" s="230"/>
      <c r="I54" s="230"/>
      <c r="J54" s="230"/>
      <c r="K54" s="230"/>
      <c r="L54" s="230"/>
      <c r="M54" s="230"/>
    </row>
    <row r="55" spans="1:13" ht="14.25" x14ac:dyDescent="0.2">
      <c r="A55" s="230"/>
      <c r="B55" s="230"/>
      <c r="C55" s="230"/>
      <c r="D55" s="230"/>
      <c r="E55" s="230"/>
      <c r="F55" s="230"/>
      <c r="G55" s="230"/>
      <c r="H55" s="230"/>
      <c r="I55" s="230"/>
      <c r="J55" s="230"/>
      <c r="K55" s="230"/>
      <c r="L55" s="230"/>
      <c r="M55" s="230"/>
    </row>
    <row r="56" spans="1:13" ht="14.25" x14ac:dyDescent="0.2">
      <c r="A56" s="230"/>
      <c r="B56" s="230"/>
      <c r="C56" s="230"/>
      <c r="D56" s="230"/>
      <c r="E56" s="230"/>
      <c r="F56" s="230"/>
      <c r="G56" s="230"/>
      <c r="H56" s="230"/>
      <c r="I56" s="230"/>
      <c r="J56" s="230"/>
      <c r="K56" s="230"/>
      <c r="L56" s="230"/>
      <c r="M56" s="230"/>
    </row>
    <row r="57" spans="1:13" ht="14.25" x14ac:dyDescent="0.2">
      <c r="A57" s="230"/>
      <c r="B57" s="230"/>
      <c r="C57" s="230"/>
      <c r="D57" s="230"/>
      <c r="E57" s="230"/>
      <c r="F57" s="230"/>
      <c r="G57" s="230"/>
      <c r="H57" s="230"/>
      <c r="I57" s="230"/>
      <c r="J57" s="230"/>
      <c r="K57" s="230"/>
      <c r="L57" s="230"/>
      <c r="M57" s="230"/>
    </row>
    <row r="58" spans="1:13" ht="14.25" x14ac:dyDescent="0.2">
      <c r="A58" s="230"/>
      <c r="B58" s="230"/>
      <c r="C58" s="230"/>
      <c r="D58" s="230"/>
      <c r="E58" s="230"/>
      <c r="F58" s="230"/>
      <c r="G58" s="230"/>
      <c r="H58" s="230"/>
      <c r="I58" s="230"/>
      <c r="J58" s="230"/>
      <c r="K58" s="230"/>
      <c r="L58" s="230"/>
      <c r="M58" s="230"/>
    </row>
    <row r="59" spans="1:13" ht="14.25" x14ac:dyDescent="0.2">
      <c r="A59" s="230"/>
      <c r="B59" s="230"/>
      <c r="C59" s="230"/>
      <c r="D59" s="230"/>
      <c r="E59" s="230"/>
      <c r="F59" s="230"/>
      <c r="G59" s="230"/>
      <c r="H59" s="230"/>
      <c r="I59" s="230"/>
      <c r="J59" s="230"/>
      <c r="K59" s="230"/>
      <c r="L59" s="230"/>
      <c r="M59" s="230"/>
    </row>
    <row r="60" spans="1:13" ht="14.25" x14ac:dyDescent="0.2">
      <c r="A60" s="230"/>
      <c r="B60" s="230"/>
      <c r="C60" s="230"/>
      <c r="D60" s="230"/>
      <c r="E60" s="230"/>
      <c r="F60" s="230"/>
      <c r="G60" s="230"/>
      <c r="H60" s="230"/>
      <c r="I60" s="230"/>
      <c r="J60" s="230"/>
      <c r="K60" s="230"/>
      <c r="L60" s="230"/>
      <c r="M60" s="230"/>
    </row>
    <row r="61" spans="1:13" ht="14.25" x14ac:dyDescent="0.2">
      <c r="A61" s="230"/>
      <c r="B61" s="230"/>
      <c r="C61" s="230"/>
      <c r="D61" s="230"/>
      <c r="E61" s="230"/>
      <c r="F61" s="230"/>
      <c r="G61" s="230"/>
      <c r="H61" s="230"/>
      <c r="I61" s="230"/>
      <c r="J61" s="230"/>
      <c r="K61" s="230"/>
      <c r="L61" s="230"/>
      <c r="M61" s="230"/>
    </row>
    <row r="62" spans="1:13" ht="14.25" x14ac:dyDescent="0.2">
      <c r="A62" s="230"/>
      <c r="B62" s="230"/>
      <c r="C62" s="230"/>
      <c r="D62" s="230"/>
      <c r="E62" s="230"/>
      <c r="F62" s="230"/>
      <c r="G62" s="230"/>
      <c r="H62" s="230"/>
      <c r="I62" s="230"/>
      <c r="J62" s="230"/>
      <c r="K62" s="230"/>
      <c r="L62" s="230"/>
      <c r="M62" s="230"/>
    </row>
    <row r="63" spans="1:13" ht="14.25" x14ac:dyDescent="0.2">
      <c r="A63" s="230"/>
      <c r="B63" s="230"/>
      <c r="C63" s="230"/>
      <c r="D63" s="230"/>
      <c r="E63" s="230"/>
      <c r="F63" s="230"/>
      <c r="G63" s="230"/>
      <c r="H63" s="230"/>
      <c r="I63" s="230"/>
      <c r="J63" s="230"/>
      <c r="K63" s="230"/>
      <c r="L63" s="230"/>
      <c r="M63" s="230"/>
    </row>
    <row r="64" spans="1:13" ht="14.25" x14ac:dyDescent="0.2">
      <c r="A64" s="230"/>
      <c r="B64" s="230"/>
      <c r="C64" s="230"/>
      <c r="D64" s="230"/>
      <c r="E64" s="230"/>
      <c r="F64" s="230"/>
      <c r="G64" s="230"/>
      <c r="H64" s="230"/>
      <c r="I64" s="230"/>
      <c r="J64" s="230"/>
      <c r="K64" s="230"/>
      <c r="L64" s="230"/>
      <c r="M64" s="230"/>
    </row>
    <row r="65" spans="1:13" ht="14.25" x14ac:dyDescent="0.2">
      <c r="A65" s="230"/>
      <c r="B65" s="230"/>
      <c r="C65" s="230"/>
      <c r="D65" s="230"/>
      <c r="E65" s="230"/>
      <c r="F65" s="230"/>
      <c r="G65" s="230"/>
      <c r="H65" s="230"/>
      <c r="I65" s="230"/>
      <c r="J65" s="230"/>
      <c r="K65" s="230"/>
      <c r="L65" s="230"/>
      <c r="M65" s="230"/>
    </row>
    <row r="66" spans="1:13" ht="14.25" x14ac:dyDescent="0.2">
      <c r="A66" s="230"/>
      <c r="B66" s="230"/>
      <c r="C66" s="230"/>
      <c r="D66" s="230"/>
      <c r="E66" s="230"/>
      <c r="F66" s="230"/>
      <c r="G66" s="230"/>
      <c r="H66" s="230"/>
      <c r="I66" s="230"/>
      <c r="J66" s="230"/>
      <c r="K66" s="230"/>
      <c r="L66" s="230"/>
      <c r="M66" s="230"/>
    </row>
    <row r="67" spans="1:13" ht="14.25" x14ac:dyDescent="0.2">
      <c r="A67" s="230"/>
      <c r="B67" s="230"/>
      <c r="C67" s="230"/>
      <c r="D67" s="230"/>
      <c r="E67" s="230"/>
      <c r="F67" s="230"/>
      <c r="G67" s="230"/>
      <c r="H67" s="230"/>
      <c r="I67" s="230"/>
      <c r="J67" s="230"/>
      <c r="K67" s="230"/>
      <c r="L67" s="230"/>
      <c r="M67" s="230"/>
    </row>
    <row r="68" spans="1:13" ht="14.25" x14ac:dyDescent="0.2">
      <c r="A68" s="230"/>
      <c r="B68" s="230"/>
      <c r="C68" s="230"/>
      <c r="D68" s="230"/>
      <c r="E68" s="230"/>
      <c r="F68" s="230"/>
      <c r="G68" s="230"/>
      <c r="H68" s="230"/>
      <c r="I68" s="230"/>
      <c r="J68" s="230"/>
      <c r="K68" s="230"/>
      <c r="L68" s="230"/>
      <c r="M68" s="230"/>
    </row>
    <row r="69" spans="1:13" ht="14.25" x14ac:dyDescent="0.2">
      <c r="A69" s="230"/>
      <c r="B69" s="230"/>
      <c r="C69" s="230"/>
      <c r="D69" s="230"/>
      <c r="E69" s="230"/>
      <c r="F69" s="230"/>
      <c r="G69" s="230"/>
      <c r="H69" s="230"/>
      <c r="I69" s="230"/>
      <c r="J69" s="230"/>
      <c r="K69" s="230"/>
      <c r="L69" s="230"/>
      <c r="M69" s="230"/>
    </row>
  </sheetData>
  <mergeCells count="4">
    <mergeCell ref="F6:G6"/>
    <mergeCell ref="H6:I6"/>
    <mergeCell ref="J6:K6"/>
    <mergeCell ref="L6:M6"/>
  </mergeCells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92D050"/>
  </sheetPr>
  <dimension ref="A1:O47"/>
  <sheetViews>
    <sheetView zoomScale="110" zoomScaleNormal="110" workbookViewId="0">
      <selection activeCell="K11" sqref="K11"/>
    </sheetView>
  </sheetViews>
  <sheetFormatPr baseColWidth="10" defaultColWidth="11.42578125" defaultRowHeight="14.25" x14ac:dyDescent="0.2"/>
  <cols>
    <col min="1" max="1" width="4.28515625" style="14" customWidth="1"/>
    <col min="2" max="2" width="4.42578125" style="14" customWidth="1"/>
    <col min="3" max="3" width="7.5703125" style="14" customWidth="1"/>
    <col min="4" max="10" width="14.28515625" style="14" customWidth="1"/>
    <col min="11" max="16384" width="11.42578125" style="14"/>
  </cols>
  <sheetData>
    <row r="1" spans="1:15" ht="18.75" customHeight="1" x14ac:dyDescent="0.2"/>
    <row r="2" spans="1:15" ht="18.75" customHeight="1" x14ac:dyDescent="0.2">
      <c r="A2" s="15" t="s">
        <v>728</v>
      </c>
      <c r="B2" s="16"/>
      <c r="C2" s="16"/>
      <c r="D2" s="17"/>
      <c r="E2" s="17"/>
      <c r="F2" s="17"/>
    </row>
    <row r="3" spans="1:15" ht="14.25" customHeight="1" x14ac:dyDescent="0.2">
      <c r="A3" s="15"/>
      <c r="B3" s="16"/>
      <c r="C3" s="16"/>
      <c r="D3" s="17"/>
      <c r="E3" s="17"/>
      <c r="F3" s="17"/>
    </row>
    <row r="4" spans="1:15" ht="14.25" customHeight="1" x14ac:dyDescent="0.2">
      <c r="A4" s="15"/>
      <c r="B4" s="18" t="s">
        <v>660</v>
      </c>
      <c r="C4" s="18"/>
      <c r="D4" s="17"/>
      <c r="E4" s="17"/>
      <c r="F4" s="17"/>
    </row>
    <row r="5" spans="1:15" ht="14.25" customHeight="1" x14ac:dyDescent="0.2">
      <c r="A5" s="15"/>
      <c r="B5" s="16"/>
      <c r="C5" s="16"/>
      <c r="D5" s="17"/>
      <c r="E5" s="17"/>
      <c r="F5" s="17"/>
    </row>
    <row r="6" spans="1:15" ht="14.25" customHeight="1" x14ac:dyDescent="0.2">
      <c r="B6" s="16"/>
      <c r="C6" s="16"/>
      <c r="D6" s="17"/>
      <c r="E6" s="17"/>
      <c r="F6" s="17"/>
    </row>
    <row r="7" spans="1:15" ht="21" customHeight="1" x14ac:dyDescent="0.2">
      <c r="B7" s="20"/>
      <c r="C7" s="20"/>
      <c r="D7" s="649" t="s">
        <v>729</v>
      </c>
      <c r="E7" s="650"/>
      <c r="F7" s="651" t="s">
        <v>730</v>
      </c>
      <c r="G7" s="652"/>
      <c r="H7" s="650" t="s">
        <v>731</v>
      </c>
      <c r="I7" s="650"/>
      <c r="J7" s="651" t="s">
        <v>732</v>
      </c>
      <c r="K7" s="650"/>
      <c r="L7" s="650"/>
      <c r="M7" s="652"/>
      <c r="N7" s="652" t="s">
        <v>733</v>
      </c>
      <c r="O7" s="647" t="s">
        <v>734</v>
      </c>
    </row>
    <row r="8" spans="1:15" ht="32.25" customHeight="1" thickBot="1" x14ac:dyDescent="0.25">
      <c r="B8" s="20"/>
      <c r="C8" s="20"/>
      <c r="D8" s="205" t="s">
        <v>735</v>
      </c>
      <c r="E8" s="460" t="s">
        <v>736</v>
      </c>
      <c r="F8" s="460" t="s">
        <v>737</v>
      </c>
      <c r="G8" s="460" t="s">
        <v>738</v>
      </c>
      <c r="H8" s="460" t="s">
        <v>739</v>
      </c>
      <c r="I8" s="460" t="s">
        <v>740</v>
      </c>
      <c r="J8" s="460" t="s">
        <v>741</v>
      </c>
      <c r="K8" s="460" t="s">
        <v>742</v>
      </c>
      <c r="L8" s="460" t="s">
        <v>743</v>
      </c>
      <c r="M8" s="460" t="s">
        <v>419</v>
      </c>
      <c r="N8" s="653"/>
      <c r="O8" s="648"/>
    </row>
    <row r="9" spans="1:15" ht="14.25" customHeight="1" x14ac:dyDescent="0.2">
      <c r="B9" s="168"/>
      <c r="C9" s="442" t="s">
        <v>744</v>
      </c>
      <c r="D9" s="79">
        <v>78779.497000000003</v>
      </c>
      <c r="E9" s="129">
        <v>0.26600000000000001</v>
      </c>
      <c r="F9" s="129"/>
      <c r="G9" s="129"/>
      <c r="H9" s="129"/>
      <c r="I9" s="129"/>
      <c r="J9" s="129">
        <v>2971.54</v>
      </c>
      <c r="K9" s="129"/>
      <c r="L9" s="129"/>
      <c r="M9" s="129">
        <f>J9</f>
        <v>2971.54</v>
      </c>
      <c r="N9" s="265">
        <v>1</v>
      </c>
      <c r="O9" s="266">
        <v>0.01</v>
      </c>
    </row>
    <row r="10" spans="1:15" ht="14.25" customHeight="1" thickBot="1" x14ac:dyDescent="0.25">
      <c r="B10" s="363"/>
      <c r="C10" s="443" t="s">
        <v>419</v>
      </c>
      <c r="D10" s="134">
        <f>D9</f>
        <v>78779.497000000003</v>
      </c>
      <c r="E10" s="135">
        <v>0.26600000000000001</v>
      </c>
      <c r="F10" s="135"/>
      <c r="G10" s="135"/>
      <c r="H10" s="135"/>
      <c r="I10" s="135"/>
      <c r="J10" s="135">
        <f>J9</f>
        <v>2971.54</v>
      </c>
      <c r="K10" s="135"/>
      <c r="L10" s="135"/>
      <c r="M10" s="135">
        <f>J10</f>
        <v>2971.54</v>
      </c>
      <c r="N10" s="263"/>
      <c r="O10" s="264">
        <v>0.01</v>
      </c>
    </row>
    <row r="11" spans="1:15" ht="14.25" customHeight="1" x14ac:dyDescent="0.2"/>
    <row r="12" spans="1:15" ht="14.25" customHeight="1" x14ac:dyDescent="0.2">
      <c r="C12" s="444" t="s">
        <v>745</v>
      </c>
    </row>
    <row r="13" spans="1:15" ht="14.25" customHeight="1" x14ac:dyDescent="0.2"/>
    <row r="14" spans="1:15" ht="14.25" customHeight="1" x14ac:dyDescent="0.2"/>
    <row r="15" spans="1:15" ht="14.25" customHeight="1" x14ac:dyDescent="0.2"/>
    <row r="16" spans="1:15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</sheetData>
  <mergeCells count="6">
    <mergeCell ref="O7:O8"/>
    <mergeCell ref="D7:E7"/>
    <mergeCell ref="F7:G7"/>
    <mergeCell ref="H7:I7"/>
    <mergeCell ref="J7:M7"/>
    <mergeCell ref="N7:N8"/>
  </mergeCells>
  <pageMargins left="0.7" right="0.7" top="0.75" bottom="0.75" header="0.3" footer="0.3"/>
  <pageSetup paperSize="9" orientation="portrait" verticalDpi="144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rgb="FF92D050"/>
  </sheetPr>
  <dimension ref="A1:F10"/>
  <sheetViews>
    <sheetView zoomScale="110" zoomScaleNormal="110" workbookViewId="0">
      <selection activeCell="G32" sqref="G32"/>
    </sheetView>
  </sheetViews>
  <sheetFormatPr baseColWidth="10" defaultColWidth="11.42578125" defaultRowHeight="14.25" x14ac:dyDescent="0.2"/>
  <cols>
    <col min="1" max="2" width="4.28515625" style="14" customWidth="1"/>
    <col min="3" max="3" width="40.28515625" style="14" customWidth="1"/>
    <col min="4" max="10" width="14.28515625" style="14" customWidth="1"/>
    <col min="11" max="16384" width="11.42578125" style="14"/>
  </cols>
  <sheetData>
    <row r="1" spans="1:6" ht="18.75" customHeight="1" x14ac:dyDescent="0.2"/>
    <row r="2" spans="1:6" ht="18.75" customHeight="1" x14ac:dyDescent="0.2">
      <c r="A2" s="15" t="s">
        <v>111</v>
      </c>
      <c r="B2" s="15"/>
      <c r="C2" s="16"/>
      <c r="D2" s="17"/>
      <c r="E2" s="17"/>
      <c r="F2" s="17"/>
    </row>
    <row r="3" spans="1:6" ht="14.25" customHeight="1" x14ac:dyDescent="0.2">
      <c r="A3" s="15"/>
      <c r="B3" s="15"/>
      <c r="C3" s="16"/>
      <c r="D3" s="17"/>
      <c r="E3" s="17"/>
      <c r="F3" s="17"/>
    </row>
    <row r="4" spans="1:6" ht="14.25" customHeight="1" x14ac:dyDescent="0.2">
      <c r="A4" s="15"/>
      <c r="B4" s="18" t="s">
        <v>660</v>
      </c>
      <c r="D4" s="17"/>
      <c r="E4" s="17"/>
      <c r="F4" s="17"/>
    </row>
    <row r="5" spans="1:6" ht="14.25" customHeight="1" thickBot="1" x14ac:dyDescent="0.25">
      <c r="A5" s="15"/>
      <c r="B5" s="15"/>
      <c r="C5" s="16"/>
      <c r="D5" s="23"/>
      <c r="E5" s="17"/>
      <c r="F5" s="17"/>
    </row>
    <row r="6" spans="1:6" ht="14.25" customHeight="1" x14ac:dyDescent="0.2">
      <c r="C6" s="20"/>
      <c r="D6" s="284"/>
    </row>
    <row r="7" spans="1:6" ht="14.25" customHeight="1" thickBot="1" x14ac:dyDescent="0.25">
      <c r="B7" s="24"/>
      <c r="C7" s="97"/>
      <c r="D7" s="268"/>
    </row>
    <row r="8" spans="1:6" ht="14.25" customHeight="1" x14ac:dyDescent="0.2">
      <c r="B8" s="269"/>
      <c r="C8" s="445" t="s">
        <v>746</v>
      </c>
      <c r="D8" s="515">
        <v>48976</v>
      </c>
    </row>
    <row r="9" spans="1:6" ht="14.25" customHeight="1" x14ac:dyDescent="0.2">
      <c r="B9" s="269"/>
      <c r="C9" s="445" t="s">
        <v>747</v>
      </c>
      <c r="D9" s="267">
        <v>0.01</v>
      </c>
    </row>
    <row r="10" spans="1:6" ht="14.25" customHeight="1" thickBot="1" x14ac:dyDescent="0.25">
      <c r="B10" s="270"/>
      <c r="C10" s="445" t="s">
        <v>748</v>
      </c>
      <c r="D10" s="154">
        <f>D8*D9</f>
        <v>489.76</v>
      </c>
    </row>
  </sheetData>
  <pageMargins left="0.7" right="0.7" top="0.75" bottom="0.75" header="0.3" footer="0.3"/>
  <pageSetup paperSize="9" orientation="portrait" verticalDpi="144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3F3E87-25FB-42DD-848C-D3150B8576C7}">
  <dimension ref="A1"/>
  <sheetViews>
    <sheetView workbookViewId="0">
      <selection activeCell="I27" sqref="I27"/>
    </sheetView>
  </sheetViews>
  <sheetFormatPr baseColWidth="10" defaultColWidth="11.42578125"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5">
    <tabColor rgb="FF92D050"/>
  </sheetPr>
  <dimension ref="A1:I76"/>
  <sheetViews>
    <sheetView topLeftCell="A46" zoomScale="110" zoomScaleNormal="110" workbookViewId="0">
      <selection activeCell="B54" sqref="B54"/>
    </sheetView>
  </sheetViews>
  <sheetFormatPr baseColWidth="10" defaultColWidth="11.42578125" defaultRowHeight="14.25" x14ac:dyDescent="0.2"/>
  <cols>
    <col min="1" max="1" width="4.28515625" style="14" customWidth="1"/>
    <col min="2" max="2" width="50.7109375" style="14" customWidth="1"/>
    <col min="3" max="3" width="14.28515625" style="14" customWidth="1"/>
    <col min="4" max="4" width="16" style="14" customWidth="1"/>
    <col min="5" max="9" width="14.28515625" style="14" customWidth="1"/>
    <col min="10" max="16384" width="11.42578125" style="14"/>
  </cols>
  <sheetData>
    <row r="1" spans="1:9" ht="18.75" customHeight="1" x14ac:dyDescent="0.2">
      <c r="A1" s="463" t="s">
        <v>115</v>
      </c>
      <c r="B1" s="463" t="s">
        <v>115</v>
      </c>
      <c r="C1" s="463" t="s">
        <v>115</v>
      </c>
      <c r="D1" s="463" t="s">
        <v>115</v>
      </c>
      <c r="E1" s="463" t="s">
        <v>115</v>
      </c>
      <c r="F1" s="463" t="s">
        <v>115</v>
      </c>
      <c r="G1" s="463" t="s">
        <v>115</v>
      </c>
      <c r="H1" s="463" t="s">
        <v>115</v>
      </c>
      <c r="I1" s="463" t="s">
        <v>115</v>
      </c>
    </row>
    <row r="2" spans="1:9" ht="18.75" customHeight="1" x14ac:dyDescent="0.2">
      <c r="A2" s="461" t="s">
        <v>116</v>
      </c>
      <c r="B2" s="469"/>
      <c r="C2" s="469"/>
      <c r="D2" s="469"/>
      <c r="E2" s="469"/>
      <c r="F2" s="469"/>
      <c r="G2" s="469"/>
      <c r="H2" s="469"/>
      <c r="I2" s="469"/>
    </row>
    <row r="3" spans="1:9" ht="14.25" customHeight="1" x14ac:dyDescent="0.2">
      <c r="A3" s="516" t="s">
        <v>115</v>
      </c>
      <c r="B3" s="462" t="s">
        <v>115</v>
      </c>
      <c r="C3" s="463" t="s">
        <v>115</v>
      </c>
      <c r="D3" s="463" t="s">
        <v>115</v>
      </c>
      <c r="E3" s="463" t="s">
        <v>115</v>
      </c>
      <c r="F3" s="463" t="s">
        <v>115</v>
      </c>
      <c r="G3" s="463" t="s">
        <v>115</v>
      </c>
      <c r="H3" s="463" t="s">
        <v>115</v>
      </c>
      <c r="I3" s="463" t="s">
        <v>115</v>
      </c>
    </row>
    <row r="4" spans="1:9" ht="14.25" customHeight="1" x14ac:dyDescent="0.2">
      <c r="A4" s="516" t="s">
        <v>115</v>
      </c>
      <c r="B4" s="470" t="s">
        <v>117</v>
      </c>
      <c r="C4" s="463" t="s">
        <v>115</v>
      </c>
      <c r="D4" s="463" t="s">
        <v>115</v>
      </c>
      <c r="E4" s="463" t="s">
        <v>115</v>
      </c>
      <c r="F4" s="463" t="s">
        <v>115</v>
      </c>
      <c r="G4" s="463" t="s">
        <v>115</v>
      </c>
      <c r="H4" s="463" t="s">
        <v>115</v>
      </c>
      <c r="I4" s="463" t="s">
        <v>115</v>
      </c>
    </row>
    <row r="5" spans="1:9" ht="14.25" customHeight="1" x14ac:dyDescent="0.2">
      <c r="A5" s="516" t="s">
        <v>115</v>
      </c>
      <c r="B5" s="471" t="s">
        <v>115</v>
      </c>
      <c r="C5" s="464" t="s">
        <v>118</v>
      </c>
      <c r="D5" s="465" t="s">
        <v>119</v>
      </c>
      <c r="E5" s="465" t="s">
        <v>120</v>
      </c>
      <c r="F5" s="465" t="s">
        <v>121</v>
      </c>
      <c r="G5" s="465" t="s">
        <v>122</v>
      </c>
      <c r="H5" s="465" t="s">
        <v>123</v>
      </c>
      <c r="I5" s="466" t="s">
        <v>124</v>
      </c>
    </row>
    <row r="6" spans="1:9" ht="14.25" customHeight="1" x14ac:dyDescent="0.2">
      <c r="A6" s="463" t="s">
        <v>115</v>
      </c>
      <c r="B6" s="471" t="s">
        <v>115</v>
      </c>
      <c r="C6" s="579" t="s">
        <v>125</v>
      </c>
      <c r="D6" s="581" t="s">
        <v>126</v>
      </c>
      <c r="E6" s="583" t="s">
        <v>127</v>
      </c>
      <c r="F6" s="583"/>
      <c r="G6" s="583"/>
      <c r="H6" s="583"/>
      <c r="I6" s="584"/>
    </row>
    <row r="7" spans="1:9" ht="32.25" customHeight="1" x14ac:dyDescent="0.2">
      <c r="A7" s="463" t="s">
        <v>115</v>
      </c>
      <c r="B7" s="471" t="s">
        <v>115</v>
      </c>
      <c r="C7" s="580"/>
      <c r="D7" s="582"/>
      <c r="E7" s="467" t="s">
        <v>128</v>
      </c>
      <c r="F7" s="467" t="s">
        <v>129</v>
      </c>
      <c r="G7" s="467" t="s">
        <v>130</v>
      </c>
      <c r="H7" s="467" t="s">
        <v>131</v>
      </c>
      <c r="I7" s="468" t="s">
        <v>132</v>
      </c>
    </row>
    <row r="8" spans="1:9" x14ac:dyDescent="0.2">
      <c r="A8" s="463" t="s">
        <v>115</v>
      </c>
      <c r="B8" s="472" t="s">
        <v>133</v>
      </c>
      <c r="C8" s="473" t="s">
        <v>115</v>
      </c>
      <c r="D8" s="474" t="s">
        <v>115</v>
      </c>
      <c r="E8" s="475" t="s">
        <v>115</v>
      </c>
      <c r="F8" s="475" t="s">
        <v>115</v>
      </c>
      <c r="G8" s="475" t="s">
        <v>115</v>
      </c>
      <c r="H8" s="475" t="s">
        <v>115</v>
      </c>
      <c r="I8" s="476" t="s">
        <v>115</v>
      </c>
    </row>
    <row r="9" spans="1:9" ht="14.25" customHeight="1" x14ac:dyDescent="0.2">
      <c r="A9" s="463" t="s">
        <v>115</v>
      </c>
      <c r="B9" s="477" t="s">
        <v>134</v>
      </c>
      <c r="C9" s="478">
        <v>112</v>
      </c>
      <c r="D9" s="479">
        <v>112</v>
      </c>
      <c r="E9" s="478" t="s">
        <v>115</v>
      </c>
      <c r="F9" s="478" t="s">
        <v>115</v>
      </c>
      <c r="G9" s="478" t="s">
        <v>115</v>
      </c>
      <c r="H9" s="478" t="s">
        <v>115</v>
      </c>
      <c r="I9" s="480" t="s">
        <v>115</v>
      </c>
    </row>
    <row r="10" spans="1:9" ht="14.25" customHeight="1" x14ac:dyDescent="0.2">
      <c r="A10" s="463" t="s">
        <v>115</v>
      </c>
      <c r="B10" s="477" t="s">
        <v>135</v>
      </c>
      <c r="C10" s="564">
        <v>2021</v>
      </c>
      <c r="D10" s="479">
        <v>2021</v>
      </c>
      <c r="E10" s="478" t="s">
        <v>115</v>
      </c>
      <c r="F10" s="478" t="s">
        <v>115</v>
      </c>
      <c r="G10" s="478" t="s">
        <v>115</v>
      </c>
      <c r="H10" s="478" t="s">
        <v>115</v>
      </c>
      <c r="I10" s="480" t="s">
        <v>115</v>
      </c>
    </row>
    <row r="11" spans="1:9" ht="14.25" customHeight="1" x14ac:dyDescent="0.2">
      <c r="A11" s="463" t="s">
        <v>115</v>
      </c>
      <c r="B11" s="477" t="s">
        <v>136</v>
      </c>
      <c r="C11" s="564">
        <v>61945</v>
      </c>
      <c r="D11" s="479">
        <v>61984</v>
      </c>
      <c r="E11" s="478" t="s">
        <v>115</v>
      </c>
      <c r="F11" s="478" t="s">
        <v>115</v>
      </c>
      <c r="G11" s="478" t="s">
        <v>115</v>
      </c>
      <c r="H11" s="478" t="s">
        <v>115</v>
      </c>
      <c r="I11" s="480" t="s">
        <v>115</v>
      </c>
    </row>
    <row r="12" spans="1:9" ht="14.25" customHeight="1" x14ac:dyDescent="0.2">
      <c r="A12" s="463" t="s">
        <v>115</v>
      </c>
      <c r="B12" s="477" t="s">
        <v>137</v>
      </c>
      <c r="C12" s="564">
        <v>6429</v>
      </c>
      <c r="D12" s="479">
        <v>6429</v>
      </c>
      <c r="E12" s="478" t="s">
        <v>115</v>
      </c>
      <c r="F12" s="478" t="s">
        <v>115</v>
      </c>
      <c r="G12" s="478" t="s">
        <v>115</v>
      </c>
      <c r="H12" s="478" t="s">
        <v>115</v>
      </c>
      <c r="I12" s="480" t="s">
        <v>115</v>
      </c>
    </row>
    <row r="13" spans="1:9" ht="14.25" customHeight="1" x14ac:dyDescent="0.2">
      <c r="A13" s="463" t="s">
        <v>115</v>
      </c>
      <c r="B13" s="477" t="s">
        <v>138</v>
      </c>
      <c r="C13" s="564">
        <v>2266</v>
      </c>
      <c r="D13" s="479">
        <v>2266</v>
      </c>
      <c r="E13" s="478" t="s">
        <v>115</v>
      </c>
      <c r="F13" s="478" t="s">
        <v>115</v>
      </c>
      <c r="G13" s="478" t="s">
        <v>115</v>
      </c>
      <c r="H13" s="478" t="s">
        <v>115</v>
      </c>
      <c r="I13" s="481" t="s">
        <v>115</v>
      </c>
    </row>
    <row r="14" spans="1:9" ht="14.25" customHeight="1" x14ac:dyDescent="0.2">
      <c r="A14" s="463" t="s">
        <v>115</v>
      </c>
      <c r="B14" s="477" t="s">
        <v>139</v>
      </c>
      <c r="C14" s="563">
        <v>0</v>
      </c>
      <c r="D14" s="478">
        <v>69</v>
      </c>
      <c r="E14" s="478" t="s">
        <v>115</v>
      </c>
      <c r="F14" s="478" t="s">
        <v>115</v>
      </c>
      <c r="G14" s="478" t="s">
        <v>115</v>
      </c>
      <c r="H14" s="478" t="s">
        <v>115</v>
      </c>
      <c r="I14" s="480" t="s">
        <v>115</v>
      </c>
    </row>
    <row r="15" spans="1:9" ht="14.25" customHeight="1" x14ac:dyDescent="0.2">
      <c r="A15" s="463" t="s">
        <v>115</v>
      </c>
      <c r="B15" s="477" t="s">
        <v>140</v>
      </c>
      <c r="C15" s="563">
        <v>1089</v>
      </c>
      <c r="D15" s="479">
        <v>858</v>
      </c>
      <c r="E15" s="478" t="s">
        <v>115</v>
      </c>
      <c r="F15" s="478" t="s">
        <v>115</v>
      </c>
      <c r="G15" s="478" t="s">
        <v>115</v>
      </c>
      <c r="H15" s="478" t="s">
        <v>115</v>
      </c>
      <c r="I15" s="480" t="s">
        <v>115</v>
      </c>
    </row>
    <row r="16" spans="1:9" ht="14.25" customHeight="1" x14ac:dyDescent="0.2">
      <c r="A16" s="463" t="s">
        <v>115</v>
      </c>
      <c r="B16" s="477" t="s">
        <v>141</v>
      </c>
      <c r="C16" s="564">
        <v>263</v>
      </c>
      <c r="D16" s="479">
        <v>226</v>
      </c>
      <c r="E16" s="478" t="s">
        <v>115</v>
      </c>
      <c r="F16" s="478" t="s">
        <v>115</v>
      </c>
      <c r="G16" s="478" t="s">
        <v>115</v>
      </c>
      <c r="H16" s="478" t="s">
        <v>115</v>
      </c>
      <c r="I16" s="480" t="s">
        <v>115</v>
      </c>
    </row>
    <row r="17" spans="1:9" ht="14.25" customHeight="1" x14ac:dyDescent="0.2">
      <c r="A17" s="463" t="s">
        <v>115</v>
      </c>
      <c r="B17" s="477" t="s">
        <v>142</v>
      </c>
      <c r="C17" s="564">
        <v>34</v>
      </c>
      <c r="D17" s="479" t="s">
        <v>143</v>
      </c>
      <c r="E17" s="478" t="s">
        <v>115</v>
      </c>
      <c r="F17" s="478" t="s">
        <v>115</v>
      </c>
      <c r="G17" s="478" t="s">
        <v>115</v>
      </c>
      <c r="H17" s="478" t="s">
        <v>115</v>
      </c>
      <c r="I17" s="480" t="s">
        <v>115</v>
      </c>
    </row>
    <row r="18" spans="1:9" ht="14.25" customHeight="1" x14ac:dyDescent="0.2">
      <c r="A18" s="463" t="s">
        <v>115</v>
      </c>
      <c r="B18" s="477" t="s">
        <v>144</v>
      </c>
      <c r="C18" s="564">
        <v>7</v>
      </c>
      <c r="D18" s="479">
        <v>7</v>
      </c>
      <c r="E18" s="478" t="s">
        <v>115</v>
      </c>
      <c r="F18" s="478" t="s">
        <v>115</v>
      </c>
      <c r="G18" s="478" t="s">
        <v>115</v>
      </c>
      <c r="H18" s="478" t="s">
        <v>115</v>
      </c>
      <c r="I18" s="480" t="s">
        <v>115</v>
      </c>
    </row>
    <row r="19" spans="1:9" ht="14.25" customHeight="1" x14ac:dyDescent="0.2">
      <c r="A19" s="463" t="s">
        <v>115</v>
      </c>
      <c r="B19" s="477" t="s">
        <v>145</v>
      </c>
      <c r="C19" s="564">
        <v>266</v>
      </c>
      <c r="D19" s="479">
        <v>165</v>
      </c>
      <c r="E19" s="478" t="s">
        <v>115</v>
      </c>
      <c r="F19" s="478" t="s">
        <v>115</v>
      </c>
      <c r="G19" s="478" t="s">
        <v>115</v>
      </c>
      <c r="H19" s="478" t="s">
        <v>115</v>
      </c>
      <c r="I19" s="480" t="s">
        <v>115</v>
      </c>
    </row>
    <row r="20" spans="1:9" ht="14.25" customHeight="1" x14ac:dyDescent="0.2">
      <c r="A20" s="463" t="s">
        <v>115</v>
      </c>
      <c r="B20" s="482" t="s">
        <v>146</v>
      </c>
      <c r="C20" s="565">
        <v>74432</v>
      </c>
      <c r="D20" s="483">
        <v>74137</v>
      </c>
      <c r="E20" s="483" t="s">
        <v>115</v>
      </c>
      <c r="F20" s="483" t="s">
        <v>115</v>
      </c>
      <c r="G20" s="483" t="s">
        <v>115</v>
      </c>
      <c r="H20" s="483" t="s">
        <v>115</v>
      </c>
      <c r="I20" s="484" t="s">
        <v>115</v>
      </c>
    </row>
    <row r="21" spans="1:9" ht="14.25" customHeight="1" x14ac:dyDescent="0.2">
      <c r="A21" s="463" t="s">
        <v>115</v>
      </c>
      <c r="B21" s="485" t="s">
        <v>147</v>
      </c>
      <c r="C21" s="474" t="s">
        <v>115</v>
      </c>
      <c r="D21" s="474" t="s">
        <v>115</v>
      </c>
      <c r="E21" s="474" t="s">
        <v>115</v>
      </c>
      <c r="F21" s="474" t="s">
        <v>115</v>
      </c>
      <c r="G21" s="474" t="s">
        <v>115</v>
      </c>
      <c r="H21" s="474" t="s">
        <v>115</v>
      </c>
      <c r="I21" s="486" t="s">
        <v>115</v>
      </c>
    </row>
    <row r="22" spans="1:9" ht="14.25" customHeight="1" x14ac:dyDescent="0.2">
      <c r="A22" s="463" t="s">
        <v>115</v>
      </c>
      <c r="B22" s="477" t="s">
        <v>148</v>
      </c>
      <c r="C22" s="563">
        <v>150</v>
      </c>
      <c r="D22" s="479">
        <v>150</v>
      </c>
      <c r="E22" s="478" t="s">
        <v>115</v>
      </c>
      <c r="F22" s="478" t="s">
        <v>115</v>
      </c>
      <c r="G22" s="478" t="s">
        <v>115</v>
      </c>
      <c r="H22" s="478" t="s">
        <v>115</v>
      </c>
      <c r="I22" s="563">
        <v>150</v>
      </c>
    </row>
    <row r="23" spans="1:9" ht="14.25" customHeight="1" x14ac:dyDescent="0.2">
      <c r="A23" s="463" t="s">
        <v>115</v>
      </c>
      <c r="B23" s="477" t="s">
        <v>149</v>
      </c>
      <c r="C23" s="563">
        <v>46888</v>
      </c>
      <c r="D23" s="478">
        <v>46928</v>
      </c>
      <c r="E23" s="478" t="s">
        <v>115</v>
      </c>
      <c r="F23" s="478" t="s">
        <v>115</v>
      </c>
      <c r="G23" s="478" t="s">
        <v>115</v>
      </c>
      <c r="H23" s="478" t="s">
        <v>115</v>
      </c>
      <c r="I23" s="563">
        <v>46888</v>
      </c>
    </row>
    <row r="24" spans="1:9" ht="14.25" customHeight="1" x14ac:dyDescent="0.2">
      <c r="A24" s="463" t="s">
        <v>115</v>
      </c>
      <c r="B24" s="477" t="s">
        <v>150</v>
      </c>
      <c r="C24" s="563">
        <v>16053</v>
      </c>
      <c r="D24" s="478">
        <v>16053</v>
      </c>
      <c r="E24" s="478" t="s">
        <v>115</v>
      </c>
      <c r="F24" s="478" t="s">
        <v>115</v>
      </c>
      <c r="G24" s="478" t="s">
        <v>115</v>
      </c>
      <c r="H24" s="478" t="s">
        <v>115</v>
      </c>
      <c r="I24" s="563">
        <v>16053</v>
      </c>
    </row>
    <row r="25" spans="1:9" ht="14.25" customHeight="1" x14ac:dyDescent="0.2">
      <c r="A25" s="463" t="s">
        <v>115</v>
      </c>
      <c r="B25" s="477" t="s">
        <v>151</v>
      </c>
      <c r="C25" s="563">
        <v>150</v>
      </c>
      <c r="D25" s="478">
        <v>143</v>
      </c>
      <c r="E25" s="478" t="s">
        <v>115</v>
      </c>
      <c r="F25" s="478" t="s">
        <v>115</v>
      </c>
      <c r="G25" s="478" t="s">
        <v>115</v>
      </c>
      <c r="H25" s="478" t="s">
        <v>115</v>
      </c>
      <c r="I25" s="563">
        <v>150</v>
      </c>
    </row>
    <row r="26" spans="1:9" ht="14.25" customHeight="1" x14ac:dyDescent="0.2">
      <c r="A26" s="463" t="s">
        <v>115</v>
      </c>
      <c r="B26" s="477" t="s">
        <v>152</v>
      </c>
      <c r="C26" s="563">
        <v>593</v>
      </c>
      <c r="D26" s="478">
        <v>542</v>
      </c>
      <c r="E26" s="478" t="s">
        <v>115</v>
      </c>
      <c r="F26" s="478" t="s">
        <v>115</v>
      </c>
      <c r="G26" s="478" t="s">
        <v>115</v>
      </c>
      <c r="H26" s="478" t="s">
        <v>115</v>
      </c>
      <c r="I26" s="563">
        <v>593</v>
      </c>
    </row>
    <row r="27" spans="1:9" ht="14.25" customHeight="1" x14ac:dyDescent="0.2">
      <c r="A27" s="463" t="s">
        <v>115</v>
      </c>
      <c r="B27" s="477" t="s">
        <v>153</v>
      </c>
      <c r="C27" s="563">
        <v>703</v>
      </c>
      <c r="D27" s="478">
        <v>703</v>
      </c>
      <c r="E27" s="478" t="s">
        <v>115</v>
      </c>
      <c r="F27" s="478" t="s">
        <v>115</v>
      </c>
      <c r="G27" s="478" t="s">
        <v>115</v>
      </c>
      <c r="H27" s="478" t="s">
        <v>115</v>
      </c>
      <c r="I27" s="563">
        <v>703</v>
      </c>
    </row>
    <row r="28" spans="1:9" ht="14.25" customHeight="1" x14ac:dyDescent="0.2">
      <c r="A28" s="463" t="s">
        <v>115</v>
      </c>
      <c r="B28" s="482" t="s">
        <v>154</v>
      </c>
      <c r="C28" s="565">
        <v>64537</v>
      </c>
      <c r="D28" s="483">
        <v>64521</v>
      </c>
      <c r="E28" s="483" t="s">
        <v>115</v>
      </c>
      <c r="F28" s="483" t="s">
        <v>115</v>
      </c>
      <c r="G28" s="483" t="s">
        <v>115</v>
      </c>
      <c r="H28" s="483" t="s">
        <v>115</v>
      </c>
      <c r="I28" s="565">
        <v>64537</v>
      </c>
    </row>
    <row r="29" spans="1:9" ht="14.25" customHeight="1" x14ac:dyDescent="0.2">
      <c r="A29" s="463" t="s">
        <v>115</v>
      </c>
      <c r="B29" s="485" t="s">
        <v>155</v>
      </c>
      <c r="C29" s="566"/>
      <c r="D29" s="474" t="s">
        <v>115</v>
      </c>
      <c r="E29" s="474" t="s">
        <v>115</v>
      </c>
      <c r="F29" s="474" t="s">
        <v>115</v>
      </c>
      <c r="G29" s="474" t="s">
        <v>115</v>
      </c>
      <c r="H29" s="474" t="s">
        <v>115</v>
      </c>
      <c r="I29" s="566"/>
    </row>
    <row r="30" spans="1:9" ht="14.25" customHeight="1" x14ac:dyDescent="0.2">
      <c r="A30" s="463" t="s">
        <v>115</v>
      </c>
      <c r="B30" s="477" t="s">
        <v>156</v>
      </c>
      <c r="C30" s="563">
        <v>1778</v>
      </c>
      <c r="D30" s="478">
        <v>1778</v>
      </c>
      <c r="E30" s="478" t="s">
        <v>115</v>
      </c>
      <c r="F30" s="478" t="s">
        <v>115</v>
      </c>
      <c r="G30" s="478" t="s">
        <v>115</v>
      </c>
      <c r="H30" s="478" t="s">
        <v>115</v>
      </c>
      <c r="I30" s="563">
        <v>1778</v>
      </c>
    </row>
    <row r="31" spans="1:9" ht="14.25" customHeight="1" x14ac:dyDescent="0.2">
      <c r="A31" s="463" t="s">
        <v>115</v>
      </c>
      <c r="B31" s="477" t="s">
        <v>157</v>
      </c>
      <c r="C31" s="563">
        <v>2777</v>
      </c>
      <c r="D31" s="478">
        <v>2777</v>
      </c>
      <c r="E31" s="478" t="s">
        <v>115</v>
      </c>
      <c r="F31" s="478" t="s">
        <v>115</v>
      </c>
      <c r="G31" s="478" t="s">
        <v>115</v>
      </c>
      <c r="H31" s="478" t="s">
        <v>115</v>
      </c>
      <c r="I31" s="563">
        <v>2777</v>
      </c>
    </row>
    <row r="32" spans="1:9" ht="14.25" customHeight="1" x14ac:dyDescent="0.2">
      <c r="A32" s="463" t="s">
        <v>115</v>
      </c>
      <c r="B32" s="477" t="s">
        <v>158</v>
      </c>
      <c r="C32" s="563">
        <v>645</v>
      </c>
      <c r="D32" s="478">
        <v>645</v>
      </c>
      <c r="E32" s="478" t="s">
        <v>115</v>
      </c>
      <c r="F32" s="478" t="s">
        <v>115</v>
      </c>
      <c r="G32" s="478" t="s">
        <v>115</v>
      </c>
      <c r="H32" s="478" t="s">
        <v>115</v>
      </c>
      <c r="I32" s="563">
        <v>645</v>
      </c>
    </row>
    <row r="33" spans="1:9" ht="14.25" customHeight="1" x14ac:dyDescent="0.2">
      <c r="A33" s="463" t="s">
        <v>115</v>
      </c>
      <c r="B33" s="477" t="s">
        <v>159</v>
      </c>
      <c r="C33" s="563">
        <v>7</v>
      </c>
      <c r="D33" s="478">
        <v>7</v>
      </c>
      <c r="E33" s="478" t="s">
        <v>115</v>
      </c>
      <c r="F33" s="478" t="s">
        <v>115</v>
      </c>
      <c r="G33" s="478" t="s">
        <v>115</v>
      </c>
      <c r="H33" s="478" t="s">
        <v>115</v>
      </c>
      <c r="I33" s="563">
        <v>7</v>
      </c>
    </row>
    <row r="34" spans="1:9" ht="14.25" customHeight="1" x14ac:dyDescent="0.2">
      <c r="A34" s="463" t="s">
        <v>115</v>
      </c>
      <c r="B34" s="477" t="s">
        <v>160</v>
      </c>
      <c r="C34" s="563">
        <v>3423</v>
      </c>
      <c r="D34" s="478">
        <v>3423</v>
      </c>
      <c r="E34" s="478" t="s">
        <v>115</v>
      </c>
      <c r="F34" s="478" t="s">
        <v>115</v>
      </c>
      <c r="G34" s="478" t="s">
        <v>115</v>
      </c>
      <c r="H34" s="478" t="s">
        <v>115</v>
      </c>
      <c r="I34" s="563">
        <v>3423</v>
      </c>
    </row>
    <row r="35" spans="1:9" ht="14.25" customHeight="1" x14ac:dyDescent="0.2">
      <c r="A35" s="463" t="s">
        <v>115</v>
      </c>
      <c r="B35" s="477" t="s">
        <v>161</v>
      </c>
      <c r="C35" s="563">
        <v>23</v>
      </c>
      <c r="D35" s="478">
        <v>23</v>
      </c>
      <c r="E35" s="478" t="s">
        <v>115</v>
      </c>
      <c r="F35" s="478" t="s">
        <v>115</v>
      </c>
      <c r="G35" s="478" t="s">
        <v>115</v>
      </c>
      <c r="H35" s="478" t="s">
        <v>115</v>
      </c>
      <c r="I35" s="563">
        <v>23</v>
      </c>
    </row>
    <row r="36" spans="1:9" ht="14.25" customHeight="1" x14ac:dyDescent="0.2">
      <c r="A36" s="463" t="s">
        <v>115</v>
      </c>
      <c r="B36" s="477" t="s">
        <v>162</v>
      </c>
      <c r="C36" s="563">
        <v>350</v>
      </c>
      <c r="D36" s="478">
        <v>350</v>
      </c>
      <c r="E36" s="478" t="s">
        <v>115</v>
      </c>
      <c r="F36" s="478" t="s">
        <v>115</v>
      </c>
      <c r="G36" s="478" t="s">
        <v>115</v>
      </c>
      <c r="H36" s="478" t="s">
        <v>115</v>
      </c>
      <c r="I36" s="563">
        <v>350</v>
      </c>
    </row>
    <row r="37" spans="1:9" ht="14.25" customHeight="1" x14ac:dyDescent="0.2">
      <c r="A37" s="463" t="s">
        <v>115</v>
      </c>
      <c r="B37" s="477" t="s">
        <v>163</v>
      </c>
      <c r="C37" s="563">
        <f>250+633</f>
        <v>883</v>
      </c>
      <c r="D37" s="478">
        <v>615</v>
      </c>
      <c r="E37" s="478" t="s">
        <v>115</v>
      </c>
      <c r="F37" s="478" t="s">
        <v>115</v>
      </c>
      <c r="G37" s="478" t="s">
        <v>115</v>
      </c>
      <c r="H37" s="478" t="s">
        <v>115</v>
      </c>
      <c r="I37" s="563">
        <f>250+633</f>
        <v>883</v>
      </c>
    </row>
    <row r="38" spans="1:9" ht="14.25" customHeight="1" x14ac:dyDescent="0.2">
      <c r="A38" s="463" t="s">
        <v>115</v>
      </c>
      <c r="B38" s="477" t="s">
        <v>164</v>
      </c>
      <c r="C38" s="563">
        <v>10</v>
      </c>
      <c r="D38" s="478" t="s">
        <v>143</v>
      </c>
      <c r="E38" s="478" t="s">
        <v>115</v>
      </c>
      <c r="F38" s="478" t="s">
        <v>115</v>
      </c>
      <c r="G38" s="478" t="s">
        <v>115</v>
      </c>
      <c r="H38" s="478" t="s">
        <v>115</v>
      </c>
      <c r="I38" s="563">
        <v>10</v>
      </c>
    </row>
    <row r="39" spans="1:9" ht="14.25" customHeight="1" x14ac:dyDescent="0.2">
      <c r="A39" s="463" t="s">
        <v>115</v>
      </c>
      <c r="B39" s="482" t="s">
        <v>165</v>
      </c>
      <c r="C39" s="565">
        <v>9895</v>
      </c>
      <c r="D39" s="483">
        <v>9617</v>
      </c>
      <c r="E39" s="483" t="s">
        <v>115</v>
      </c>
      <c r="F39" s="483" t="s">
        <v>115</v>
      </c>
      <c r="G39" s="483" t="s">
        <v>115</v>
      </c>
      <c r="H39" s="483" t="s">
        <v>115</v>
      </c>
      <c r="I39" s="565">
        <v>9895</v>
      </c>
    </row>
    <row r="40" spans="1:9" ht="14.25" customHeight="1" x14ac:dyDescent="0.2">
      <c r="A40" s="463" t="s">
        <v>115</v>
      </c>
      <c r="B40" s="485" t="s">
        <v>115</v>
      </c>
      <c r="C40" s="566"/>
      <c r="D40" s="474" t="s">
        <v>115</v>
      </c>
      <c r="E40" s="474" t="s">
        <v>115</v>
      </c>
      <c r="F40" s="474" t="s">
        <v>115</v>
      </c>
      <c r="G40" s="474" t="s">
        <v>115</v>
      </c>
      <c r="H40" s="474" t="s">
        <v>115</v>
      </c>
      <c r="I40" s="566"/>
    </row>
    <row r="41" spans="1:9" ht="14.25" customHeight="1" thickBot="1" x14ac:dyDescent="0.25">
      <c r="A41" s="463" t="s">
        <v>115</v>
      </c>
      <c r="B41" s="487" t="s">
        <v>166</v>
      </c>
      <c r="C41" s="567">
        <v>74432</v>
      </c>
      <c r="D41" s="488">
        <v>74137</v>
      </c>
      <c r="E41" s="489" t="s">
        <v>115</v>
      </c>
      <c r="F41" s="489" t="s">
        <v>115</v>
      </c>
      <c r="G41" s="489" t="s">
        <v>115</v>
      </c>
      <c r="H41" s="489" t="s">
        <v>115</v>
      </c>
      <c r="I41" s="567">
        <v>74432</v>
      </c>
    </row>
    <row r="42" spans="1:9" ht="14.25" customHeight="1" x14ac:dyDescent="0.2">
      <c r="A42" s="463" t="s">
        <v>115</v>
      </c>
      <c r="B42" s="491" t="s">
        <v>115</v>
      </c>
      <c r="C42" s="492" t="s">
        <v>115</v>
      </c>
      <c r="D42" s="493" t="s">
        <v>115</v>
      </c>
      <c r="E42" s="492" t="s">
        <v>115</v>
      </c>
      <c r="F42" s="492" t="s">
        <v>115</v>
      </c>
      <c r="G42" s="492" t="s">
        <v>115</v>
      </c>
      <c r="H42" s="492" t="s">
        <v>115</v>
      </c>
      <c r="I42" s="494" t="s">
        <v>115</v>
      </c>
    </row>
    <row r="43" spans="1:9" ht="14.25" customHeight="1" x14ac:dyDescent="0.2">
      <c r="A43" s="463" t="s">
        <v>115</v>
      </c>
      <c r="B43" s="477" t="s">
        <v>115</v>
      </c>
      <c r="C43" s="478" t="s">
        <v>115</v>
      </c>
      <c r="D43" s="478" t="s">
        <v>115</v>
      </c>
      <c r="E43" s="478" t="s">
        <v>115</v>
      </c>
      <c r="F43" s="478" t="s">
        <v>115</v>
      </c>
      <c r="G43" s="478" t="s">
        <v>115</v>
      </c>
      <c r="H43" s="478" t="s">
        <v>115</v>
      </c>
      <c r="I43" s="481" t="s">
        <v>115</v>
      </c>
    </row>
    <row r="44" spans="1:9" ht="14.25" customHeight="1" x14ac:dyDescent="0.2">
      <c r="A44" s="463" t="s">
        <v>115</v>
      </c>
      <c r="B44" s="477" t="s">
        <v>115</v>
      </c>
      <c r="C44" s="478" t="s">
        <v>115</v>
      </c>
      <c r="D44" s="478" t="s">
        <v>115</v>
      </c>
      <c r="E44" s="478" t="s">
        <v>115</v>
      </c>
      <c r="F44" s="478" t="s">
        <v>115</v>
      </c>
      <c r="G44" s="478" t="s">
        <v>115</v>
      </c>
      <c r="H44" s="478" t="s">
        <v>115</v>
      </c>
      <c r="I44" s="481" t="s">
        <v>115</v>
      </c>
    </row>
    <row r="45" spans="1:9" ht="14.25" customHeight="1" x14ac:dyDescent="0.2">
      <c r="A45" s="463" t="s">
        <v>115</v>
      </c>
      <c r="B45" s="482" t="s">
        <v>115</v>
      </c>
      <c r="C45" s="483" t="s">
        <v>115</v>
      </c>
      <c r="D45" s="483" t="s">
        <v>115</v>
      </c>
      <c r="E45" s="483" t="s">
        <v>115</v>
      </c>
      <c r="F45" s="483" t="s">
        <v>115</v>
      </c>
      <c r="G45" s="483" t="s">
        <v>115</v>
      </c>
      <c r="H45" s="483" t="s">
        <v>115</v>
      </c>
      <c r="I45" s="484" t="s">
        <v>115</v>
      </c>
    </row>
    <row r="46" spans="1:9" ht="14.25" customHeight="1" x14ac:dyDescent="0.2">
      <c r="A46" s="463" t="s">
        <v>115</v>
      </c>
      <c r="B46" s="485" t="s">
        <v>115</v>
      </c>
      <c r="C46" s="474" t="s">
        <v>115</v>
      </c>
      <c r="D46" s="474" t="s">
        <v>115</v>
      </c>
      <c r="E46" s="474" t="s">
        <v>115</v>
      </c>
      <c r="F46" s="474" t="s">
        <v>115</v>
      </c>
      <c r="G46" s="474" t="s">
        <v>115</v>
      </c>
      <c r="H46" s="474" t="s">
        <v>115</v>
      </c>
      <c r="I46" s="486" t="s">
        <v>115</v>
      </c>
    </row>
    <row r="47" spans="1:9" ht="14.25" customHeight="1" x14ac:dyDescent="0.2">
      <c r="A47" s="463" t="s">
        <v>115</v>
      </c>
      <c r="B47" s="487" t="s">
        <v>115</v>
      </c>
      <c r="C47" s="488" t="s">
        <v>115</v>
      </c>
      <c r="D47" s="489" t="s">
        <v>115</v>
      </c>
      <c r="E47" s="489" t="s">
        <v>115</v>
      </c>
      <c r="F47" s="489" t="s">
        <v>115</v>
      </c>
      <c r="G47" s="489" t="s">
        <v>115</v>
      </c>
      <c r="H47" s="489" t="s">
        <v>115</v>
      </c>
      <c r="I47" s="490" t="s">
        <v>115</v>
      </c>
    </row>
    <row r="48" spans="1:9" x14ac:dyDescent="0.2">
      <c r="A48" s="463" t="s">
        <v>115</v>
      </c>
      <c r="B48" s="463" t="s">
        <v>115</v>
      </c>
      <c r="C48" s="463" t="s">
        <v>115</v>
      </c>
      <c r="D48" s="463" t="s">
        <v>115</v>
      </c>
      <c r="E48" s="463" t="s">
        <v>115</v>
      </c>
      <c r="F48" s="463" t="s">
        <v>115</v>
      </c>
      <c r="G48" s="585"/>
      <c r="H48" s="585"/>
      <c r="I48" s="585"/>
    </row>
    <row r="49" spans="1:9" x14ac:dyDescent="0.2">
      <c r="A49" s="463" t="s">
        <v>115</v>
      </c>
      <c r="B49" s="463" t="s">
        <v>115</v>
      </c>
      <c r="C49" s="463" t="s">
        <v>115</v>
      </c>
      <c r="D49" s="463" t="s">
        <v>115</v>
      </c>
      <c r="E49" s="463" t="s">
        <v>115</v>
      </c>
      <c r="F49" s="463" t="s">
        <v>115</v>
      </c>
      <c r="G49" s="585"/>
      <c r="H49" s="585"/>
      <c r="I49" s="585"/>
    </row>
    <row r="50" spans="1:9" x14ac:dyDescent="0.2">
      <c r="A50" s="463" t="s">
        <v>115</v>
      </c>
      <c r="B50" s="463" t="s">
        <v>115</v>
      </c>
      <c r="C50" s="463" t="s">
        <v>115</v>
      </c>
      <c r="D50" s="463" t="s">
        <v>115</v>
      </c>
      <c r="E50" s="463" t="s">
        <v>115</v>
      </c>
      <c r="F50" s="463" t="s">
        <v>115</v>
      </c>
      <c r="G50" s="463" t="s">
        <v>115</v>
      </c>
      <c r="H50" s="463" t="s">
        <v>115</v>
      </c>
      <c r="I50" s="463" t="s">
        <v>115</v>
      </c>
    </row>
    <row r="51" spans="1:9" x14ac:dyDescent="0.2">
      <c r="A51" s="463" t="s">
        <v>115</v>
      </c>
      <c r="B51" s="463" t="s">
        <v>115</v>
      </c>
      <c r="C51" s="463" t="s">
        <v>115</v>
      </c>
      <c r="D51" s="463" t="s">
        <v>115</v>
      </c>
      <c r="E51" s="463" t="s">
        <v>115</v>
      </c>
      <c r="F51" s="463" t="s">
        <v>115</v>
      </c>
      <c r="G51" s="463" t="s">
        <v>115</v>
      </c>
      <c r="H51" s="463" t="s">
        <v>115</v>
      </c>
      <c r="I51" s="463" t="s">
        <v>115</v>
      </c>
    </row>
    <row r="52" spans="1:9" x14ac:dyDescent="0.2">
      <c r="A52" s="463" t="s">
        <v>115</v>
      </c>
      <c r="B52" s="576" t="s">
        <v>167</v>
      </c>
      <c r="C52" s="463" t="s">
        <v>115</v>
      </c>
      <c r="D52" s="463" t="s">
        <v>115</v>
      </c>
      <c r="E52" s="463" t="s">
        <v>115</v>
      </c>
      <c r="F52" s="463" t="s">
        <v>115</v>
      </c>
      <c r="G52" s="463" t="s">
        <v>115</v>
      </c>
      <c r="H52" s="463" t="s">
        <v>115</v>
      </c>
      <c r="I52" s="463" t="s">
        <v>115</v>
      </c>
    </row>
    <row r="53" spans="1:9" x14ac:dyDescent="0.2">
      <c r="A53" s="463" t="s">
        <v>115</v>
      </c>
      <c r="B53" s="463" t="s">
        <v>115</v>
      </c>
      <c r="C53" s="463" t="s">
        <v>115</v>
      </c>
      <c r="D53" s="463" t="s">
        <v>115</v>
      </c>
      <c r="E53" s="463" t="s">
        <v>115</v>
      </c>
      <c r="F53" s="463" t="s">
        <v>115</v>
      </c>
      <c r="G53" s="463" t="s">
        <v>115</v>
      </c>
      <c r="H53" s="463" t="s">
        <v>115</v>
      </c>
      <c r="I53" s="463" t="s">
        <v>115</v>
      </c>
    </row>
    <row r="54" spans="1:9" ht="71.25" x14ac:dyDescent="0.2">
      <c r="A54" s="463" t="s">
        <v>115</v>
      </c>
      <c r="B54" s="463" t="s">
        <v>168</v>
      </c>
      <c r="C54" s="463" t="s">
        <v>115</v>
      </c>
      <c r="D54" s="463" t="s">
        <v>115</v>
      </c>
      <c r="E54" s="463" t="s">
        <v>115</v>
      </c>
      <c r="F54" s="463" t="s">
        <v>115</v>
      </c>
      <c r="G54" s="463" t="s">
        <v>115</v>
      </c>
      <c r="H54" s="463" t="s">
        <v>115</v>
      </c>
      <c r="I54" s="463" t="s">
        <v>115</v>
      </c>
    </row>
    <row r="55" spans="1:9" x14ac:dyDescent="0.2">
      <c r="A55" s="463" t="s">
        <v>115</v>
      </c>
      <c r="B55" s="463" t="s">
        <v>115</v>
      </c>
      <c r="C55" s="463" t="s">
        <v>115</v>
      </c>
      <c r="D55" s="463" t="s">
        <v>115</v>
      </c>
      <c r="E55" s="463" t="s">
        <v>115</v>
      </c>
      <c r="F55" s="463" t="s">
        <v>115</v>
      </c>
      <c r="G55" s="463" t="s">
        <v>115</v>
      </c>
      <c r="H55" s="463" t="s">
        <v>115</v>
      </c>
      <c r="I55" s="463" t="s">
        <v>115</v>
      </c>
    </row>
    <row r="56" spans="1:9" ht="85.5" x14ac:dyDescent="0.2">
      <c r="A56" s="463" t="s">
        <v>115</v>
      </c>
      <c r="B56" s="463" t="s">
        <v>169</v>
      </c>
      <c r="C56" s="463" t="s">
        <v>115</v>
      </c>
      <c r="D56" s="463" t="s">
        <v>115</v>
      </c>
      <c r="E56" s="463" t="s">
        <v>115</v>
      </c>
      <c r="F56" s="463" t="s">
        <v>115</v>
      </c>
      <c r="G56" s="463" t="s">
        <v>115</v>
      </c>
      <c r="H56" s="463" t="s">
        <v>115</v>
      </c>
      <c r="I56" s="463" t="s">
        <v>115</v>
      </c>
    </row>
    <row r="57" spans="1:9" x14ac:dyDescent="0.2">
      <c r="A57" s="463" t="s">
        <v>115</v>
      </c>
      <c r="B57" s="463" t="s">
        <v>115</v>
      </c>
      <c r="C57" s="463" t="s">
        <v>115</v>
      </c>
      <c r="D57" s="463" t="s">
        <v>115</v>
      </c>
      <c r="E57" s="463" t="s">
        <v>115</v>
      </c>
      <c r="F57" s="463" t="s">
        <v>115</v>
      </c>
      <c r="G57" s="463" t="s">
        <v>115</v>
      </c>
      <c r="H57" s="463" t="s">
        <v>115</v>
      </c>
      <c r="I57" s="463" t="s">
        <v>115</v>
      </c>
    </row>
    <row r="58" spans="1:9" ht="61.5" customHeight="1" x14ac:dyDescent="0.2">
      <c r="A58" s="463" t="s">
        <v>115</v>
      </c>
      <c r="B58" s="577" t="s">
        <v>170</v>
      </c>
      <c r="C58" s="577"/>
      <c r="D58" s="463" t="s">
        <v>115</v>
      </c>
      <c r="E58" s="463" t="s">
        <v>115</v>
      </c>
      <c r="F58" s="463" t="s">
        <v>115</v>
      </c>
      <c r="G58" s="463" t="s">
        <v>115</v>
      </c>
      <c r="H58" s="463" t="s">
        <v>115</v>
      </c>
      <c r="I58" s="463" t="s">
        <v>115</v>
      </c>
    </row>
    <row r="59" spans="1:9" x14ac:dyDescent="0.2">
      <c r="A59" s="463" t="s">
        <v>115</v>
      </c>
      <c r="B59" s="463" t="s">
        <v>115</v>
      </c>
      <c r="C59" s="463" t="s">
        <v>115</v>
      </c>
      <c r="D59" s="463" t="s">
        <v>115</v>
      </c>
      <c r="E59" s="463" t="s">
        <v>115</v>
      </c>
      <c r="F59" s="463" t="s">
        <v>115</v>
      </c>
      <c r="G59" s="463" t="s">
        <v>115</v>
      </c>
      <c r="H59" s="463" t="s">
        <v>115</v>
      </c>
      <c r="I59" s="463" t="s">
        <v>115</v>
      </c>
    </row>
    <row r="60" spans="1:9" x14ac:dyDescent="0.2">
      <c r="A60" s="463" t="s">
        <v>115</v>
      </c>
      <c r="B60" s="463" t="s">
        <v>115</v>
      </c>
      <c r="C60" s="463" t="s">
        <v>115</v>
      </c>
      <c r="D60" s="463" t="s">
        <v>115</v>
      </c>
      <c r="E60" s="463" t="s">
        <v>115</v>
      </c>
      <c r="F60" s="463" t="s">
        <v>115</v>
      </c>
      <c r="G60" s="463" t="s">
        <v>115</v>
      </c>
      <c r="H60" s="463" t="s">
        <v>115</v>
      </c>
      <c r="I60" s="463" t="s">
        <v>115</v>
      </c>
    </row>
    <row r="61" spans="1:9" x14ac:dyDescent="0.2">
      <c r="A61" s="463" t="s">
        <v>115</v>
      </c>
      <c r="B61" s="463" t="s">
        <v>115</v>
      </c>
      <c r="C61" s="463" t="s">
        <v>115</v>
      </c>
      <c r="D61" s="463" t="s">
        <v>115</v>
      </c>
      <c r="E61" s="463" t="s">
        <v>115</v>
      </c>
      <c r="F61" s="463" t="s">
        <v>115</v>
      </c>
      <c r="G61" s="463" t="s">
        <v>115</v>
      </c>
      <c r="H61" s="463" t="s">
        <v>115</v>
      </c>
      <c r="I61" s="463" t="s">
        <v>115</v>
      </c>
    </row>
    <row r="62" spans="1:9" x14ac:dyDescent="0.2">
      <c r="A62" s="463" t="s">
        <v>115</v>
      </c>
      <c r="B62" s="463" t="s">
        <v>115</v>
      </c>
      <c r="C62" s="463" t="s">
        <v>115</v>
      </c>
      <c r="D62" s="463" t="s">
        <v>115</v>
      </c>
      <c r="E62" s="463" t="s">
        <v>115</v>
      </c>
      <c r="F62" s="463" t="s">
        <v>115</v>
      </c>
      <c r="G62" s="463" t="s">
        <v>115</v>
      </c>
      <c r="H62" s="463" t="s">
        <v>115</v>
      </c>
      <c r="I62" s="463" t="s">
        <v>115</v>
      </c>
    </row>
    <row r="63" spans="1:9" x14ac:dyDescent="0.2">
      <c r="A63" s="463" t="s">
        <v>115</v>
      </c>
      <c r="B63" s="463" t="s">
        <v>115</v>
      </c>
      <c r="C63" s="463" t="s">
        <v>115</v>
      </c>
      <c r="D63" s="463" t="s">
        <v>115</v>
      </c>
      <c r="E63" s="463" t="s">
        <v>115</v>
      </c>
      <c r="F63" s="463" t="s">
        <v>115</v>
      </c>
      <c r="G63" s="463" t="s">
        <v>115</v>
      </c>
      <c r="H63" s="463" t="s">
        <v>115</v>
      </c>
      <c r="I63" s="463" t="s">
        <v>115</v>
      </c>
    </row>
    <row r="64" spans="1:9" x14ac:dyDescent="0.2">
      <c r="A64" s="463" t="s">
        <v>115</v>
      </c>
      <c r="B64" s="463" t="s">
        <v>115</v>
      </c>
      <c r="C64" s="463" t="s">
        <v>115</v>
      </c>
      <c r="D64" s="463" t="s">
        <v>115</v>
      </c>
      <c r="E64" s="463" t="s">
        <v>115</v>
      </c>
      <c r="F64" s="463" t="s">
        <v>115</v>
      </c>
      <c r="G64" s="463" t="s">
        <v>115</v>
      </c>
      <c r="H64" s="463" t="s">
        <v>115</v>
      </c>
      <c r="I64" s="463" t="s">
        <v>115</v>
      </c>
    </row>
    <row r="65" spans="1:9" x14ac:dyDescent="0.2">
      <c r="A65" s="463" t="s">
        <v>115</v>
      </c>
      <c r="B65" s="463" t="s">
        <v>115</v>
      </c>
      <c r="C65" s="463" t="s">
        <v>115</v>
      </c>
      <c r="D65" s="463" t="s">
        <v>115</v>
      </c>
      <c r="E65" s="463" t="s">
        <v>115</v>
      </c>
      <c r="F65" s="463" t="s">
        <v>115</v>
      </c>
      <c r="G65" s="463" t="s">
        <v>115</v>
      </c>
      <c r="H65" s="463" t="s">
        <v>115</v>
      </c>
      <c r="I65" s="463" t="s">
        <v>115</v>
      </c>
    </row>
    <row r="66" spans="1:9" x14ac:dyDescent="0.2">
      <c r="A66" s="463" t="s">
        <v>115</v>
      </c>
      <c r="B66" s="463" t="s">
        <v>115</v>
      </c>
      <c r="C66" s="463" t="s">
        <v>115</v>
      </c>
      <c r="D66" s="463" t="s">
        <v>115</v>
      </c>
      <c r="E66" s="463" t="s">
        <v>115</v>
      </c>
      <c r="F66" s="463" t="s">
        <v>115</v>
      </c>
      <c r="G66" s="463" t="s">
        <v>115</v>
      </c>
      <c r="H66" s="463" t="s">
        <v>115</v>
      </c>
      <c r="I66" s="463" t="s">
        <v>115</v>
      </c>
    </row>
    <row r="67" spans="1:9" x14ac:dyDescent="0.2">
      <c r="A67" s="463" t="s">
        <v>115</v>
      </c>
      <c r="B67" s="463" t="s">
        <v>115</v>
      </c>
      <c r="C67" s="463" t="s">
        <v>115</v>
      </c>
      <c r="D67" s="463" t="s">
        <v>115</v>
      </c>
      <c r="E67" s="463" t="s">
        <v>115</v>
      </c>
      <c r="F67" s="463" t="s">
        <v>115</v>
      </c>
      <c r="G67" s="463" t="s">
        <v>115</v>
      </c>
      <c r="H67" s="463" t="s">
        <v>115</v>
      </c>
      <c r="I67" s="463" t="s">
        <v>115</v>
      </c>
    </row>
    <row r="68" spans="1:9" x14ac:dyDescent="0.2">
      <c r="A68" s="463" t="s">
        <v>115</v>
      </c>
      <c r="B68" s="463" t="s">
        <v>115</v>
      </c>
      <c r="C68" s="463" t="s">
        <v>115</v>
      </c>
      <c r="D68" s="463" t="s">
        <v>115</v>
      </c>
      <c r="E68" s="463" t="s">
        <v>115</v>
      </c>
      <c r="F68" s="463" t="s">
        <v>115</v>
      </c>
      <c r="G68" s="463" t="s">
        <v>115</v>
      </c>
      <c r="H68" s="463" t="s">
        <v>115</v>
      </c>
      <c r="I68" s="463" t="s">
        <v>115</v>
      </c>
    </row>
    <row r="69" spans="1:9" x14ac:dyDescent="0.2">
      <c r="A69" s="463" t="s">
        <v>115</v>
      </c>
      <c r="B69" s="463" t="s">
        <v>115</v>
      </c>
      <c r="C69" s="463" t="s">
        <v>115</v>
      </c>
      <c r="D69" s="463" t="s">
        <v>115</v>
      </c>
      <c r="E69" s="463" t="s">
        <v>115</v>
      </c>
      <c r="F69" s="463" t="s">
        <v>115</v>
      </c>
      <c r="G69" s="463" t="s">
        <v>115</v>
      </c>
      <c r="H69" s="463" t="s">
        <v>115</v>
      </c>
      <c r="I69" s="463" t="s">
        <v>115</v>
      </c>
    </row>
    <row r="70" spans="1:9" x14ac:dyDescent="0.2">
      <c r="A70" s="463" t="s">
        <v>115</v>
      </c>
      <c r="B70" s="463" t="s">
        <v>115</v>
      </c>
      <c r="C70" s="463" t="s">
        <v>115</v>
      </c>
      <c r="D70" s="463" t="s">
        <v>115</v>
      </c>
      <c r="E70" s="463" t="s">
        <v>115</v>
      </c>
      <c r="F70" s="463" t="s">
        <v>115</v>
      </c>
      <c r="G70" s="463" t="s">
        <v>115</v>
      </c>
      <c r="H70" s="463" t="s">
        <v>115</v>
      </c>
      <c r="I70" s="463" t="s">
        <v>115</v>
      </c>
    </row>
    <row r="71" spans="1:9" x14ac:dyDescent="0.2">
      <c r="A71" s="463" t="s">
        <v>115</v>
      </c>
      <c r="B71" s="463" t="s">
        <v>115</v>
      </c>
      <c r="C71" s="463" t="s">
        <v>115</v>
      </c>
      <c r="D71" s="463" t="s">
        <v>115</v>
      </c>
      <c r="E71" s="463" t="s">
        <v>115</v>
      </c>
      <c r="F71" s="463" t="s">
        <v>115</v>
      </c>
      <c r="G71" s="463" t="s">
        <v>115</v>
      </c>
      <c r="H71" s="463" t="s">
        <v>115</v>
      </c>
      <c r="I71" s="463" t="s">
        <v>115</v>
      </c>
    </row>
    <row r="72" spans="1:9" x14ac:dyDescent="0.2">
      <c r="A72" s="463" t="s">
        <v>115</v>
      </c>
      <c r="B72" s="463" t="s">
        <v>115</v>
      </c>
      <c r="C72" s="463" t="s">
        <v>115</v>
      </c>
      <c r="D72" s="463" t="s">
        <v>115</v>
      </c>
      <c r="E72" s="463" t="s">
        <v>115</v>
      </c>
      <c r="F72" s="463" t="s">
        <v>115</v>
      </c>
      <c r="G72" s="463" t="s">
        <v>115</v>
      </c>
      <c r="H72" s="463" t="s">
        <v>115</v>
      </c>
      <c r="I72" s="463" t="s">
        <v>115</v>
      </c>
    </row>
    <row r="73" spans="1:9" x14ac:dyDescent="0.2">
      <c r="A73" s="463" t="s">
        <v>115</v>
      </c>
      <c r="B73" s="463" t="s">
        <v>115</v>
      </c>
      <c r="C73" s="463" t="s">
        <v>115</v>
      </c>
      <c r="D73" s="463" t="s">
        <v>115</v>
      </c>
      <c r="E73" s="463" t="s">
        <v>115</v>
      </c>
      <c r="F73" s="463" t="s">
        <v>115</v>
      </c>
      <c r="G73" s="463" t="s">
        <v>115</v>
      </c>
      <c r="H73" s="463" t="s">
        <v>115</v>
      </c>
      <c r="I73" s="463" t="s">
        <v>115</v>
      </c>
    </row>
    <row r="74" spans="1:9" x14ac:dyDescent="0.2">
      <c r="A74" s="463" t="s">
        <v>115</v>
      </c>
      <c r="B74" s="463" t="s">
        <v>115</v>
      </c>
      <c r="C74" s="463" t="s">
        <v>115</v>
      </c>
      <c r="D74" s="463" t="s">
        <v>115</v>
      </c>
      <c r="E74" s="463" t="s">
        <v>115</v>
      </c>
      <c r="F74" s="463" t="s">
        <v>115</v>
      </c>
      <c r="G74" s="463" t="s">
        <v>115</v>
      </c>
      <c r="H74" s="463" t="s">
        <v>115</v>
      </c>
      <c r="I74" s="463" t="s">
        <v>115</v>
      </c>
    </row>
    <row r="75" spans="1:9" x14ac:dyDescent="0.2">
      <c r="A75" s="463" t="s">
        <v>115</v>
      </c>
      <c r="B75" s="463" t="s">
        <v>115</v>
      </c>
      <c r="C75" s="463" t="s">
        <v>115</v>
      </c>
      <c r="D75" s="463" t="s">
        <v>115</v>
      </c>
      <c r="E75" s="463" t="s">
        <v>115</v>
      </c>
      <c r="F75" s="463" t="s">
        <v>115</v>
      </c>
      <c r="G75" s="463" t="s">
        <v>115</v>
      </c>
      <c r="H75" s="463" t="s">
        <v>115</v>
      </c>
      <c r="I75" s="463" t="s">
        <v>115</v>
      </c>
    </row>
    <row r="76" spans="1:9" x14ac:dyDescent="0.2">
      <c r="A76" s="463" t="s">
        <v>115</v>
      </c>
      <c r="B76" s="463" t="s">
        <v>115</v>
      </c>
      <c r="C76" s="463" t="s">
        <v>115</v>
      </c>
      <c r="D76" s="463" t="s">
        <v>115</v>
      </c>
      <c r="E76" s="463" t="s">
        <v>115</v>
      </c>
      <c r="F76" s="463" t="s">
        <v>115</v>
      </c>
      <c r="G76" s="463" t="s">
        <v>115</v>
      </c>
      <c r="H76" s="463" t="s">
        <v>115</v>
      </c>
      <c r="I76" s="463" t="s">
        <v>115</v>
      </c>
    </row>
  </sheetData>
  <mergeCells count="4">
    <mergeCell ref="C6:C7"/>
    <mergeCell ref="D6:D7"/>
    <mergeCell ref="E6:I6"/>
    <mergeCell ref="G48:I49"/>
  </mergeCells>
  <pageMargins left="0.7" right="0.7" top="0.75" bottom="0.75" header="0.3" footer="0.3"/>
  <pageSetup paperSize="9" orientation="portrait" verticalDpi="144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7">
    <tabColor rgb="FF92D050"/>
  </sheetPr>
  <dimension ref="A1:E27"/>
  <sheetViews>
    <sheetView topLeftCell="A4" zoomScale="150" zoomScaleNormal="150" workbookViewId="0">
      <selection activeCell="E10" sqref="E10"/>
    </sheetView>
  </sheetViews>
  <sheetFormatPr baseColWidth="10" defaultColWidth="11.42578125" defaultRowHeight="14.25" x14ac:dyDescent="0.2"/>
  <cols>
    <col min="1" max="1" width="4.28515625" style="14" customWidth="1"/>
    <col min="2" max="2" width="27.7109375" style="14" bestFit="1" customWidth="1"/>
    <col min="3" max="3" width="23.7109375" style="14" customWidth="1"/>
    <col min="4" max="4" width="43.28515625" style="14" customWidth="1"/>
    <col min="5" max="5" width="42" style="14" bestFit="1" customWidth="1"/>
    <col min="6" max="16384" width="11.42578125" style="14"/>
  </cols>
  <sheetData>
    <row r="1" spans="1:5" ht="18.75" customHeight="1" x14ac:dyDescent="0.2"/>
    <row r="2" spans="1:5" ht="18.75" customHeight="1" x14ac:dyDescent="0.2">
      <c r="A2" s="15" t="s">
        <v>171</v>
      </c>
      <c r="B2" s="16"/>
      <c r="C2" s="16"/>
      <c r="D2" s="17"/>
    </row>
    <row r="3" spans="1:5" ht="14.25" customHeight="1" x14ac:dyDescent="0.2">
      <c r="A3" s="15"/>
      <c r="B3" s="16"/>
      <c r="C3" s="16"/>
      <c r="D3" s="17"/>
    </row>
    <row r="4" spans="1:5" ht="14.25" customHeight="1" thickBot="1" x14ac:dyDescent="0.25">
      <c r="A4" s="15"/>
      <c r="B4" s="18" t="s">
        <v>117</v>
      </c>
      <c r="C4" s="19"/>
      <c r="D4" s="17"/>
    </row>
    <row r="5" spans="1:5" ht="14.25" customHeight="1" x14ac:dyDescent="0.2">
      <c r="B5" s="25" t="s">
        <v>118</v>
      </c>
      <c r="C5" s="31" t="s">
        <v>120</v>
      </c>
      <c r="D5" s="26" t="s">
        <v>120</v>
      </c>
      <c r="E5" s="36" t="s">
        <v>124</v>
      </c>
    </row>
    <row r="6" spans="1:5" ht="14.25" customHeight="1" thickBot="1" x14ac:dyDescent="0.25">
      <c r="B6" s="328" t="s">
        <v>172</v>
      </c>
      <c r="C6" s="459" t="s">
        <v>173</v>
      </c>
      <c r="D6" s="459" t="s">
        <v>174</v>
      </c>
      <c r="E6" s="329" t="s">
        <v>175</v>
      </c>
    </row>
    <row r="7" spans="1:5" ht="15" thickBot="1" x14ac:dyDescent="0.25">
      <c r="B7" s="74" t="s">
        <v>176</v>
      </c>
      <c r="C7" s="222" t="s">
        <v>177</v>
      </c>
      <c r="D7" s="222" t="s">
        <v>178</v>
      </c>
      <c r="E7" s="220" t="s">
        <v>179</v>
      </c>
    </row>
    <row r="8" spans="1:5" ht="14.25" customHeight="1" thickBot="1" x14ac:dyDescent="0.25">
      <c r="B8" s="81" t="s">
        <v>180</v>
      </c>
      <c r="C8" s="222" t="s">
        <v>177</v>
      </c>
      <c r="D8" s="222" t="s">
        <v>178</v>
      </c>
      <c r="E8" s="221" t="s">
        <v>181</v>
      </c>
    </row>
    <row r="9" spans="1:5" ht="14.25" customHeight="1" thickBot="1" x14ac:dyDescent="0.25">
      <c r="B9" s="81" t="s">
        <v>182</v>
      </c>
      <c r="C9" s="222" t="s">
        <v>177</v>
      </c>
      <c r="D9" s="222" t="s">
        <v>178</v>
      </c>
      <c r="E9" s="221" t="s">
        <v>183</v>
      </c>
    </row>
    <row r="10" spans="1:5" ht="14.25" customHeight="1" thickBot="1" x14ac:dyDescent="0.25">
      <c r="B10" s="81" t="s">
        <v>184</v>
      </c>
      <c r="C10" s="222" t="s">
        <v>177</v>
      </c>
      <c r="D10" s="222" t="s">
        <v>178</v>
      </c>
      <c r="E10" s="221" t="s">
        <v>185</v>
      </c>
    </row>
    <row r="11" spans="1:5" ht="14.25" customHeight="1" thickBot="1" x14ac:dyDescent="0.25">
      <c r="B11" s="81" t="s">
        <v>186</v>
      </c>
      <c r="C11" s="222" t="s">
        <v>177</v>
      </c>
      <c r="D11" s="222" t="s">
        <v>178</v>
      </c>
      <c r="E11" s="221" t="s">
        <v>187</v>
      </c>
    </row>
    <row r="12" spans="1:5" ht="14.25" customHeight="1" x14ac:dyDescent="0.2">
      <c r="B12" s="81" t="s">
        <v>188</v>
      </c>
      <c r="C12" s="222" t="s">
        <v>177</v>
      </c>
      <c r="D12" s="222" t="s">
        <v>178</v>
      </c>
      <c r="E12" s="221" t="s">
        <v>187</v>
      </c>
    </row>
    <row r="13" spans="1:5" ht="14.25" customHeight="1" x14ac:dyDescent="0.2">
      <c r="B13" s="81" t="s">
        <v>189</v>
      </c>
      <c r="C13" s="222" t="s">
        <v>177</v>
      </c>
      <c r="D13" s="222" t="s">
        <v>178</v>
      </c>
      <c r="E13" s="221" t="s">
        <v>187</v>
      </c>
    </row>
    <row r="14" spans="1:5" ht="14.25" customHeight="1" x14ac:dyDescent="0.2">
      <c r="B14" s="81" t="s">
        <v>190</v>
      </c>
      <c r="C14" s="222" t="s">
        <v>177</v>
      </c>
      <c r="D14" s="222" t="s">
        <v>178</v>
      </c>
      <c r="E14" s="221" t="s">
        <v>187</v>
      </c>
    </row>
    <row r="15" spans="1:5" ht="14.25" customHeight="1" x14ac:dyDescent="0.2">
      <c r="B15" s="81" t="s">
        <v>191</v>
      </c>
      <c r="C15" s="222" t="s">
        <v>177</v>
      </c>
      <c r="D15" s="222" t="s">
        <v>178</v>
      </c>
      <c r="E15" s="221" t="s">
        <v>192</v>
      </c>
    </row>
    <row r="16" spans="1:5" ht="14.25" customHeight="1" x14ac:dyDescent="0.2">
      <c r="B16" s="81" t="s">
        <v>193</v>
      </c>
      <c r="C16" s="223" t="s">
        <v>194</v>
      </c>
      <c r="D16" s="222" t="s">
        <v>178</v>
      </c>
      <c r="E16" s="221" t="s">
        <v>195</v>
      </c>
    </row>
    <row r="17" spans="2:5" ht="14.25" customHeight="1" x14ac:dyDescent="0.2">
      <c r="B17" s="81" t="s">
        <v>196</v>
      </c>
      <c r="C17" s="223" t="s">
        <v>178</v>
      </c>
      <c r="D17" s="495" t="s">
        <v>197</v>
      </c>
      <c r="E17" s="221" t="s">
        <v>198</v>
      </c>
    </row>
    <row r="18" spans="2:5" ht="14.25" customHeight="1" x14ac:dyDescent="0.2">
      <c r="B18" s="81" t="s">
        <v>199</v>
      </c>
      <c r="C18" s="223" t="s">
        <v>178</v>
      </c>
      <c r="D18" s="495" t="s">
        <v>197</v>
      </c>
      <c r="E18" s="221" t="s">
        <v>198</v>
      </c>
    </row>
    <row r="19" spans="2:5" ht="14.25" customHeight="1" x14ac:dyDescent="0.2">
      <c r="B19" s="81" t="s">
        <v>200</v>
      </c>
      <c r="C19" s="223" t="s">
        <v>178</v>
      </c>
      <c r="D19" s="495" t="s">
        <v>197</v>
      </c>
      <c r="E19" s="221" t="s">
        <v>201</v>
      </c>
    </row>
    <row r="20" spans="2:5" ht="14.25" customHeight="1" x14ac:dyDescent="0.2">
      <c r="B20" s="81" t="s">
        <v>202</v>
      </c>
      <c r="C20" s="223" t="s">
        <v>178</v>
      </c>
      <c r="D20" s="495" t="s">
        <v>197</v>
      </c>
      <c r="E20" s="221" t="s">
        <v>201</v>
      </c>
    </row>
    <row r="21" spans="2:5" ht="14.25" customHeight="1" x14ac:dyDescent="0.2">
      <c r="B21" s="81" t="s">
        <v>203</v>
      </c>
      <c r="C21" s="223" t="s">
        <v>178</v>
      </c>
      <c r="D21" s="495" t="s">
        <v>197</v>
      </c>
      <c r="E21" s="221" t="s">
        <v>201</v>
      </c>
    </row>
    <row r="22" spans="2:5" ht="14.25" customHeight="1" x14ac:dyDescent="0.2">
      <c r="B22" s="352"/>
      <c r="C22" s="360"/>
      <c r="D22" s="360"/>
      <c r="E22" s="360"/>
    </row>
    <row r="23" spans="2:5" ht="14.25" customHeight="1" x14ac:dyDescent="0.2">
      <c r="B23" s="352"/>
      <c r="C23" s="360"/>
      <c r="D23" s="360"/>
      <c r="E23" s="360"/>
    </row>
    <row r="24" spans="2:5" ht="14.25" customHeight="1" x14ac:dyDescent="0.2">
      <c r="B24" s="352"/>
      <c r="C24" s="360"/>
      <c r="D24" s="360"/>
      <c r="E24" s="360"/>
    </row>
    <row r="25" spans="2:5" ht="14.25" customHeight="1" x14ac:dyDescent="0.2">
      <c r="B25" s="352"/>
      <c r="C25" s="360"/>
      <c r="D25" s="360"/>
      <c r="E25" s="360"/>
    </row>
    <row r="26" spans="2:5" ht="14.25" customHeight="1" x14ac:dyDescent="0.2">
      <c r="B26" s="352"/>
      <c r="C26" s="360"/>
      <c r="D26" s="360"/>
      <c r="E26" s="360"/>
    </row>
    <row r="27" spans="2:5" ht="14.25" customHeight="1" x14ac:dyDescent="0.2">
      <c r="B27" s="361"/>
      <c r="C27" s="362"/>
      <c r="D27" s="362"/>
      <c r="E27" s="362"/>
    </row>
  </sheetData>
  <pageMargins left="0.7" right="0.7" top="0.75" bottom="0.75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53">
    <tabColor rgb="FF92D050"/>
  </sheetPr>
  <dimension ref="A1:I99"/>
  <sheetViews>
    <sheetView topLeftCell="A86" zoomScale="120" zoomScaleNormal="120" workbookViewId="0">
      <selection activeCell="D105" sqref="D105"/>
    </sheetView>
  </sheetViews>
  <sheetFormatPr baseColWidth="10" defaultColWidth="11.42578125" defaultRowHeight="14.25" x14ac:dyDescent="0.2"/>
  <cols>
    <col min="1" max="2" width="4.28515625" style="143" customWidth="1"/>
    <col min="3" max="3" width="2.140625" style="143" customWidth="1"/>
    <col min="4" max="4" width="153.140625" style="143" customWidth="1"/>
    <col min="5" max="5" width="14.28515625" style="497" customWidth="1"/>
    <col min="6" max="6" width="14.28515625" style="143" customWidth="1"/>
    <col min="7" max="16384" width="11.42578125" style="143"/>
  </cols>
  <sheetData>
    <row r="1" spans="1:5" ht="18.75" customHeight="1" x14ac:dyDescent="0.2"/>
    <row r="2" spans="1:5" ht="18.75" customHeight="1" x14ac:dyDescent="0.2">
      <c r="A2" s="144" t="s">
        <v>204</v>
      </c>
      <c r="B2" s="146"/>
      <c r="C2" s="146"/>
      <c r="D2" s="146"/>
    </row>
    <row r="3" spans="1:5" ht="14.25" customHeight="1" x14ac:dyDescent="0.2">
      <c r="A3" s="144"/>
      <c r="B3" s="146"/>
      <c r="C3" s="146"/>
      <c r="D3" s="146"/>
    </row>
    <row r="4" spans="1:5" ht="14.25" customHeight="1" x14ac:dyDescent="0.2">
      <c r="A4" s="144"/>
      <c r="B4" s="167" t="s">
        <v>117</v>
      </c>
      <c r="C4" s="147"/>
      <c r="D4" s="147"/>
    </row>
    <row r="5" spans="1:5" s="162" customFormat="1" ht="14.25" customHeight="1" x14ac:dyDescent="0.15">
      <c r="A5" s="165"/>
      <c r="B5" s="166"/>
      <c r="C5" s="160"/>
      <c r="D5" s="160"/>
      <c r="E5" s="498"/>
    </row>
    <row r="6" spans="1:5" s="162" customFormat="1" ht="14.25" customHeight="1" x14ac:dyDescent="0.15">
      <c r="A6" s="165"/>
      <c r="B6" s="167" t="s">
        <v>205</v>
      </c>
      <c r="C6" s="160"/>
      <c r="D6" s="364"/>
      <c r="E6" s="499"/>
    </row>
    <row r="7" spans="1:5" s="162" customFormat="1" ht="14.25" customHeight="1" x14ac:dyDescent="0.15">
      <c r="A7" s="165"/>
      <c r="B7" s="365" t="s">
        <v>206</v>
      </c>
      <c r="C7" s="366"/>
      <c r="D7" s="366"/>
      <c r="E7" s="500" t="s">
        <v>207</v>
      </c>
    </row>
    <row r="8" spans="1:5" s="162" customFormat="1" ht="14.25" customHeight="1" x14ac:dyDescent="0.15">
      <c r="A8" s="165"/>
      <c r="B8" s="367">
        <v>1</v>
      </c>
      <c r="C8" s="368" t="s">
        <v>208</v>
      </c>
      <c r="D8" s="369"/>
      <c r="E8" s="568">
        <f>E9+E10</f>
        <v>4555</v>
      </c>
    </row>
    <row r="9" spans="1:5" s="162" customFormat="1" ht="14.25" customHeight="1" x14ac:dyDescent="0.15">
      <c r="A9" s="165"/>
      <c r="B9" s="370"/>
      <c r="C9" s="371" t="s">
        <v>209</v>
      </c>
      <c r="D9" s="372"/>
      <c r="E9" s="570">
        <v>1778</v>
      </c>
    </row>
    <row r="10" spans="1:5" s="162" customFormat="1" ht="14.25" customHeight="1" x14ac:dyDescent="0.15">
      <c r="A10" s="165"/>
      <c r="B10" s="370"/>
      <c r="C10" s="371" t="s">
        <v>210</v>
      </c>
      <c r="D10" s="373"/>
      <c r="E10" s="570">
        <v>2777</v>
      </c>
    </row>
    <row r="11" spans="1:5" s="162" customFormat="1" ht="14.25" customHeight="1" x14ac:dyDescent="0.15">
      <c r="A11" s="165"/>
      <c r="B11" s="367">
        <v>2</v>
      </c>
      <c r="C11" s="368" t="s">
        <v>211</v>
      </c>
      <c r="D11" s="369"/>
      <c r="E11" s="570">
        <f>645+3423</f>
        <v>4068</v>
      </c>
    </row>
    <row r="12" spans="1:5" s="162" customFormat="1" ht="14.25" customHeight="1" x14ac:dyDescent="0.15">
      <c r="A12" s="165"/>
      <c r="B12" s="367">
        <v>3</v>
      </c>
      <c r="C12" s="368" t="s">
        <v>212</v>
      </c>
      <c r="D12" s="369"/>
      <c r="E12" s="570">
        <f>23+7-8</f>
        <v>22</v>
      </c>
    </row>
    <row r="13" spans="1:5" s="162" customFormat="1" ht="14.25" customHeight="1" x14ac:dyDescent="0.15">
      <c r="A13" s="165"/>
      <c r="B13" s="367">
        <v>5</v>
      </c>
      <c r="C13" s="368" t="s">
        <v>213</v>
      </c>
      <c r="D13" s="369"/>
      <c r="E13" s="570" t="s">
        <v>115</v>
      </c>
    </row>
    <row r="14" spans="1:5" s="162" customFormat="1" ht="14.25" customHeight="1" x14ac:dyDescent="0.15">
      <c r="A14" s="165"/>
      <c r="B14" s="367" t="s">
        <v>214</v>
      </c>
      <c r="C14" s="368" t="s">
        <v>215</v>
      </c>
      <c r="D14" s="369"/>
      <c r="E14" s="570">
        <v>311</v>
      </c>
    </row>
    <row r="15" spans="1:5" s="162" customFormat="1" ht="14.25" customHeight="1" x14ac:dyDescent="0.15">
      <c r="A15" s="165"/>
      <c r="B15" s="374">
        <v>6</v>
      </c>
      <c r="C15" s="375" t="s">
        <v>216</v>
      </c>
      <c r="D15" s="376"/>
      <c r="E15" s="571">
        <f>E8+E11+E12+E14</f>
        <v>8956</v>
      </c>
    </row>
    <row r="16" spans="1:5" s="162" customFormat="1" ht="14.25" customHeight="1" x14ac:dyDescent="0.15">
      <c r="A16" s="165"/>
      <c r="B16" s="377" t="s">
        <v>217</v>
      </c>
      <c r="C16" s="378"/>
      <c r="D16" s="378"/>
      <c r="E16" s="572"/>
    </row>
    <row r="17" spans="1:5" s="162" customFormat="1" ht="14.25" customHeight="1" x14ac:dyDescent="0.15">
      <c r="A17" s="165"/>
      <c r="B17" s="367">
        <v>7</v>
      </c>
      <c r="C17" s="368" t="s">
        <v>218</v>
      </c>
      <c r="D17" s="369"/>
      <c r="E17" s="570">
        <v>-10</v>
      </c>
    </row>
    <row r="18" spans="1:5" s="162" customFormat="1" ht="14.25" customHeight="1" x14ac:dyDescent="0.15">
      <c r="A18" s="165"/>
      <c r="B18" s="367">
        <v>8</v>
      </c>
      <c r="C18" s="368" t="s">
        <v>219</v>
      </c>
      <c r="D18" s="369"/>
      <c r="E18" s="570"/>
    </row>
    <row r="19" spans="1:5" s="162" customFormat="1" ht="14.25" customHeight="1" x14ac:dyDescent="0.15">
      <c r="A19" s="165"/>
      <c r="B19" s="367">
        <v>10</v>
      </c>
      <c r="C19" s="368" t="s">
        <v>220</v>
      </c>
      <c r="D19" s="369"/>
      <c r="E19" s="570"/>
    </row>
    <row r="20" spans="1:5" s="162" customFormat="1" ht="14.25" customHeight="1" x14ac:dyDescent="0.15">
      <c r="A20" s="165"/>
      <c r="B20" s="367">
        <v>11</v>
      </c>
      <c r="C20" s="368" t="s">
        <v>221</v>
      </c>
      <c r="D20" s="369"/>
      <c r="E20" s="570" t="s">
        <v>115</v>
      </c>
    </row>
    <row r="21" spans="1:5" s="162" customFormat="1" ht="14.25" customHeight="1" x14ac:dyDescent="0.15">
      <c r="A21" s="165"/>
      <c r="B21" s="367">
        <v>12</v>
      </c>
      <c r="C21" s="368" t="s">
        <v>222</v>
      </c>
      <c r="D21" s="369"/>
      <c r="E21" s="570"/>
    </row>
    <row r="22" spans="1:5" s="162" customFormat="1" ht="14.25" customHeight="1" x14ac:dyDescent="0.15">
      <c r="A22" s="165"/>
      <c r="B22" s="367">
        <v>14</v>
      </c>
      <c r="C22" s="368" t="s">
        <v>223</v>
      </c>
      <c r="D22" s="369"/>
      <c r="E22" s="570" t="s">
        <v>115</v>
      </c>
    </row>
    <row r="23" spans="1:5" s="162" customFormat="1" ht="14.25" customHeight="1" x14ac:dyDescent="0.15">
      <c r="A23" s="165"/>
      <c r="B23" s="367">
        <v>15</v>
      </c>
      <c r="C23" s="368" t="s">
        <v>224</v>
      </c>
      <c r="D23" s="369"/>
      <c r="E23" s="570" t="s">
        <v>115</v>
      </c>
    </row>
    <row r="24" spans="1:5" s="162" customFormat="1" ht="14.25" customHeight="1" x14ac:dyDescent="0.15">
      <c r="A24" s="165"/>
      <c r="B24" s="367">
        <v>16</v>
      </c>
      <c r="C24" s="368" t="s">
        <v>225</v>
      </c>
      <c r="D24" s="369"/>
      <c r="E24" s="570">
        <v>0</v>
      </c>
    </row>
    <row r="25" spans="1:5" s="162" customFormat="1" ht="14.25" customHeight="1" x14ac:dyDescent="0.15">
      <c r="A25" s="165"/>
      <c r="B25" s="367">
        <v>17</v>
      </c>
      <c r="C25" s="368" t="s">
        <v>226</v>
      </c>
      <c r="D25" s="369"/>
      <c r="E25" s="570" t="s">
        <v>115</v>
      </c>
    </row>
    <row r="26" spans="1:5" s="162" customFormat="1" ht="27.75" customHeight="1" x14ac:dyDescent="0.15">
      <c r="A26" s="165"/>
      <c r="B26" s="367">
        <v>18</v>
      </c>
      <c r="C26" s="589" t="s">
        <v>227</v>
      </c>
      <c r="D26" s="590"/>
      <c r="E26" s="570" t="s">
        <v>115</v>
      </c>
    </row>
    <row r="27" spans="1:5" s="162" customFormat="1" ht="34.5" customHeight="1" x14ac:dyDescent="0.15">
      <c r="A27" s="165"/>
      <c r="B27" s="367">
        <v>19</v>
      </c>
      <c r="C27" s="589" t="s">
        <v>228</v>
      </c>
      <c r="D27" s="590"/>
      <c r="E27" s="570" t="s">
        <v>115</v>
      </c>
    </row>
    <row r="28" spans="1:5" s="162" customFormat="1" ht="14.25" customHeight="1" x14ac:dyDescent="0.15">
      <c r="A28" s="165"/>
      <c r="B28" s="367">
        <v>21</v>
      </c>
      <c r="C28" s="589" t="s">
        <v>229</v>
      </c>
      <c r="D28" s="590"/>
      <c r="E28" s="570" t="s">
        <v>115</v>
      </c>
    </row>
    <row r="29" spans="1:5" s="162" customFormat="1" ht="14.25" customHeight="1" x14ac:dyDescent="0.15">
      <c r="A29" s="165"/>
      <c r="B29" s="367">
        <v>22</v>
      </c>
      <c r="C29" s="368" t="s">
        <v>230</v>
      </c>
      <c r="D29" s="369"/>
      <c r="E29" s="570" t="s">
        <v>115</v>
      </c>
    </row>
    <row r="30" spans="1:5" s="162" customFormat="1" ht="14.25" customHeight="1" x14ac:dyDescent="0.15">
      <c r="A30" s="165"/>
      <c r="B30" s="367">
        <v>23</v>
      </c>
      <c r="C30" s="589" t="s">
        <v>231</v>
      </c>
      <c r="D30" s="590"/>
      <c r="E30" s="570">
        <v>-804</v>
      </c>
    </row>
    <row r="31" spans="1:5" s="162" customFormat="1" ht="14.25" customHeight="1" x14ac:dyDescent="0.15">
      <c r="A31" s="165"/>
      <c r="B31" s="367">
        <v>24</v>
      </c>
      <c r="C31" s="368" t="s">
        <v>232</v>
      </c>
      <c r="D31" s="371"/>
      <c r="E31" s="570">
        <f>-82.142-0.33</f>
        <v>-82.471999999999994</v>
      </c>
    </row>
    <row r="32" spans="1:5" s="162" customFormat="1" ht="14.25" customHeight="1" x14ac:dyDescent="0.15">
      <c r="A32" s="165"/>
      <c r="B32" s="367">
        <v>25</v>
      </c>
      <c r="C32" s="368" t="s">
        <v>233</v>
      </c>
      <c r="D32" s="371"/>
      <c r="E32" s="569" t="s">
        <v>115</v>
      </c>
    </row>
    <row r="33" spans="1:5" s="162" customFormat="1" ht="14.25" customHeight="1" x14ac:dyDescent="0.15">
      <c r="A33" s="165"/>
      <c r="B33" s="367" t="s">
        <v>234</v>
      </c>
      <c r="C33" s="368" t="s">
        <v>235</v>
      </c>
      <c r="D33" s="369"/>
      <c r="E33" s="570" t="s">
        <v>115</v>
      </c>
    </row>
    <row r="34" spans="1:5" s="162" customFormat="1" ht="14.25" customHeight="1" x14ac:dyDescent="0.15">
      <c r="A34" s="165"/>
      <c r="B34" s="367" t="s">
        <v>236</v>
      </c>
      <c r="C34" s="368" t="s">
        <v>237</v>
      </c>
      <c r="D34" s="369"/>
      <c r="E34" s="570" t="s">
        <v>115</v>
      </c>
    </row>
    <row r="35" spans="1:5" s="162" customFormat="1" ht="14.25" customHeight="1" x14ac:dyDescent="0.15">
      <c r="A35" s="165"/>
      <c r="B35" s="367">
        <v>27</v>
      </c>
      <c r="C35" s="368" t="s">
        <v>238</v>
      </c>
      <c r="D35" s="369"/>
      <c r="E35" s="570" t="s">
        <v>115</v>
      </c>
    </row>
    <row r="36" spans="1:5" s="162" customFormat="1" ht="14.25" customHeight="1" x14ac:dyDescent="0.15">
      <c r="A36" s="165"/>
      <c r="B36" s="367">
        <v>28</v>
      </c>
      <c r="C36" s="368" t="s">
        <v>239</v>
      </c>
      <c r="D36" s="369"/>
      <c r="E36" s="570">
        <f>E17+E30+E31</f>
        <v>-896.47199999999998</v>
      </c>
    </row>
    <row r="37" spans="1:5" s="162" customFormat="1" ht="14.25" customHeight="1" x14ac:dyDescent="0.15">
      <c r="A37" s="165"/>
      <c r="B37" s="374">
        <v>29</v>
      </c>
      <c r="C37" s="375" t="s">
        <v>240</v>
      </c>
      <c r="D37" s="376"/>
      <c r="E37" s="571">
        <f>E16+E36</f>
        <v>-896.47199999999998</v>
      </c>
    </row>
    <row r="38" spans="1:5" s="162" customFormat="1" ht="14.25" customHeight="1" x14ac:dyDescent="0.15">
      <c r="A38" s="165"/>
      <c r="B38" s="377" t="s">
        <v>241</v>
      </c>
      <c r="C38" s="378"/>
      <c r="D38" s="378"/>
      <c r="E38" s="572">
        <f>E15+E37</f>
        <v>8059.5280000000002</v>
      </c>
    </row>
    <row r="39" spans="1:5" s="162" customFormat="1" ht="14.25" customHeight="1" x14ac:dyDescent="0.15">
      <c r="A39" s="165"/>
      <c r="B39" s="367">
        <v>30</v>
      </c>
      <c r="C39" s="368" t="s">
        <v>208</v>
      </c>
      <c r="D39" s="369"/>
      <c r="E39" s="570">
        <v>350</v>
      </c>
    </row>
    <row r="40" spans="1:5" s="162" customFormat="1" ht="14.25" customHeight="1" x14ac:dyDescent="0.15">
      <c r="A40" s="165"/>
      <c r="B40" s="367">
        <v>31</v>
      </c>
      <c r="C40" s="368" t="s">
        <v>242</v>
      </c>
      <c r="D40" s="371"/>
      <c r="E40" s="570">
        <v>350</v>
      </c>
    </row>
    <row r="41" spans="1:5" s="162" customFormat="1" ht="14.25" customHeight="1" x14ac:dyDescent="0.15">
      <c r="A41" s="165"/>
      <c r="B41" s="367">
        <v>32</v>
      </c>
      <c r="C41" s="368" t="s">
        <v>243</v>
      </c>
      <c r="D41" s="371"/>
      <c r="E41" s="570" t="s">
        <v>115</v>
      </c>
    </row>
    <row r="42" spans="1:5" s="162" customFormat="1" ht="14.25" customHeight="1" x14ac:dyDescent="0.15">
      <c r="A42" s="165"/>
      <c r="B42" s="367">
        <v>33</v>
      </c>
      <c r="C42" s="368" t="s">
        <v>244</v>
      </c>
      <c r="D42" s="369"/>
      <c r="E42" s="570" t="s">
        <v>115</v>
      </c>
    </row>
    <row r="43" spans="1:5" s="162" customFormat="1" ht="14.25" customHeight="1" x14ac:dyDescent="0.15">
      <c r="A43" s="165"/>
      <c r="B43" s="374">
        <v>36</v>
      </c>
      <c r="C43" s="375" t="s">
        <v>245</v>
      </c>
      <c r="D43" s="376"/>
      <c r="E43" s="571">
        <f>E39</f>
        <v>350</v>
      </c>
    </row>
    <row r="44" spans="1:5" s="162" customFormat="1" ht="14.25" customHeight="1" x14ac:dyDescent="0.15">
      <c r="A44" s="165"/>
      <c r="B44" s="377" t="s">
        <v>246</v>
      </c>
      <c r="C44" s="378"/>
      <c r="D44" s="378"/>
      <c r="E44" s="572" t="s">
        <v>115</v>
      </c>
    </row>
    <row r="45" spans="1:5" s="162" customFormat="1" ht="14.25" customHeight="1" x14ac:dyDescent="0.15">
      <c r="A45" s="165"/>
      <c r="B45" s="367">
        <v>37</v>
      </c>
      <c r="C45" s="368" t="s">
        <v>247</v>
      </c>
      <c r="D45" s="369"/>
      <c r="E45" s="570" t="s">
        <v>115</v>
      </c>
    </row>
    <row r="46" spans="1:5" s="162" customFormat="1" ht="21" customHeight="1" x14ac:dyDescent="0.15">
      <c r="A46" s="165"/>
      <c r="B46" s="367">
        <v>38</v>
      </c>
      <c r="C46" s="368" t="s">
        <v>248</v>
      </c>
      <c r="D46" s="369"/>
      <c r="E46" s="570" t="s">
        <v>115</v>
      </c>
    </row>
    <row r="47" spans="1:5" s="162" customFormat="1" ht="30" customHeight="1" x14ac:dyDescent="0.15">
      <c r="A47" s="165"/>
      <c r="B47" s="367">
        <v>39</v>
      </c>
      <c r="C47" s="589" t="s">
        <v>249</v>
      </c>
      <c r="D47" s="590"/>
      <c r="E47" s="570" t="s">
        <v>115</v>
      </c>
    </row>
    <row r="48" spans="1:5" s="162" customFormat="1" ht="14.25" customHeight="1" x14ac:dyDescent="0.15">
      <c r="A48" s="165"/>
      <c r="B48" s="367">
        <v>42</v>
      </c>
      <c r="C48" s="368" t="s">
        <v>250</v>
      </c>
      <c r="D48" s="369"/>
      <c r="E48" s="570" t="s">
        <v>115</v>
      </c>
    </row>
    <row r="49" spans="1:5" s="162" customFormat="1" ht="14.25" customHeight="1" x14ac:dyDescent="0.15">
      <c r="A49" s="165"/>
      <c r="B49" s="367">
        <v>43</v>
      </c>
      <c r="C49" s="368" t="s">
        <v>251</v>
      </c>
      <c r="D49" s="369"/>
      <c r="E49" s="570" t="s">
        <v>252</v>
      </c>
    </row>
    <row r="50" spans="1:5" s="162" customFormat="1" ht="14.25" customHeight="1" x14ac:dyDescent="0.15">
      <c r="A50" s="165"/>
      <c r="B50" s="374">
        <v>44</v>
      </c>
      <c r="C50" s="375" t="s">
        <v>253</v>
      </c>
      <c r="D50" s="376"/>
      <c r="E50" s="571"/>
    </row>
    <row r="51" spans="1:5" s="162" customFormat="1" ht="14.25" customHeight="1" x14ac:dyDescent="0.15">
      <c r="A51" s="165"/>
      <c r="B51" s="374">
        <v>45</v>
      </c>
      <c r="C51" s="375" t="s">
        <v>254</v>
      </c>
      <c r="D51" s="376"/>
      <c r="E51" s="571">
        <f>E38+E43</f>
        <v>8409.5280000000002</v>
      </c>
    </row>
    <row r="52" spans="1:5" s="162" customFormat="1" ht="14.25" customHeight="1" x14ac:dyDescent="0.15">
      <c r="A52" s="165"/>
      <c r="B52" s="377" t="s">
        <v>255</v>
      </c>
      <c r="C52" s="378"/>
      <c r="D52" s="378"/>
      <c r="E52" s="572" t="s">
        <v>115</v>
      </c>
    </row>
    <row r="53" spans="1:5" s="162" customFormat="1" ht="14.25" customHeight="1" x14ac:dyDescent="0.15">
      <c r="A53" s="165"/>
      <c r="B53" s="367">
        <v>46</v>
      </c>
      <c r="C53" s="368" t="s">
        <v>208</v>
      </c>
      <c r="D53" s="369"/>
      <c r="E53" s="570">
        <v>512</v>
      </c>
    </row>
    <row r="54" spans="1:5" s="162" customFormat="1" ht="14.25" customHeight="1" x14ac:dyDescent="0.15">
      <c r="A54" s="165"/>
      <c r="B54" s="367">
        <v>47</v>
      </c>
      <c r="C54" s="368" t="s">
        <v>256</v>
      </c>
      <c r="D54" s="369"/>
      <c r="E54" s="570" t="s">
        <v>115</v>
      </c>
    </row>
    <row r="55" spans="1:5" s="162" customFormat="1" ht="14.25" customHeight="1" x14ac:dyDescent="0.15">
      <c r="A55" s="165"/>
      <c r="B55" s="367">
        <v>50</v>
      </c>
      <c r="C55" s="368" t="s">
        <v>257</v>
      </c>
      <c r="D55" s="369"/>
      <c r="E55" s="570" t="s">
        <v>115</v>
      </c>
    </row>
    <row r="56" spans="1:5" s="162" customFormat="1" ht="14.25" customHeight="1" x14ac:dyDescent="0.15">
      <c r="A56" s="165"/>
      <c r="B56" s="374">
        <v>51</v>
      </c>
      <c r="C56" s="375" t="s">
        <v>258</v>
      </c>
      <c r="D56" s="376"/>
      <c r="E56" s="571">
        <v>512</v>
      </c>
    </row>
    <row r="57" spans="1:5" s="162" customFormat="1" ht="14.25" customHeight="1" x14ac:dyDescent="0.15">
      <c r="A57" s="165"/>
      <c r="B57" s="377" t="s">
        <v>259</v>
      </c>
      <c r="C57" s="378"/>
      <c r="D57" s="378"/>
      <c r="E57" s="572" t="s">
        <v>115</v>
      </c>
    </row>
    <row r="58" spans="1:5" s="162" customFormat="1" ht="14.25" customHeight="1" x14ac:dyDescent="0.15">
      <c r="A58" s="165"/>
      <c r="B58" s="367">
        <v>52</v>
      </c>
      <c r="C58" s="368" t="s">
        <v>260</v>
      </c>
      <c r="D58" s="369"/>
      <c r="E58" s="570" t="s">
        <v>115</v>
      </c>
    </row>
    <row r="59" spans="1:5" s="162" customFormat="1" ht="14.25" customHeight="1" x14ac:dyDescent="0.15">
      <c r="A59" s="165"/>
      <c r="B59" s="367">
        <v>53</v>
      </c>
      <c r="C59" s="368" t="s">
        <v>261</v>
      </c>
      <c r="D59" s="369"/>
      <c r="E59" s="570" t="s">
        <v>115</v>
      </c>
    </row>
    <row r="60" spans="1:5" s="162" customFormat="1" ht="25.5" customHeight="1" x14ac:dyDescent="0.15">
      <c r="A60" s="165"/>
      <c r="B60" s="367">
        <v>54</v>
      </c>
      <c r="C60" s="589" t="s">
        <v>262</v>
      </c>
      <c r="D60" s="590"/>
      <c r="E60" s="570" t="s">
        <v>115</v>
      </c>
    </row>
    <row r="61" spans="1:5" s="162" customFormat="1" ht="14.25" customHeight="1" x14ac:dyDescent="0.15">
      <c r="A61" s="165"/>
      <c r="B61" s="367" t="s">
        <v>263</v>
      </c>
      <c r="C61" s="368" t="s">
        <v>264</v>
      </c>
      <c r="D61" s="371"/>
      <c r="E61" s="569" t="s">
        <v>115</v>
      </c>
    </row>
    <row r="62" spans="1:5" s="162" customFormat="1" ht="21" customHeight="1" x14ac:dyDescent="0.15">
      <c r="A62" s="165"/>
      <c r="B62" s="367" t="s">
        <v>265</v>
      </c>
      <c r="C62" s="368" t="s">
        <v>266</v>
      </c>
      <c r="D62" s="371"/>
      <c r="E62" s="569" t="s">
        <v>115</v>
      </c>
    </row>
    <row r="63" spans="1:5" s="162" customFormat="1" ht="27" customHeight="1" x14ac:dyDescent="0.15">
      <c r="A63" s="165"/>
      <c r="B63" s="367">
        <v>55</v>
      </c>
      <c r="C63" s="589" t="s">
        <v>267</v>
      </c>
      <c r="D63" s="590"/>
      <c r="E63" s="570" t="s">
        <v>115</v>
      </c>
    </row>
    <row r="64" spans="1:5" s="162" customFormat="1" ht="14.25" customHeight="1" x14ac:dyDescent="0.15">
      <c r="A64" s="165"/>
      <c r="B64" s="367">
        <v>57</v>
      </c>
      <c r="C64" s="368" t="s">
        <v>268</v>
      </c>
      <c r="D64" s="369"/>
      <c r="E64" s="570" t="s">
        <v>115</v>
      </c>
    </row>
    <row r="65" spans="1:5" s="162" customFormat="1" ht="14.25" customHeight="1" x14ac:dyDescent="0.15">
      <c r="A65" s="165"/>
      <c r="B65" s="374">
        <v>58</v>
      </c>
      <c r="C65" s="375" t="s">
        <v>269</v>
      </c>
      <c r="D65" s="376"/>
      <c r="E65" s="571">
        <v>512</v>
      </c>
    </row>
    <row r="66" spans="1:5" s="162" customFormat="1" ht="14.25" customHeight="1" x14ac:dyDescent="0.15">
      <c r="A66" s="165"/>
      <c r="B66" s="374">
        <v>59</v>
      </c>
      <c r="C66" s="375" t="s">
        <v>270</v>
      </c>
      <c r="D66" s="376"/>
      <c r="E66" s="571">
        <v>5.7450000000000001</v>
      </c>
    </row>
    <row r="67" spans="1:5" s="162" customFormat="1" ht="14.25" customHeight="1" x14ac:dyDescent="0.15">
      <c r="A67" s="165"/>
      <c r="B67" s="374">
        <v>60</v>
      </c>
      <c r="C67" s="375" t="s">
        <v>271</v>
      </c>
      <c r="D67" s="376"/>
      <c r="E67" s="571">
        <v>26.155999999999999</v>
      </c>
    </row>
    <row r="68" spans="1:5" s="162" customFormat="1" ht="14.25" customHeight="1" x14ac:dyDescent="0.15">
      <c r="A68" s="165"/>
      <c r="B68" s="377" t="s">
        <v>272</v>
      </c>
      <c r="C68" s="378"/>
      <c r="D68" s="378"/>
      <c r="E68" s="496" t="s">
        <v>115</v>
      </c>
    </row>
    <row r="69" spans="1:5" s="162" customFormat="1" ht="14.25" customHeight="1" x14ac:dyDescent="0.15">
      <c r="A69" s="165"/>
      <c r="B69" s="367">
        <v>61</v>
      </c>
      <c r="C69" s="368" t="s">
        <v>273</v>
      </c>
      <c r="D69" s="369"/>
      <c r="E69" s="505">
        <v>0.20100000000000001</v>
      </c>
    </row>
    <row r="70" spans="1:5" s="162" customFormat="1" ht="14.25" customHeight="1" x14ac:dyDescent="0.15">
      <c r="A70" s="165"/>
      <c r="B70" s="367">
        <v>62</v>
      </c>
      <c r="C70" s="368" t="s">
        <v>274</v>
      </c>
      <c r="D70" s="369"/>
      <c r="E70" s="505">
        <v>0.21</v>
      </c>
    </row>
    <row r="71" spans="1:5" s="162" customFormat="1" ht="14.25" customHeight="1" x14ac:dyDescent="0.15">
      <c r="A71" s="165"/>
      <c r="B71" s="367">
        <v>63</v>
      </c>
      <c r="C71" s="368" t="s">
        <v>275</v>
      </c>
      <c r="D71" s="369"/>
      <c r="E71" s="505">
        <v>0.22600000000000001</v>
      </c>
    </row>
    <row r="72" spans="1:5" s="162" customFormat="1" ht="14.25" customHeight="1" x14ac:dyDescent="0.15">
      <c r="A72" s="165"/>
      <c r="B72" s="367">
        <v>64</v>
      </c>
      <c r="C72" s="368" t="s">
        <v>276</v>
      </c>
      <c r="D72" s="369"/>
      <c r="E72" s="505">
        <v>6.5000000000000002E-2</v>
      </c>
    </row>
    <row r="73" spans="1:5" s="162" customFormat="1" ht="14.25" customHeight="1" x14ac:dyDescent="0.15">
      <c r="A73" s="165"/>
      <c r="B73" s="367">
        <v>65</v>
      </c>
      <c r="C73" s="368" t="s">
        <v>277</v>
      </c>
      <c r="D73" s="369"/>
      <c r="E73" s="505">
        <v>2.5000000000000001E-2</v>
      </c>
    </row>
    <row r="74" spans="1:5" s="162" customFormat="1" ht="14.25" customHeight="1" x14ac:dyDescent="0.15">
      <c r="A74" s="165"/>
      <c r="B74" s="367">
        <v>66</v>
      </c>
      <c r="C74" s="368" t="s">
        <v>278</v>
      </c>
      <c r="D74" s="369"/>
      <c r="E74" s="505">
        <v>0.01</v>
      </c>
    </row>
    <row r="75" spans="1:5" s="162" customFormat="1" ht="14.25" customHeight="1" x14ac:dyDescent="0.15">
      <c r="A75" s="165"/>
      <c r="B75" s="367">
        <v>67</v>
      </c>
      <c r="C75" s="368" t="s">
        <v>279</v>
      </c>
      <c r="D75" s="369"/>
      <c r="E75" s="505">
        <v>0.03</v>
      </c>
    </row>
    <row r="76" spans="1:5" s="162" customFormat="1" ht="14.25" customHeight="1" x14ac:dyDescent="0.15">
      <c r="A76" s="165"/>
      <c r="B76" s="367">
        <v>68</v>
      </c>
      <c r="C76" s="368" t="s">
        <v>280</v>
      </c>
      <c r="D76" s="369"/>
      <c r="E76" s="573">
        <f>20.1%-4.5%</f>
        <v>0.15600000000000003</v>
      </c>
    </row>
    <row r="77" spans="1:5" s="162" customFormat="1" ht="14.25" customHeight="1" x14ac:dyDescent="0.15">
      <c r="A77" s="165"/>
      <c r="B77" s="586" t="s">
        <v>281</v>
      </c>
      <c r="C77" s="587"/>
      <c r="D77" s="587"/>
      <c r="E77" s="588"/>
    </row>
    <row r="78" spans="1:5" s="162" customFormat="1" ht="20.25" customHeight="1" x14ac:dyDescent="0.15">
      <c r="A78" s="165"/>
      <c r="B78" s="367">
        <v>72</v>
      </c>
      <c r="C78" s="589" t="s">
        <v>282</v>
      </c>
      <c r="D78" s="590"/>
      <c r="E78" s="501">
        <v>874</v>
      </c>
    </row>
    <row r="79" spans="1:5" s="162" customFormat="1" ht="21.75" customHeight="1" x14ac:dyDescent="0.15">
      <c r="A79" s="165"/>
      <c r="B79" s="367">
        <v>73</v>
      </c>
      <c r="C79" s="589" t="s">
        <v>283</v>
      </c>
      <c r="D79" s="590"/>
      <c r="E79" s="502">
        <v>894</v>
      </c>
    </row>
    <row r="80" spans="1:5" s="162" customFormat="1" ht="14.25" customHeight="1" x14ac:dyDescent="0.15">
      <c r="A80" s="165"/>
      <c r="B80" s="367">
        <v>75</v>
      </c>
      <c r="C80" s="368" t="s">
        <v>284</v>
      </c>
      <c r="D80" s="369"/>
      <c r="E80" s="502"/>
    </row>
    <row r="81" spans="1:5" s="162" customFormat="1" ht="14.25" customHeight="1" x14ac:dyDescent="0.15">
      <c r="A81" s="165"/>
      <c r="B81" s="377" t="s">
        <v>285</v>
      </c>
      <c r="C81" s="378"/>
      <c r="D81" s="378"/>
      <c r="E81" s="503"/>
    </row>
    <row r="82" spans="1:5" s="162" customFormat="1" ht="14.25" customHeight="1" x14ac:dyDescent="0.15">
      <c r="A82" s="165"/>
      <c r="B82" s="367">
        <v>76</v>
      </c>
      <c r="C82" s="368" t="s">
        <v>286</v>
      </c>
      <c r="D82" s="369"/>
      <c r="E82" s="502"/>
    </row>
    <row r="83" spans="1:5" s="162" customFormat="1" ht="14.25" customHeight="1" x14ac:dyDescent="0.15">
      <c r="A83" s="165"/>
      <c r="B83" s="367">
        <v>77</v>
      </c>
      <c r="C83" s="368" t="s">
        <v>287</v>
      </c>
      <c r="D83" s="369"/>
      <c r="E83" s="502"/>
    </row>
    <row r="84" spans="1:5" s="162" customFormat="1" ht="15" customHeight="1" x14ac:dyDescent="0.15">
      <c r="A84" s="165"/>
      <c r="B84" s="367">
        <v>78</v>
      </c>
      <c r="C84" s="368" t="s">
        <v>257</v>
      </c>
      <c r="D84" s="369"/>
      <c r="E84" s="502"/>
    </row>
    <row r="85" spans="1:5" s="162" customFormat="1" ht="15" customHeight="1" x14ac:dyDescent="0.15">
      <c r="A85" s="165"/>
      <c r="B85" s="379">
        <v>79</v>
      </c>
      <c r="C85" s="380" t="s">
        <v>288</v>
      </c>
      <c r="D85" s="381"/>
      <c r="E85" s="504"/>
    </row>
    <row r="86" spans="1:5" s="162" customFormat="1" ht="15" customHeight="1" x14ac:dyDescent="0.15">
      <c r="A86" s="165"/>
      <c r="B86" s="377" t="s">
        <v>289</v>
      </c>
      <c r="C86" s="378"/>
      <c r="D86" s="378"/>
      <c r="E86" s="503"/>
    </row>
    <row r="87" spans="1:5" s="162" customFormat="1" ht="15" customHeight="1" x14ac:dyDescent="0.15">
      <c r="A87" s="165"/>
      <c r="B87" s="367">
        <v>80</v>
      </c>
      <c r="C87" s="368" t="s">
        <v>290</v>
      </c>
      <c r="D87" s="369"/>
      <c r="E87" s="502"/>
    </row>
    <row r="88" spans="1:5" s="162" customFormat="1" ht="15" customHeight="1" x14ac:dyDescent="0.15">
      <c r="A88" s="165"/>
      <c r="B88" s="367">
        <v>81</v>
      </c>
      <c r="C88" s="368" t="s">
        <v>291</v>
      </c>
      <c r="D88" s="369"/>
      <c r="E88" s="502"/>
    </row>
    <row r="89" spans="1:5" s="162" customFormat="1" ht="15" customHeight="1" x14ac:dyDescent="0.15">
      <c r="A89" s="165"/>
      <c r="B89" s="367">
        <v>82</v>
      </c>
      <c r="C89" s="368" t="s">
        <v>292</v>
      </c>
      <c r="D89" s="369"/>
      <c r="E89" s="502"/>
    </row>
    <row r="90" spans="1:5" s="162" customFormat="1" ht="15" customHeight="1" x14ac:dyDescent="0.15">
      <c r="A90" s="165"/>
      <c r="B90" s="367">
        <v>83</v>
      </c>
      <c r="C90" s="368" t="s">
        <v>293</v>
      </c>
      <c r="D90" s="369"/>
      <c r="E90" s="502"/>
    </row>
    <row r="91" spans="1:5" s="163" customFormat="1" ht="15" customHeight="1" x14ac:dyDescent="0.15">
      <c r="B91" s="367">
        <v>84</v>
      </c>
      <c r="C91" s="368" t="s">
        <v>294</v>
      </c>
      <c r="D91" s="369"/>
      <c r="E91" s="502"/>
    </row>
    <row r="92" spans="1:5" s="163" customFormat="1" ht="15" customHeight="1" x14ac:dyDescent="0.15">
      <c r="B92" s="367">
        <v>85</v>
      </c>
      <c r="C92" s="368" t="s">
        <v>295</v>
      </c>
      <c r="D92" s="369"/>
      <c r="E92" s="502"/>
    </row>
    <row r="93" spans="1:5" s="163" customFormat="1" ht="15" customHeight="1" x14ac:dyDescent="0.2">
      <c r="B93" s="18"/>
      <c r="C93" s="147"/>
      <c r="D93" s="147"/>
      <c r="E93" s="497"/>
    </row>
    <row r="95" spans="1:5" x14ac:dyDescent="0.2">
      <c r="C95" s="578" t="s">
        <v>167</v>
      </c>
      <c r="D95" s="578"/>
    </row>
    <row r="97" spans="4:9" ht="28.5" x14ac:dyDescent="0.2">
      <c r="D97" s="497" t="s">
        <v>296</v>
      </c>
      <c r="I97" s="157"/>
    </row>
    <row r="99" spans="4:9" ht="28.5" x14ac:dyDescent="0.2">
      <c r="D99" s="497" t="s">
        <v>297</v>
      </c>
    </row>
  </sheetData>
  <mergeCells count="10">
    <mergeCell ref="B77:E77"/>
    <mergeCell ref="C78:D78"/>
    <mergeCell ref="C79:D79"/>
    <mergeCell ref="C26:D26"/>
    <mergeCell ref="C27:D27"/>
    <mergeCell ref="C28:D28"/>
    <mergeCell ref="C30:D30"/>
    <mergeCell ref="C47:D47"/>
    <mergeCell ref="C60:D60"/>
    <mergeCell ref="C63:D63"/>
  </mergeCells>
  <pageMargins left="0.7" right="0.7" top="0.75" bottom="0.75" header="0.3" footer="0.3"/>
  <pageSetup paperSize="9" orientation="portrait" verticalDpi="144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</sheetPr>
  <dimension ref="A1:T69"/>
  <sheetViews>
    <sheetView zoomScale="91" zoomScaleNormal="91" workbookViewId="0">
      <selection activeCell="G25" sqref="G25"/>
    </sheetView>
  </sheetViews>
  <sheetFormatPr baseColWidth="10" defaultColWidth="11.42578125" defaultRowHeight="14.25" x14ac:dyDescent="0.2"/>
  <cols>
    <col min="1" max="2" width="4.28515625" style="143" customWidth="1"/>
    <col min="3" max="3" width="70.140625" style="143" customWidth="1"/>
    <col min="4" max="4" width="27.42578125" style="143" bestFit="1" customWidth="1"/>
    <col min="5" max="7" width="32" style="143" bestFit="1" customWidth="1"/>
    <col min="8" max="8" width="24.5703125" style="143" bestFit="1" customWidth="1"/>
    <col min="9" max="9" width="24.5703125" style="143" customWidth="1"/>
    <col min="10" max="10" width="32" style="143" bestFit="1" customWidth="1"/>
    <col min="11" max="11" width="32" style="143" customWidth="1"/>
    <col min="12" max="12" width="32" style="143" bestFit="1" customWidth="1"/>
    <col min="13" max="13" width="24.5703125" style="143" bestFit="1" customWidth="1"/>
    <col min="14" max="20" width="14.28515625" style="143" customWidth="1"/>
    <col min="21" max="16384" width="11.42578125" style="143"/>
  </cols>
  <sheetData>
    <row r="1" spans="1:20" ht="18.75" customHeight="1" x14ac:dyDescent="0.2"/>
    <row r="2" spans="1:20" ht="18.75" customHeight="1" x14ac:dyDescent="0.2">
      <c r="A2" s="144" t="s">
        <v>19</v>
      </c>
      <c r="B2" s="146"/>
      <c r="C2" s="146"/>
      <c r="D2" s="145"/>
      <c r="E2" s="145"/>
      <c r="F2" s="145"/>
      <c r="G2" s="145"/>
      <c r="H2" s="145"/>
      <c r="I2" s="145"/>
      <c r="J2" s="145"/>
      <c r="K2" s="145"/>
      <c r="L2" s="145"/>
    </row>
    <row r="3" spans="1:20" ht="14.25" customHeight="1" x14ac:dyDescent="0.2">
      <c r="A3" s="144"/>
      <c r="B3" s="146"/>
      <c r="C3" s="146"/>
      <c r="D3" s="145"/>
      <c r="E3" s="145"/>
      <c r="F3" s="145"/>
      <c r="G3" s="145"/>
      <c r="H3" s="145"/>
      <c r="I3" s="145"/>
      <c r="J3" s="145"/>
      <c r="K3" s="145"/>
      <c r="L3" s="145"/>
    </row>
    <row r="4" spans="1:20" ht="14.25" customHeight="1" x14ac:dyDescent="0.2">
      <c r="A4" s="144"/>
      <c r="B4" s="167" t="s">
        <v>117</v>
      </c>
      <c r="C4" s="147"/>
      <c r="D4" s="145"/>
      <c r="E4" s="145"/>
      <c r="F4" s="145"/>
      <c r="G4" s="145"/>
      <c r="H4" s="145"/>
      <c r="I4" s="145"/>
      <c r="J4" s="145"/>
      <c r="K4" s="145"/>
      <c r="L4" s="145"/>
    </row>
    <row r="5" spans="1:20" s="162" customFormat="1" ht="14.25" customHeight="1" x14ac:dyDescent="0.2">
      <c r="A5" s="165"/>
      <c r="B5" s="330" t="s">
        <v>298</v>
      </c>
      <c r="C5" s="150"/>
      <c r="D5" s="331"/>
      <c r="E5" s="331"/>
      <c r="F5" s="331"/>
      <c r="G5" s="331"/>
      <c r="H5" s="331"/>
      <c r="I5" s="331"/>
      <c r="J5" s="331"/>
      <c r="K5" s="331"/>
      <c r="L5" s="331"/>
    </row>
    <row r="6" spans="1:20" s="162" customFormat="1" ht="12.75" x14ac:dyDescent="0.2">
      <c r="A6" s="165"/>
      <c r="B6" s="150"/>
      <c r="C6" s="150"/>
      <c r="D6" s="331"/>
      <c r="E6" s="331"/>
      <c r="F6" s="331"/>
      <c r="G6" s="331"/>
      <c r="H6" s="331"/>
      <c r="I6" s="331"/>
      <c r="J6" s="331"/>
      <c r="K6" s="331"/>
      <c r="L6" s="331"/>
      <c r="M6" s="350"/>
      <c r="N6" s="350"/>
      <c r="O6" s="350"/>
      <c r="P6" s="350"/>
      <c r="Q6" s="350"/>
      <c r="R6" s="350"/>
      <c r="S6" s="350"/>
      <c r="T6" s="350"/>
    </row>
    <row r="7" spans="1:20" s="162" customFormat="1" ht="14.25" customHeight="1" x14ac:dyDescent="0.2">
      <c r="A7" s="165"/>
      <c r="B7" s="150"/>
      <c r="C7" s="150"/>
      <c r="D7" s="331"/>
      <c r="E7" s="331"/>
      <c r="F7" s="331"/>
      <c r="G7" s="331"/>
      <c r="H7" s="331"/>
      <c r="I7" s="331"/>
      <c r="J7" s="331"/>
      <c r="K7" s="331"/>
      <c r="L7" s="331"/>
      <c r="M7" s="350"/>
      <c r="N7" s="350"/>
      <c r="O7" s="350"/>
      <c r="P7" s="350"/>
      <c r="Q7" s="350"/>
      <c r="R7" s="350"/>
      <c r="S7" s="350"/>
      <c r="T7" s="350"/>
    </row>
    <row r="8" spans="1:20" s="162" customFormat="1" ht="14.25" customHeight="1" thickBot="1" x14ac:dyDescent="0.25">
      <c r="A8" s="165"/>
      <c r="B8" s="332">
        <v>1</v>
      </c>
      <c r="C8" s="333" t="s">
        <v>299</v>
      </c>
      <c r="D8" s="334" t="s">
        <v>176</v>
      </c>
      <c r="E8" s="334" t="s">
        <v>176</v>
      </c>
      <c r="F8" s="334" t="s">
        <v>176</v>
      </c>
      <c r="G8" s="334" t="s">
        <v>176</v>
      </c>
      <c r="H8" s="334" t="s">
        <v>176</v>
      </c>
      <c r="I8" s="334" t="s">
        <v>176</v>
      </c>
      <c r="J8" s="334" t="s">
        <v>176</v>
      </c>
      <c r="K8" s="334" t="s">
        <v>176</v>
      </c>
      <c r="L8" s="334" t="s">
        <v>176</v>
      </c>
      <c r="M8" s="334" t="s">
        <v>176</v>
      </c>
      <c r="N8" s="350"/>
      <c r="O8" s="350"/>
      <c r="P8" s="350"/>
      <c r="Q8" s="350"/>
      <c r="R8" s="350"/>
      <c r="S8" s="350"/>
      <c r="T8" s="350"/>
    </row>
    <row r="9" spans="1:20" s="162" customFormat="1" ht="14.25" customHeight="1" x14ac:dyDescent="0.2">
      <c r="A9" s="165"/>
      <c r="B9" s="335">
        <v>2</v>
      </c>
      <c r="C9" s="336" t="s">
        <v>300</v>
      </c>
      <c r="D9" s="337" t="s">
        <v>301</v>
      </c>
      <c r="E9" s="337" t="s">
        <v>302</v>
      </c>
      <c r="F9" s="337" t="s">
        <v>303</v>
      </c>
      <c r="G9" s="337" t="s">
        <v>304</v>
      </c>
      <c r="H9" s="337" t="s">
        <v>305</v>
      </c>
      <c r="I9" s="337" t="s">
        <v>306</v>
      </c>
      <c r="J9" s="337" t="s">
        <v>307</v>
      </c>
      <c r="K9" s="337" t="s">
        <v>308</v>
      </c>
      <c r="L9" s="337" t="s">
        <v>309</v>
      </c>
      <c r="M9" s="337" t="s">
        <v>310</v>
      </c>
      <c r="N9" s="350"/>
      <c r="O9" s="350"/>
      <c r="P9" s="350"/>
      <c r="Q9" s="350"/>
      <c r="R9" s="350"/>
      <c r="S9" s="350"/>
      <c r="T9" s="350"/>
    </row>
    <row r="10" spans="1:20" s="162" customFormat="1" ht="14.25" customHeight="1" x14ac:dyDescent="0.2">
      <c r="A10" s="165"/>
      <c r="B10" s="335">
        <v>3</v>
      </c>
      <c r="C10" s="336" t="s">
        <v>311</v>
      </c>
      <c r="D10" s="337" t="s">
        <v>312</v>
      </c>
      <c r="E10" s="337" t="s">
        <v>312</v>
      </c>
      <c r="F10" s="337" t="s">
        <v>312</v>
      </c>
      <c r="G10" s="337" t="s">
        <v>312</v>
      </c>
      <c r="H10" s="337" t="s">
        <v>312</v>
      </c>
      <c r="I10" s="337" t="s">
        <v>312</v>
      </c>
      <c r="J10" s="337" t="s">
        <v>312</v>
      </c>
      <c r="K10" s="337" t="s">
        <v>312</v>
      </c>
      <c r="L10" s="337" t="s">
        <v>312</v>
      </c>
      <c r="M10" s="337" t="s">
        <v>312</v>
      </c>
      <c r="N10" s="358"/>
      <c r="O10" s="358"/>
      <c r="P10" s="358"/>
      <c r="Q10" s="358"/>
      <c r="R10" s="358"/>
      <c r="S10" s="358"/>
      <c r="T10" s="351"/>
    </row>
    <row r="11" spans="1:20" s="162" customFormat="1" ht="14.25" customHeight="1" thickBot="1" x14ac:dyDescent="0.25">
      <c r="A11" s="165"/>
      <c r="B11" s="332"/>
      <c r="C11" s="338" t="s">
        <v>313</v>
      </c>
      <c r="D11" s="339"/>
      <c r="E11" s="339"/>
      <c r="F11" s="339"/>
      <c r="G11" s="339"/>
      <c r="H11" s="339"/>
      <c r="I11" s="339"/>
      <c r="J11" s="339"/>
      <c r="K11" s="339"/>
      <c r="L11" s="339"/>
      <c r="M11" s="339"/>
      <c r="N11" s="350"/>
      <c r="O11" s="350"/>
      <c r="P11" s="350"/>
      <c r="Q11" s="350"/>
      <c r="R11" s="350"/>
      <c r="S11" s="350"/>
      <c r="T11" s="350"/>
    </row>
    <row r="12" spans="1:20" s="162" customFormat="1" ht="14.25" customHeight="1" x14ac:dyDescent="0.2">
      <c r="A12" s="165"/>
      <c r="B12" s="335">
        <v>4</v>
      </c>
      <c r="C12" s="336" t="s">
        <v>314</v>
      </c>
      <c r="D12" s="337" t="s">
        <v>315</v>
      </c>
      <c r="E12" s="337" t="s">
        <v>253</v>
      </c>
      <c r="F12" s="337" t="s">
        <v>253</v>
      </c>
      <c r="G12" s="337" t="s">
        <v>253</v>
      </c>
      <c r="H12" s="337" t="s">
        <v>269</v>
      </c>
      <c r="I12" s="337" t="s">
        <v>269</v>
      </c>
      <c r="J12" s="337" t="s">
        <v>269</v>
      </c>
      <c r="K12" s="337" t="s">
        <v>269</v>
      </c>
      <c r="L12" s="337" t="s">
        <v>269</v>
      </c>
      <c r="M12" s="337" t="s">
        <v>269</v>
      </c>
      <c r="N12" s="350"/>
      <c r="O12" s="350"/>
      <c r="P12" s="350"/>
      <c r="Q12" s="350"/>
      <c r="R12" s="350"/>
      <c r="S12" s="350"/>
      <c r="T12" s="350"/>
    </row>
    <row r="13" spans="1:20" s="162" customFormat="1" ht="12" x14ac:dyDescent="0.2">
      <c r="A13" s="165"/>
      <c r="B13" s="335">
        <v>5</v>
      </c>
      <c r="C13" s="336" t="s">
        <v>316</v>
      </c>
      <c r="D13" s="337" t="s">
        <v>315</v>
      </c>
      <c r="E13" s="337" t="s">
        <v>253</v>
      </c>
      <c r="F13" s="337" t="s">
        <v>253</v>
      </c>
      <c r="G13" s="337" t="s">
        <v>253</v>
      </c>
      <c r="H13" s="337" t="s">
        <v>269</v>
      </c>
      <c r="I13" s="337" t="s">
        <v>269</v>
      </c>
      <c r="J13" s="337" t="s">
        <v>269</v>
      </c>
      <c r="K13" s="337" t="s">
        <v>269</v>
      </c>
      <c r="L13" s="337" t="s">
        <v>269</v>
      </c>
      <c r="M13" s="337" t="s">
        <v>269</v>
      </c>
      <c r="N13" s="350"/>
      <c r="O13" s="350"/>
      <c r="P13" s="350"/>
      <c r="Q13" s="350"/>
      <c r="R13" s="350"/>
      <c r="S13" s="350"/>
      <c r="T13" s="350"/>
    </row>
    <row r="14" spans="1:20" s="162" customFormat="1" ht="12" x14ac:dyDescent="0.2">
      <c r="A14" s="165"/>
      <c r="B14" s="335">
        <v>6</v>
      </c>
      <c r="C14" s="336" t="s">
        <v>317</v>
      </c>
      <c r="D14" s="337" t="s">
        <v>318</v>
      </c>
      <c r="E14" s="337" t="s">
        <v>319</v>
      </c>
      <c r="F14" s="337" t="s">
        <v>319</v>
      </c>
      <c r="G14" s="337" t="s">
        <v>319</v>
      </c>
      <c r="H14" s="337" t="s">
        <v>319</v>
      </c>
      <c r="I14" s="337" t="s">
        <v>319</v>
      </c>
      <c r="J14" s="337" t="s">
        <v>319</v>
      </c>
      <c r="K14" s="337" t="s">
        <v>319</v>
      </c>
      <c r="L14" s="337" t="s">
        <v>319</v>
      </c>
      <c r="M14" s="337" t="s">
        <v>319</v>
      </c>
      <c r="N14" s="350"/>
      <c r="O14" s="350"/>
      <c r="P14" s="350"/>
      <c r="Q14" s="350"/>
      <c r="R14" s="350"/>
      <c r="S14" s="350"/>
      <c r="T14" s="350"/>
    </row>
    <row r="15" spans="1:20" s="162" customFormat="1" ht="14.25" customHeight="1" x14ac:dyDescent="0.2">
      <c r="A15" s="165"/>
      <c r="B15" s="335">
        <v>7</v>
      </c>
      <c r="C15" s="340" t="s">
        <v>320</v>
      </c>
      <c r="D15" s="337" t="s">
        <v>321</v>
      </c>
      <c r="E15" s="337" t="s">
        <v>322</v>
      </c>
      <c r="F15" s="337" t="s">
        <v>322</v>
      </c>
      <c r="G15" s="337" t="s">
        <v>322</v>
      </c>
      <c r="H15" s="337" t="s">
        <v>323</v>
      </c>
      <c r="I15" s="337" t="s">
        <v>323</v>
      </c>
      <c r="J15" s="337" t="s">
        <v>323</v>
      </c>
      <c r="K15" s="337" t="s">
        <v>323</v>
      </c>
      <c r="L15" s="337" t="s">
        <v>323</v>
      </c>
      <c r="M15" s="337" t="s">
        <v>323</v>
      </c>
      <c r="N15" s="352"/>
      <c r="O15" s="352"/>
      <c r="P15" s="352"/>
      <c r="Q15" s="352"/>
      <c r="R15" s="352"/>
      <c r="S15" s="352"/>
      <c r="T15" s="352"/>
    </row>
    <row r="16" spans="1:20" s="162" customFormat="1" ht="14.25" customHeight="1" x14ac:dyDescent="0.2">
      <c r="A16" s="165"/>
      <c r="B16" s="335">
        <v>8</v>
      </c>
      <c r="C16" s="340" t="s">
        <v>324</v>
      </c>
      <c r="D16" s="341">
        <v>1780.3489999999999</v>
      </c>
      <c r="E16" s="341">
        <v>100</v>
      </c>
      <c r="F16" s="341">
        <v>150</v>
      </c>
      <c r="G16" s="341">
        <v>100</v>
      </c>
      <c r="H16" s="341">
        <v>52</v>
      </c>
      <c r="I16" s="341">
        <v>50</v>
      </c>
      <c r="J16" s="341">
        <v>250</v>
      </c>
      <c r="K16" s="341">
        <v>50</v>
      </c>
      <c r="L16" s="341">
        <v>150</v>
      </c>
      <c r="M16" s="341">
        <v>150</v>
      </c>
      <c r="N16" s="352"/>
      <c r="O16" s="352"/>
      <c r="P16" s="352"/>
      <c r="Q16" s="352"/>
      <c r="R16" s="352"/>
      <c r="S16" s="352"/>
      <c r="T16" s="352"/>
    </row>
    <row r="17" spans="1:20" s="162" customFormat="1" ht="14.25" customHeight="1" x14ac:dyDescent="0.2">
      <c r="A17" s="165"/>
      <c r="B17" s="335">
        <v>9</v>
      </c>
      <c r="C17" s="340" t="s">
        <v>325</v>
      </c>
      <c r="D17" s="341">
        <v>1780.3489999999999</v>
      </c>
      <c r="E17" s="341">
        <v>100</v>
      </c>
      <c r="F17" s="341">
        <v>150</v>
      </c>
      <c r="G17" s="341">
        <v>100</v>
      </c>
      <c r="H17" s="341">
        <v>52</v>
      </c>
      <c r="I17" s="341">
        <v>50</v>
      </c>
      <c r="J17" s="341">
        <v>250</v>
      </c>
      <c r="K17" s="341">
        <v>50</v>
      </c>
      <c r="L17" s="341">
        <v>150</v>
      </c>
      <c r="M17" s="341">
        <v>150</v>
      </c>
      <c r="N17" s="352"/>
      <c r="O17" s="352"/>
      <c r="P17" s="352"/>
      <c r="Q17" s="352"/>
      <c r="R17" s="352"/>
      <c r="S17" s="352"/>
      <c r="T17" s="352"/>
    </row>
    <row r="18" spans="1:20" s="162" customFormat="1" ht="14.25" customHeight="1" x14ac:dyDescent="0.2">
      <c r="A18" s="165"/>
      <c r="B18" s="335" t="s">
        <v>326</v>
      </c>
      <c r="C18" s="340" t="s">
        <v>327</v>
      </c>
      <c r="D18" s="337">
        <v>100</v>
      </c>
      <c r="E18" s="337">
        <v>100</v>
      </c>
      <c r="F18" s="337">
        <v>100</v>
      </c>
      <c r="G18" s="337">
        <v>100</v>
      </c>
      <c r="H18" s="337">
        <v>100</v>
      </c>
      <c r="I18" s="337">
        <v>100</v>
      </c>
      <c r="J18" s="337">
        <v>100</v>
      </c>
      <c r="K18" s="337">
        <v>100</v>
      </c>
      <c r="L18" s="337">
        <v>100</v>
      </c>
      <c r="M18" s="337">
        <v>100</v>
      </c>
      <c r="N18" s="352"/>
      <c r="O18" s="352"/>
      <c r="P18" s="352"/>
      <c r="Q18" s="352"/>
      <c r="R18" s="352"/>
      <c r="S18" s="352"/>
      <c r="T18" s="352"/>
    </row>
    <row r="19" spans="1:20" s="162" customFormat="1" ht="12" x14ac:dyDescent="0.2">
      <c r="A19" s="165"/>
      <c r="B19" s="335" t="s">
        <v>328</v>
      </c>
      <c r="C19" s="340" t="s">
        <v>329</v>
      </c>
      <c r="D19" s="337" t="s">
        <v>330</v>
      </c>
      <c r="E19" s="337">
        <v>100</v>
      </c>
      <c r="F19" s="337">
        <v>100</v>
      </c>
      <c r="G19" s="337">
        <v>100</v>
      </c>
      <c r="H19" s="337">
        <v>100</v>
      </c>
      <c r="I19" s="337">
        <v>100</v>
      </c>
      <c r="J19" s="337">
        <v>100</v>
      </c>
      <c r="K19" s="337">
        <v>100</v>
      </c>
      <c r="L19" s="337">
        <v>100</v>
      </c>
      <c r="M19" s="337">
        <v>100</v>
      </c>
      <c r="N19" s="353"/>
      <c r="O19" s="353"/>
      <c r="P19" s="353"/>
      <c r="Q19" s="353"/>
      <c r="R19" s="353"/>
      <c r="S19" s="353"/>
      <c r="T19" s="353"/>
    </row>
    <row r="20" spans="1:20" s="162" customFormat="1" ht="14.25" customHeight="1" x14ac:dyDescent="0.2">
      <c r="A20" s="165"/>
      <c r="B20" s="335">
        <v>10</v>
      </c>
      <c r="C20" s="340" t="s">
        <v>331</v>
      </c>
      <c r="D20" s="337" t="s">
        <v>155</v>
      </c>
      <c r="E20" s="337" t="s">
        <v>155</v>
      </c>
      <c r="F20" s="337" t="s">
        <v>155</v>
      </c>
      <c r="G20" s="337" t="s">
        <v>155</v>
      </c>
      <c r="H20" s="337" t="s">
        <v>332</v>
      </c>
      <c r="I20" s="337" t="s">
        <v>332</v>
      </c>
      <c r="J20" s="337" t="s">
        <v>332</v>
      </c>
      <c r="K20" s="337" t="s">
        <v>332</v>
      </c>
      <c r="L20" s="337" t="s">
        <v>332</v>
      </c>
      <c r="M20" s="337" t="s">
        <v>332</v>
      </c>
      <c r="N20" s="354"/>
      <c r="O20" s="354"/>
      <c r="P20" s="354"/>
      <c r="Q20" s="354"/>
      <c r="R20" s="354"/>
      <c r="S20" s="354"/>
      <c r="T20" s="354"/>
    </row>
    <row r="21" spans="1:20" s="162" customFormat="1" ht="14.25" customHeight="1" x14ac:dyDescent="0.2">
      <c r="A21" s="165"/>
      <c r="B21" s="335">
        <v>11</v>
      </c>
      <c r="C21" s="340" t="s">
        <v>333</v>
      </c>
      <c r="D21" s="342">
        <v>34481</v>
      </c>
      <c r="E21" s="342">
        <v>42963</v>
      </c>
      <c r="F21" s="342">
        <v>43640</v>
      </c>
      <c r="G21" s="342">
        <v>44000</v>
      </c>
      <c r="H21" s="342">
        <v>42684</v>
      </c>
      <c r="I21" s="342">
        <v>42970</v>
      </c>
      <c r="J21" s="342">
        <v>43053</v>
      </c>
      <c r="K21" s="342">
        <v>43252</v>
      </c>
      <c r="L21" s="342">
        <v>43348</v>
      </c>
      <c r="M21" s="342">
        <v>44468</v>
      </c>
      <c r="N21" s="352"/>
      <c r="O21" s="352"/>
      <c r="P21" s="352"/>
      <c r="Q21" s="352"/>
      <c r="R21" s="352"/>
      <c r="S21" s="352"/>
      <c r="T21" s="352"/>
    </row>
    <row r="22" spans="1:20" s="162" customFormat="1" ht="14.25" customHeight="1" x14ac:dyDescent="0.2">
      <c r="A22" s="165"/>
      <c r="B22" s="335">
        <v>12</v>
      </c>
      <c r="C22" s="340" t="s">
        <v>334</v>
      </c>
      <c r="D22" s="337" t="s">
        <v>335</v>
      </c>
      <c r="E22" s="337" t="s">
        <v>335</v>
      </c>
      <c r="F22" s="337" t="s">
        <v>335</v>
      </c>
      <c r="G22" s="337" t="s">
        <v>335</v>
      </c>
      <c r="H22" s="337" t="s">
        <v>336</v>
      </c>
      <c r="I22" s="337" t="s">
        <v>336</v>
      </c>
      <c r="J22" s="337" t="s">
        <v>336</v>
      </c>
      <c r="K22" s="337" t="s">
        <v>336</v>
      </c>
      <c r="L22" s="337" t="s">
        <v>336</v>
      </c>
      <c r="M22" s="337" t="s">
        <v>336</v>
      </c>
      <c r="N22" s="354"/>
      <c r="O22" s="352"/>
      <c r="P22" s="352"/>
      <c r="Q22" s="352"/>
      <c r="R22" s="352"/>
      <c r="S22" s="352"/>
      <c r="T22" s="354"/>
    </row>
    <row r="23" spans="1:20" s="162" customFormat="1" ht="14.25" customHeight="1" x14ac:dyDescent="0.2">
      <c r="A23" s="165"/>
      <c r="B23" s="335">
        <v>13</v>
      </c>
      <c r="C23" s="340" t="s">
        <v>337</v>
      </c>
      <c r="D23" s="337"/>
      <c r="E23" s="337" t="s">
        <v>338</v>
      </c>
      <c r="F23" s="337" t="s">
        <v>338</v>
      </c>
      <c r="G23" s="337" t="s">
        <v>338</v>
      </c>
      <c r="H23" s="342">
        <v>46336</v>
      </c>
      <c r="I23" s="342">
        <v>46622</v>
      </c>
      <c r="J23" s="342">
        <v>46706</v>
      </c>
      <c r="K23" s="342">
        <v>46905</v>
      </c>
      <c r="L23" s="342">
        <v>47001</v>
      </c>
      <c r="M23" s="342">
        <v>48120</v>
      </c>
      <c r="N23" s="352"/>
      <c r="O23" s="352"/>
      <c r="P23" s="352"/>
      <c r="Q23" s="352"/>
      <c r="R23" s="352"/>
      <c r="S23" s="352"/>
      <c r="T23" s="352"/>
    </row>
    <row r="24" spans="1:20" s="162" customFormat="1" ht="14.25" customHeight="1" x14ac:dyDescent="0.2">
      <c r="A24" s="165"/>
      <c r="B24" s="335">
        <v>14</v>
      </c>
      <c r="C24" s="340" t="s">
        <v>339</v>
      </c>
      <c r="D24" s="337"/>
      <c r="E24" s="337" t="s">
        <v>340</v>
      </c>
      <c r="F24" s="337" t="s">
        <v>340</v>
      </c>
      <c r="G24" s="337" t="s">
        <v>340</v>
      </c>
      <c r="H24" s="337" t="s">
        <v>340</v>
      </c>
      <c r="I24" s="337" t="s">
        <v>340</v>
      </c>
      <c r="J24" s="337" t="s">
        <v>340</v>
      </c>
      <c r="K24" s="337" t="s">
        <v>340</v>
      </c>
      <c r="L24" s="337" t="s">
        <v>340</v>
      </c>
      <c r="M24" s="337" t="s">
        <v>340</v>
      </c>
      <c r="N24" s="354"/>
      <c r="O24" s="354"/>
      <c r="P24" s="354"/>
      <c r="Q24" s="354"/>
      <c r="R24" s="354"/>
      <c r="S24" s="354"/>
      <c r="T24" s="354"/>
    </row>
    <row r="25" spans="1:20" s="162" customFormat="1" ht="36" x14ac:dyDescent="0.2">
      <c r="A25" s="165"/>
      <c r="B25" s="335">
        <v>15</v>
      </c>
      <c r="C25" s="340" t="s">
        <v>341</v>
      </c>
      <c r="D25" s="337"/>
      <c r="E25" s="343" t="s">
        <v>342</v>
      </c>
      <c r="F25" s="343" t="s">
        <v>343</v>
      </c>
      <c r="G25" s="343" t="s">
        <v>344</v>
      </c>
      <c r="H25" s="343" t="s">
        <v>345</v>
      </c>
      <c r="I25" s="343" t="s">
        <v>346</v>
      </c>
      <c r="J25" s="343" t="s">
        <v>347</v>
      </c>
      <c r="K25" s="343" t="s">
        <v>348</v>
      </c>
      <c r="L25" s="343" t="s">
        <v>349</v>
      </c>
      <c r="M25" s="343" t="s">
        <v>350</v>
      </c>
      <c r="N25" s="352"/>
      <c r="O25" s="352"/>
      <c r="P25" s="352"/>
      <c r="Q25" s="352"/>
      <c r="R25" s="352"/>
      <c r="S25" s="352"/>
      <c r="T25" s="352"/>
    </row>
    <row r="26" spans="1:20" s="162" customFormat="1" ht="51.75" customHeight="1" x14ac:dyDescent="0.2">
      <c r="A26" s="165"/>
      <c r="B26" s="335">
        <v>16</v>
      </c>
      <c r="C26" s="340" t="s">
        <v>351</v>
      </c>
      <c r="D26" s="337"/>
      <c r="E26" s="344" t="s">
        <v>352</v>
      </c>
      <c r="F26" s="344" t="s">
        <v>353</v>
      </c>
      <c r="G26" s="344" t="s">
        <v>354</v>
      </c>
      <c r="H26" s="344" t="s">
        <v>355</v>
      </c>
      <c r="I26" s="344" t="s">
        <v>356</v>
      </c>
      <c r="J26" s="344" t="s">
        <v>357</v>
      </c>
      <c r="K26" s="344" t="s">
        <v>358</v>
      </c>
      <c r="L26" s="344" t="s">
        <v>359</v>
      </c>
      <c r="M26" s="344" t="s">
        <v>360</v>
      </c>
      <c r="N26" s="352"/>
      <c r="O26" s="352"/>
      <c r="P26" s="352"/>
      <c r="Q26" s="352"/>
      <c r="R26" s="352"/>
      <c r="S26" s="352"/>
      <c r="T26" s="352"/>
    </row>
    <row r="27" spans="1:20" s="162" customFormat="1" ht="14.25" customHeight="1" thickBot="1" x14ac:dyDescent="0.25">
      <c r="A27" s="165"/>
      <c r="B27" s="332"/>
      <c r="C27" s="345" t="s">
        <v>361</v>
      </c>
      <c r="D27" s="346"/>
      <c r="E27" s="339"/>
      <c r="F27" s="339"/>
      <c r="G27" s="339"/>
      <c r="H27" s="339"/>
      <c r="I27" s="339"/>
      <c r="J27" s="339"/>
      <c r="K27" s="339"/>
      <c r="L27" s="339"/>
      <c r="M27" s="339"/>
      <c r="N27" s="359"/>
      <c r="O27" s="359"/>
      <c r="P27" s="359"/>
      <c r="Q27" s="359"/>
      <c r="R27" s="359"/>
      <c r="S27" s="359"/>
      <c r="T27" s="355"/>
    </row>
    <row r="28" spans="1:20" s="162" customFormat="1" ht="14.25" customHeight="1" x14ac:dyDescent="0.2">
      <c r="A28" s="165"/>
      <c r="B28" s="335">
        <v>17</v>
      </c>
      <c r="C28" s="340" t="s">
        <v>362</v>
      </c>
      <c r="D28" s="337" t="s">
        <v>363</v>
      </c>
      <c r="E28" s="337" t="s">
        <v>364</v>
      </c>
      <c r="F28" s="337" t="s">
        <v>364</v>
      </c>
      <c r="G28" s="337" t="s">
        <v>364</v>
      </c>
      <c r="H28" s="337" t="s">
        <v>364</v>
      </c>
      <c r="I28" s="337" t="s">
        <v>364</v>
      </c>
      <c r="J28" s="337" t="s">
        <v>364</v>
      </c>
      <c r="K28" s="337" t="s">
        <v>364</v>
      </c>
      <c r="L28" s="337" t="s">
        <v>364</v>
      </c>
      <c r="M28" s="337" t="s">
        <v>364</v>
      </c>
      <c r="N28" s="352"/>
      <c r="O28" s="352"/>
      <c r="P28" s="352"/>
      <c r="Q28" s="352"/>
      <c r="R28" s="352"/>
      <c r="S28" s="352"/>
      <c r="T28" s="352"/>
    </row>
    <row r="29" spans="1:20" s="162" customFormat="1" ht="12" x14ac:dyDescent="0.2">
      <c r="A29" s="165"/>
      <c r="B29" s="347">
        <v>18</v>
      </c>
      <c r="C29" s="340" t="s">
        <v>365</v>
      </c>
      <c r="D29" s="337"/>
      <c r="E29" s="348" t="s">
        <v>366</v>
      </c>
      <c r="F29" s="348" t="s">
        <v>367</v>
      </c>
      <c r="G29" s="348" t="s">
        <v>368</v>
      </c>
      <c r="H29" s="348" t="s">
        <v>369</v>
      </c>
      <c r="I29" s="348" t="s">
        <v>370</v>
      </c>
      <c r="J29" s="348" t="s">
        <v>371</v>
      </c>
      <c r="K29" s="348" t="s">
        <v>372</v>
      </c>
      <c r="L29" s="348" t="s">
        <v>373</v>
      </c>
      <c r="M29" s="348" t="s">
        <v>374</v>
      </c>
      <c r="N29" s="353"/>
      <c r="O29" s="353"/>
      <c r="P29" s="353"/>
      <c r="Q29" s="353"/>
      <c r="R29" s="353"/>
      <c r="S29" s="353"/>
      <c r="T29" s="353"/>
    </row>
    <row r="30" spans="1:20" s="162" customFormat="1" ht="14.25" customHeight="1" x14ac:dyDescent="0.2">
      <c r="A30" s="165"/>
      <c r="B30" s="335">
        <v>19</v>
      </c>
      <c r="C30" s="340" t="s">
        <v>375</v>
      </c>
      <c r="D30" s="337" t="s">
        <v>376</v>
      </c>
      <c r="E30" s="337" t="s">
        <v>377</v>
      </c>
      <c r="F30" s="337" t="s">
        <v>377</v>
      </c>
      <c r="G30" s="337" t="s">
        <v>377</v>
      </c>
      <c r="H30" s="337" t="s">
        <v>377</v>
      </c>
      <c r="I30" s="337" t="s">
        <v>377</v>
      </c>
      <c r="J30" s="337" t="s">
        <v>377</v>
      </c>
      <c r="K30" s="337" t="s">
        <v>377</v>
      </c>
      <c r="L30" s="337" t="s">
        <v>377</v>
      </c>
      <c r="M30" s="337" t="s">
        <v>377</v>
      </c>
      <c r="N30" s="352"/>
      <c r="O30" s="352"/>
      <c r="P30" s="352"/>
      <c r="Q30" s="352"/>
      <c r="R30" s="352"/>
      <c r="S30" s="352"/>
      <c r="T30" s="352"/>
    </row>
    <row r="31" spans="1:20" s="162" customFormat="1" ht="14.25" customHeight="1" x14ac:dyDescent="0.2">
      <c r="A31" s="165"/>
      <c r="B31" s="335" t="s">
        <v>378</v>
      </c>
      <c r="C31" s="340" t="s">
        <v>379</v>
      </c>
      <c r="D31" s="337" t="s">
        <v>376</v>
      </c>
      <c r="E31" s="337" t="s">
        <v>380</v>
      </c>
      <c r="F31" s="337" t="s">
        <v>380</v>
      </c>
      <c r="G31" s="337" t="s">
        <v>380</v>
      </c>
      <c r="H31" s="337" t="s">
        <v>381</v>
      </c>
      <c r="I31" s="337" t="s">
        <v>381</v>
      </c>
      <c r="J31" s="337" t="s">
        <v>381</v>
      </c>
      <c r="K31" s="337" t="s">
        <v>381</v>
      </c>
      <c r="L31" s="337" t="s">
        <v>381</v>
      </c>
      <c r="M31" s="337" t="s">
        <v>381</v>
      </c>
      <c r="N31" s="352"/>
      <c r="O31" s="352"/>
      <c r="P31" s="352"/>
      <c r="Q31" s="352"/>
      <c r="R31" s="352"/>
      <c r="S31" s="352"/>
      <c r="T31" s="352"/>
    </row>
    <row r="32" spans="1:20" s="162" customFormat="1" ht="14.25" customHeight="1" x14ac:dyDescent="0.2">
      <c r="A32" s="165"/>
      <c r="B32" s="335" t="s">
        <v>382</v>
      </c>
      <c r="C32" s="340" t="s">
        <v>383</v>
      </c>
      <c r="D32" s="337" t="s">
        <v>376</v>
      </c>
      <c r="E32" s="337" t="s">
        <v>380</v>
      </c>
      <c r="F32" s="337" t="s">
        <v>380</v>
      </c>
      <c r="G32" s="337" t="s">
        <v>380</v>
      </c>
      <c r="H32" s="337" t="s">
        <v>381</v>
      </c>
      <c r="I32" s="337" t="s">
        <v>381</v>
      </c>
      <c r="J32" s="337" t="s">
        <v>381</v>
      </c>
      <c r="K32" s="337" t="s">
        <v>381</v>
      </c>
      <c r="L32" s="337" t="s">
        <v>381</v>
      </c>
      <c r="M32" s="337" t="s">
        <v>381</v>
      </c>
      <c r="N32" s="352"/>
      <c r="O32" s="352"/>
      <c r="P32" s="352"/>
      <c r="Q32" s="352"/>
      <c r="R32" s="352"/>
      <c r="S32" s="352"/>
      <c r="T32" s="352"/>
    </row>
    <row r="33" spans="1:20" s="162" customFormat="1" ht="14.25" customHeight="1" x14ac:dyDescent="0.2">
      <c r="A33" s="165"/>
      <c r="B33" s="347">
        <v>21</v>
      </c>
      <c r="C33" s="340" t="s">
        <v>384</v>
      </c>
      <c r="D33" s="337" t="s">
        <v>376</v>
      </c>
      <c r="E33" s="337" t="s">
        <v>377</v>
      </c>
      <c r="F33" s="337" t="s">
        <v>377</v>
      </c>
      <c r="G33" s="337" t="s">
        <v>377</v>
      </c>
      <c r="H33" s="337" t="s">
        <v>377</v>
      </c>
      <c r="I33" s="337" t="s">
        <v>377</v>
      </c>
      <c r="J33" s="337" t="s">
        <v>377</v>
      </c>
      <c r="K33" s="337" t="s">
        <v>377</v>
      </c>
      <c r="L33" s="337" t="s">
        <v>377</v>
      </c>
      <c r="M33" s="337" t="s">
        <v>377</v>
      </c>
      <c r="N33" s="352"/>
      <c r="O33" s="352"/>
      <c r="P33" s="352"/>
      <c r="Q33" s="352"/>
      <c r="R33" s="352"/>
      <c r="S33" s="352"/>
      <c r="T33" s="352"/>
    </row>
    <row r="34" spans="1:20" s="162" customFormat="1" ht="14.25" customHeight="1" x14ac:dyDescent="0.2">
      <c r="A34" s="165"/>
      <c r="B34" s="335">
        <v>22</v>
      </c>
      <c r="C34" s="340" t="s">
        <v>385</v>
      </c>
      <c r="D34" s="337" t="s">
        <v>376</v>
      </c>
      <c r="E34" s="337" t="s">
        <v>386</v>
      </c>
      <c r="F34" s="337" t="s">
        <v>386</v>
      </c>
      <c r="G34" s="337" t="s">
        <v>386</v>
      </c>
      <c r="H34" s="337" t="s">
        <v>387</v>
      </c>
      <c r="I34" s="337" t="s">
        <v>387</v>
      </c>
      <c r="J34" s="337" t="s">
        <v>387</v>
      </c>
      <c r="K34" s="337" t="s">
        <v>387</v>
      </c>
      <c r="L34" s="337" t="s">
        <v>387</v>
      </c>
      <c r="M34" s="337" t="s">
        <v>387</v>
      </c>
      <c r="N34" s="352"/>
      <c r="O34" s="352"/>
      <c r="P34" s="352"/>
      <c r="Q34" s="352"/>
      <c r="R34" s="352"/>
      <c r="S34" s="352"/>
      <c r="T34" s="352"/>
    </row>
    <row r="35" spans="1:20" s="162" customFormat="1" ht="14.25" customHeight="1" thickBot="1" x14ac:dyDescent="0.25">
      <c r="A35" s="165"/>
      <c r="B35" s="332"/>
      <c r="C35" s="345" t="s">
        <v>388</v>
      </c>
      <c r="D35" s="339"/>
      <c r="E35" s="339"/>
      <c r="F35" s="339"/>
      <c r="G35" s="339"/>
      <c r="H35" s="339"/>
      <c r="I35" s="339"/>
      <c r="J35" s="339"/>
      <c r="K35" s="339"/>
      <c r="L35" s="339"/>
      <c r="M35" s="339"/>
      <c r="N35" s="352"/>
      <c r="O35" s="352"/>
      <c r="P35" s="352"/>
      <c r="Q35" s="352"/>
      <c r="R35" s="352"/>
      <c r="S35" s="352"/>
      <c r="T35" s="356"/>
    </row>
    <row r="36" spans="1:20" s="162" customFormat="1" ht="14.25" customHeight="1" x14ac:dyDescent="0.2">
      <c r="A36" s="165"/>
      <c r="B36" s="347">
        <v>23</v>
      </c>
      <c r="C36" s="340" t="s">
        <v>389</v>
      </c>
      <c r="D36" s="337" t="s">
        <v>376</v>
      </c>
      <c r="E36" s="337" t="s">
        <v>390</v>
      </c>
      <c r="F36" s="337" t="s">
        <v>390</v>
      </c>
      <c r="G36" s="337" t="s">
        <v>390</v>
      </c>
      <c r="H36" s="337" t="s">
        <v>390</v>
      </c>
      <c r="I36" s="337" t="s">
        <v>390</v>
      </c>
      <c r="J36" s="337" t="s">
        <v>390</v>
      </c>
      <c r="K36" s="337" t="s">
        <v>390</v>
      </c>
      <c r="L36" s="337" t="s">
        <v>390</v>
      </c>
      <c r="M36" s="337" t="s">
        <v>390</v>
      </c>
      <c r="N36" s="357"/>
      <c r="O36" s="357"/>
      <c r="P36" s="357"/>
      <c r="Q36" s="357"/>
      <c r="R36" s="357"/>
      <c r="S36" s="357"/>
      <c r="T36" s="357"/>
    </row>
    <row r="37" spans="1:20" s="162" customFormat="1" ht="20.25" customHeight="1" x14ac:dyDescent="0.2">
      <c r="A37" s="165"/>
      <c r="B37" s="335">
        <v>24</v>
      </c>
      <c r="C37" s="340" t="s">
        <v>391</v>
      </c>
      <c r="D37" s="337" t="s">
        <v>330</v>
      </c>
      <c r="E37" s="337" t="s">
        <v>330</v>
      </c>
      <c r="F37" s="337" t="s">
        <v>330</v>
      </c>
      <c r="G37" s="337" t="s">
        <v>330</v>
      </c>
      <c r="H37" s="337" t="s">
        <v>330</v>
      </c>
      <c r="I37" s="337" t="s">
        <v>330</v>
      </c>
      <c r="J37" s="337" t="s">
        <v>330</v>
      </c>
      <c r="K37" s="337" t="s">
        <v>330</v>
      </c>
      <c r="L37" s="337" t="s">
        <v>330</v>
      </c>
      <c r="M37" s="337" t="s">
        <v>330</v>
      </c>
      <c r="N37" s="350"/>
      <c r="O37" s="350"/>
      <c r="P37" s="350"/>
      <c r="Q37" s="350"/>
      <c r="R37" s="350"/>
      <c r="S37" s="350"/>
      <c r="T37" s="350"/>
    </row>
    <row r="38" spans="1:20" s="162" customFormat="1" ht="14.25" customHeight="1" x14ac:dyDescent="0.2">
      <c r="A38" s="165"/>
      <c r="B38" s="335">
        <v>25</v>
      </c>
      <c r="C38" s="340" t="s">
        <v>392</v>
      </c>
      <c r="D38" s="337" t="s">
        <v>330</v>
      </c>
      <c r="E38" s="337" t="s">
        <v>330</v>
      </c>
      <c r="F38" s="337" t="s">
        <v>330</v>
      </c>
      <c r="G38" s="337" t="s">
        <v>330</v>
      </c>
      <c r="H38" s="337" t="s">
        <v>330</v>
      </c>
      <c r="I38" s="337" t="s">
        <v>330</v>
      </c>
      <c r="J38" s="337" t="s">
        <v>330</v>
      </c>
      <c r="K38" s="337" t="s">
        <v>330</v>
      </c>
      <c r="L38" s="337" t="s">
        <v>330</v>
      </c>
      <c r="M38" s="337" t="s">
        <v>330</v>
      </c>
      <c r="N38" s="350"/>
      <c r="O38" s="350"/>
      <c r="P38" s="350"/>
      <c r="Q38" s="350"/>
      <c r="R38" s="350"/>
      <c r="S38" s="350"/>
      <c r="T38" s="350"/>
    </row>
    <row r="39" spans="1:20" s="162" customFormat="1" ht="14.25" customHeight="1" x14ac:dyDescent="0.2">
      <c r="A39" s="165"/>
      <c r="B39" s="335">
        <v>26</v>
      </c>
      <c r="C39" s="340" t="s">
        <v>393</v>
      </c>
      <c r="D39" s="337" t="s">
        <v>330</v>
      </c>
      <c r="E39" s="337" t="s">
        <v>330</v>
      </c>
      <c r="F39" s="337" t="s">
        <v>330</v>
      </c>
      <c r="G39" s="337" t="s">
        <v>330</v>
      </c>
      <c r="H39" s="337" t="s">
        <v>330</v>
      </c>
      <c r="I39" s="337" t="s">
        <v>330</v>
      </c>
      <c r="J39" s="337" t="s">
        <v>330</v>
      </c>
      <c r="K39" s="337" t="s">
        <v>330</v>
      </c>
      <c r="L39" s="337" t="s">
        <v>330</v>
      </c>
      <c r="M39" s="337" t="s">
        <v>330</v>
      </c>
      <c r="N39" s="350"/>
      <c r="O39" s="350"/>
      <c r="P39" s="350"/>
      <c r="Q39" s="350"/>
      <c r="R39" s="350"/>
      <c r="S39" s="350"/>
      <c r="T39" s="350"/>
    </row>
    <row r="40" spans="1:20" s="162" customFormat="1" ht="14.25" customHeight="1" x14ac:dyDescent="0.2">
      <c r="A40" s="165"/>
      <c r="B40" s="335">
        <v>27</v>
      </c>
      <c r="C40" s="340" t="s">
        <v>394</v>
      </c>
      <c r="D40" s="337" t="s">
        <v>330</v>
      </c>
      <c r="E40" s="337" t="s">
        <v>330</v>
      </c>
      <c r="F40" s="337" t="s">
        <v>330</v>
      </c>
      <c r="G40" s="337" t="s">
        <v>330</v>
      </c>
      <c r="H40" s="337" t="s">
        <v>330</v>
      </c>
      <c r="I40" s="337" t="s">
        <v>330</v>
      </c>
      <c r="J40" s="337" t="s">
        <v>330</v>
      </c>
      <c r="K40" s="337" t="s">
        <v>330</v>
      </c>
      <c r="L40" s="337" t="s">
        <v>330</v>
      </c>
      <c r="M40" s="337" t="s">
        <v>330</v>
      </c>
      <c r="N40" s="350"/>
      <c r="O40" s="350"/>
      <c r="P40" s="350"/>
      <c r="Q40" s="350"/>
      <c r="R40" s="350"/>
      <c r="S40" s="350"/>
      <c r="T40" s="350"/>
    </row>
    <row r="41" spans="1:20" s="162" customFormat="1" ht="14.25" customHeight="1" x14ac:dyDescent="0.2">
      <c r="A41" s="165"/>
      <c r="B41" s="335">
        <v>28</v>
      </c>
      <c r="C41" s="340" t="s">
        <v>395</v>
      </c>
      <c r="D41" s="337" t="s">
        <v>330</v>
      </c>
      <c r="E41" s="337" t="s">
        <v>330</v>
      </c>
      <c r="F41" s="337" t="s">
        <v>330</v>
      </c>
      <c r="G41" s="337" t="s">
        <v>330</v>
      </c>
      <c r="H41" s="337" t="s">
        <v>330</v>
      </c>
      <c r="I41" s="337" t="s">
        <v>330</v>
      </c>
      <c r="J41" s="337" t="s">
        <v>330</v>
      </c>
      <c r="K41" s="337" t="s">
        <v>330</v>
      </c>
      <c r="L41" s="337" t="s">
        <v>330</v>
      </c>
      <c r="M41" s="337" t="s">
        <v>330</v>
      </c>
      <c r="N41" s="350"/>
      <c r="O41" s="350"/>
      <c r="P41" s="350"/>
      <c r="Q41" s="350"/>
      <c r="R41" s="350"/>
      <c r="S41" s="350"/>
      <c r="T41" s="350"/>
    </row>
    <row r="42" spans="1:20" s="162" customFormat="1" ht="14.25" customHeight="1" x14ac:dyDescent="0.2">
      <c r="A42" s="165"/>
      <c r="B42" s="335">
        <v>29</v>
      </c>
      <c r="C42" s="340" t="s">
        <v>396</v>
      </c>
      <c r="D42" s="337" t="s">
        <v>330</v>
      </c>
      <c r="E42" s="337" t="s">
        <v>330</v>
      </c>
      <c r="F42" s="337" t="s">
        <v>330</v>
      </c>
      <c r="G42" s="337" t="s">
        <v>330</v>
      </c>
      <c r="H42" s="337" t="s">
        <v>330</v>
      </c>
      <c r="I42" s="337" t="s">
        <v>330</v>
      </c>
      <c r="J42" s="337" t="s">
        <v>330</v>
      </c>
      <c r="K42" s="337" t="s">
        <v>330</v>
      </c>
      <c r="L42" s="337" t="s">
        <v>330</v>
      </c>
      <c r="M42" s="337" t="s">
        <v>330</v>
      </c>
      <c r="N42" s="350"/>
      <c r="O42" s="350"/>
      <c r="P42" s="350"/>
      <c r="Q42" s="350"/>
      <c r="R42" s="350"/>
      <c r="S42" s="350"/>
      <c r="T42" s="350"/>
    </row>
    <row r="43" spans="1:20" s="162" customFormat="1" ht="13.5" customHeight="1" x14ac:dyDescent="0.2">
      <c r="A43" s="165"/>
      <c r="B43" s="347">
        <v>30</v>
      </c>
      <c r="C43" s="340" t="s">
        <v>397</v>
      </c>
      <c r="D43" s="337" t="s">
        <v>330</v>
      </c>
      <c r="E43" s="337" t="s">
        <v>340</v>
      </c>
      <c r="F43" s="337" t="s">
        <v>340</v>
      </c>
      <c r="G43" s="337" t="s">
        <v>340</v>
      </c>
      <c r="H43" s="337" t="s">
        <v>330</v>
      </c>
      <c r="I43" s="337" t="s">
        <v>330</v>
      </c>
      <c r="J43" s="337" t="s">
        <v>330</v>
      </c>
      <c r="K43" s="337" t="s">
        <v>330</v>
      </c>
      <c r="L43" s="337" t="s">
        <v>330</v>
      </c>
      <c r="M43" s="337" t="s">
        <v>330</v>
      </c>
      <c r="N43" s="350"/>
      <c r="O43" s="350"/>
      <c r="P43" s="350"/>
      <c r="Q43" s="350"/>
      <c r="R43" s="350"/>
      <c r="S43" s="350"/>
      <c r="T43" s="350"/>
    </row>
    <row r="44" spans="1:20" s="162" customFormat="1" ht="87" customHeight="1" x14ac:dyDescent="0.2">
      <c r="A44" s="165"/>
      <c r="B44" s="347">
        <v>31</v>
      </c>
      <c r="C44" s="340" t="s">
        <v>398</v>
      </c>
      <c r="D44" s="337" t="s">
        <v>376</v>
      </c>
      <c r="E44" s="349" t="s">
        <v>399</v>
      </c>
      <c r="F44" s="349" t="s">
        <v>399</v>
      </c>
      <c r="G44" s="349" t="s">
        <v>399</v>
      </c>
      <c r="H44" s="344" t="s">
        <v>330</v>
      </c>
      <c r="I44" s="344" t="s">
        <v>330</v>
      </c>
      <c r="J44" s="344" t="s">
        <v>330</v>
      </c>
      <c r="K44" s="344" t="s">
        <v>330</v>
      </c>
      <c r="L44" s="344" t="s">
        <v>330</v>
      </c>
      <c r="M44" s="344" t="s">
        <v>330</v>
      </c>
      <c r="N44" s="350"/>
      <c r="O44" s="350"/>
      <c r="P44" s="350"/>
      <c r="Q44" s="350"/>
      <c r="R44" s="350"/>
      <c r="S44" s="350"/>
      <c r="T44" s="350"/>
    </row>
    <row r="45" spans="1:20" s="162" customFormat="1" ht="12" x14ac:dyDescent="0.2">
      <c r="A45" s="165"/>
      <c r="B45" s="347">
        <v>32</v>
      </c>
      <c r="C45" s="340" t="s">
        <v>400</v>
      </c>
      <c r="D45" s="337" t="s">
        <v>376</v>
      </c>
      <c r="E45" s="337" t="s">
        <v>401</v>
      </c>
      <c r="F45" s="337" t="s">
        <v>401</v>
      </c>
      <c r="G45" s="337" t="s">
        <v>401</v>
      </c>
      <c r="H45" s="337" t="s">
        <v>330</v>
      </c>
      <c r="I45" s="337" t="s">
        <v>330</v>
      </c>
      <c r="J45" s="337" t="s">
        <v>330</v>
      </c>
      <c r="K45" s="337" t="s">
        <v>330</v>
      </c>
      <c r="L45" s="337" t="s">
        <v>330</v>
      </c>
      <c r="M45" s="337" t="s">
        <v>330</v>
      </c>
      <c r="N45" s="350"/>
      <c r="O45" s="350"/>
      <c r="P45" s="350"/>
      <c r="Q45" s="350"/>
      <c r="R45" s="350"/>
      <c r="S45" s="350"/>
      <c r="T45" s="350"/>
    </row>
    <row r="46" spans="1:20" s="162" customFormat="1" ht="12" x14ac:dyDescent="0.2">
      <c r="A46" s="165"/>
      <c r="B46" s="335">
        <v>33</v>
      </c>
      <c r="C46" s="340" t="s">
        <v>402</v>
      </c>
      <c r="D46" s="337" t="s">
        <v>376</v>
      </c>
      <c r="E46" s="337" t="s">
        <v>403</v>
      </c>
      <c r="F46" s="337" t="s">
        <v>403</v>
      </c>
      <c r="G46" s="337" t="s">
        <v>403</v>
      </c>
      <c r="H46" s="337" t="s">
        <v>330</v>
      </c>
      <c r="I46" s="337" t="s">
        <v>330</v>
      </c>
      <c r="J46" s="337" t="s">
        <v>330</v>
      </c>
      <c r="K46" s="337" t="s">
        <v>330</v>
      </c>
      <c r="L46" s="337" t="s">
        <v>330</v>
      </c>
      <c r="M46" s="337" t="s">
        <v>330</v>
      </c>
      <c r="N46" s="350"/>
      <c r="O46" s="350"/>
      <c r="P46" s="350"/>
      <c r="Q46" s="350"/>
      <c r="R46" s="350"/>
      <c r="S46" s="350"/>
      <c r="T46" s="350"/>
    </row>
    <row r="47" spans="1:20" s="162" customFormat="1" ht="72" x14ac:dyDescent="0.2">
      <c r="A47" s="165"/>
      <c r="B47" s="347">
        <v>34</v>
      </c>
      <c r="C47" s="340" t="s">
        <v>404</v>
      </c>
      <c r="D47" s="337" t="s">
        <v>376</v>
      </c>
      <c r="E47" s="344" t="s">
        <v>405</v>
      </c>
      <c r="F47" s="344" t="s">
        <v>405</v>
      </c>
      <c r="G47" s="344" t="s">
        <v>405</v>
      </c>
      <c r="H47" s="337"/>
      <c r="I47" s="337"/>
      <c r="J47" s="337"/>
      <c r="K47" s="337"/>
      <c r="L47" s="337"/>
      <c r="M47" s="337"/>
      <c r="N47" s="350"/>
      <c r="O47" s="350"/>
      <c r="P47" s="350"/>
      <c r="Q47" s="350"/>
      <c r="R47" s="350"/>
      <c r="S47" s="350"/>
      <c r="T47" s="350"/>
    </row>
    <row r="48" spans="1:20" s="162" customFormat="1" ht="12" x14ac:dyDescent="0.2">
      <c r="A48" s="165"/>
      <c r="B48" s="347">
        <v>35</v>
      </c>
      <c r="C48" s="340" t="s">
        <v>406</v>
      </c>
      <c r="D48" s="337" t="s">
        <v>322</v>
      </c>
      <c r="E48" s="337" t="s">
        <v>153</v>
      </c>
      <c r="F48" s="337" t="s">
        <v>153</v>
      </c>
      <c r="G48" s="337" t="s">
        <v>153</v>
      </c>
      <c r="H48" s="337" t="s">
        <v>407</v>
      </c>
      <c r="I48" s="337" t="s">
        <v>407</v>
      </c>
      <c r="J48" s="337" t="s">
        <v>407</v>
      </c>
      <c r="K48" s="337" t="s">
        <v>407</v>
      </c>
      <c r="L48" s="337" t="s">
        <v>407</v>
      </c>
      <c r="M48" s="337" t="s">
        <v>407</v>
      </c>
      <c r="N48" s="350"/>
      <c r="O48" s="350"/>
      <c r="P48" s="350"/>
      <c r="Q48" s="350"/>
      <c r="R48" s="350"/>
      <c r="S48" s="350"/>
      <c r="T48" s="350"/>
    </row>
    <row r="49" spans="1:20" s="162" customFormat="1" ht="14.25" customHeight="1" x14ac:dyDescent="0.2">
      <c r="A49" s="165"/>
      <c r="B49" s="335">
        <v>36</v>
      </c>
      <c r="C49" s="340" t="s">
        <v>408</v>
      </c>
      <c r="D49" s="337" t="s">
        <v>330</v>
      </c>
      <c r="E49" s="337" t="s">
        <v>377</v>
      </c>
      <c r="F49" s="337" t="s">
        <v>377</v>
      </c>
      <c r="G49" s="337" t="s">
        <v>377</v>
      </c>
      <c r="H49" s="337" t="s">
        <v>330</v>
      </c>
      <c r="I49" s="337" t="s">
        <v>330</v>
      </c>
      <c r="J49" s="337" t="s">
        <v>330</v>
      </c>
      <c r="K49" s="337" t="s">
        <v>330</v>
      </c>
      <c r="L49" s="337" t="s">
        <v>330</v>
      </c>
      <c r="M49" s="337" t="s">
        <v>330</v>
      </c>
      <c r="N49" s="350"/>
      <c r="O49" s="350"/>
      <c r="P49" s="350"/>
      <c r="Q49" s="350"/>
      <c r="R49" s="350"/>
      <c r="S49" s="350"/>
      <c r="T49" s="350"/>
    </row>
    <row r="50" spans="1:20" s="162" customFormat="1" ht="14.25" customHeight="1" x14ac:dyDescent="0.2">
      <c r="A50" s="165"/>
      <c r="B50" s="335">
        <v>37</v>
      </c>
      <c r="C50" s="340" t="s">
        <v>409</v>
      </c>
      <c r="D50" s="337" t="s">
        <v>330</v>
      </c>
      <c r="E50" s="337" t="s">
        <v>330</v>
      </c>
      <c r="F50" s="337" t="s">
        <v>330</v>
      </c>
      <c r="G50" s="337" t="s">
        <v>330</v>
      </c>
      <c r="H50" s="337" t="s">
        <v>330</v>
      </c>
      <c r="I50" s="337" t="s">
        <v>330</v>
      </c>
      <c r="J50" s="337" t="s">
        <v>330</v>
      </c>
      <c r="K50" s="337" t="s">
        <v>330</v>
      </c>
      <c r="L50" s="337" t="s">
        <v>330</v>
      </c>
      <c r="M50" s="337" t="s">
        <v>330</v>
      </c>
      <c r="N50" s="350"/>
      <c r="O50" s="350"/>
      <c r="P50" s="350"/>
      <c r="Q50" s="350"/>
      <c r="R50" s="350"/>
      <c r="S50" s="350"/>
      <c r="T50" s="350"/>
    </row>
    <row r="51" spans="1:20" s="162" customFormat="1" ht="15" customHeight="1" x14ac:dyDescent="0.15">
      <c r="A51" s="165"/>
      <c r="B51" s="168"/>
      <c r="C51" s="21"/>
      <c r="D51" s="169"/>
      <c r="E51" s="169"/>
      <c r="F51" s="169"/>
      <c r="G51" s="169"/>
      <c r="H51" s="169"/>
      <c r="I51" s="169"/>
      <c r="J51" s="169"/>
      <c r="K51" s="169"/>
      <c r="L51" s="169"/>
    </row>
    <row r="52" spans="1:20" s="162" customFormat="1" ht="15" customHeight="1" x14ac:dyDescent="0.15">
      <c r="A52" s="165"/>
      <c r="B52" s="166"/>
      <c r="C52" s="160"/>
      <c r="D52" s="161"/>
      <c r="E52" s="161"/>
      <c r="F52" s="161"/>
      <c r="G52" s="161"/>
      <c r="H52" s="161"/>
      <c r="I52" s="161"/>
      <c r="J52" s="161"/>
      <c r="K52" s="161"/>
      <c r="L52" s="161"/>
    </row>
    <row r="53" spans="1:20" s="162" customFormat="1" ht="15" customHeight="1" x14ac:dyDescent="0.15">
      <c r="A53" s="165"/>
      <c r="B53" s="166"/>
      <c r="C53" s="160"/>
      <c r="D53" s="161"/>
      <c r="E53" s="161"/>
      <c r="F53" s="161"/>
      <c r="G53" s="161"/>
      <c r="H53" s="161"/>
      <c r="I53" s="161"/>
      <c r="J53" s="161"/>
      <c r="K53" s="161"/>
      <c r="L53" s="161"/>
    </row>
    <row r="54" spans="1:20" s="162" customFormat="1" ht="15" customHeight="1" x14ac:dyDescent="0.15">
      <c r="A54" s="165"/>
      <c r="B54" s="166"/>
      <c r="C54" s="160"/>
      <c r="D54" s="161"/>
      <c r="E54" s="161"/>
      <c r="F54" s="161"/>
      <c r="G54" s="161"/>
      <c r="H54" s="161"/>
      <c r="I54" s="161"/>
      <c r="J54" s="161"/>
      <c r="K54" s="161"/>
      <c r="L54" s="161"/>
    </row>
    <row r="55" spans="1:20" s="162" customFormat="1" ht="15" customHeight="1" x14ac:dyDescent="0.15">
      <c r="A55" s="165"/>
      <c r="B55" s="166"/>
      <c r="C55" s="160"/>
      <c r="D55" s="161"/>
      <c r="E55" s="161"/>
      <c r="F55" s="161"/>
      <c r="G55" s="161"/>
      <c r="H55" s="161"/>
      <c r="I55" s="161"/>
      <c r="J55" s="161"/>
      <c r="K55" s="161"/>
      <c r="L55" s="161"/>
    </row>
    <row r="56" spans="1:20" s="162" customFormat="1" ht="15" customHeight="1" x14ac:dyDescent="0.15">
      <c r="A56" s="165"/>
      <c r="B56" s="166"/>
      <c r="C56" s="160"/>
      <c r="D56" s="161"/>
      <c r="E56" s="161"/>
      <c r="F56" s="161"/>
      <c r="G56" s="161"/>
      <c r="H56" s="161"/>
      <c r="I56" s="161"/>
      <c r="J56" s="161"/>
      <c r="K56" s="161"/>
      <c r="L56" s="161"/>
    </row>
    <row r="57" spans="1:20" s="162" customFormat="1" ht="15" customHeight="1" x14ac:dyDescent="0.15">
      <c r="A57" s="165"/>
      <c r="B57" s="166"/>
      <c r="C57" s="160"/>
      <c r="D57" s="161"/>
      <c r="E57" s="161"/>
      <c r="F57" s="161"/>
      <c r="G57" s="161"/>
      <c r="H57" s="161"/>
      <c r="I57" s="161"/>
      <c r="J57" s="161"/>
      <c r="K57" s="161"/>
      <c r="L57" s="161"/>
    </row>
    <row r="58" spans="1:20" s="162" customFormat="1" ht="15" customHeight="1" x14ac:dyDescent="0.15">
      <c r="A58" s="165"/>
      <c r="B58" s="166"/>
      <c r="C58" s="160"/>
      <c r="D58" s="161"/>
      <c r="E58" s="161"/>
      <c r="F58" s="161"/>
      <c r="G58" s="161"/>
      <c r="H58" s="161"/>
      <c r="I58" s="161"/>
      <c r="J58" s="161"/>
      <c r="K58" s="161"/>
      <c r="L58" s="161"/>
    </row>
    <row r="59" spans="1:20" s="163" customFormat="1" ht="15" customHeight="1" x14ac:dyDescent="0.15">
      <c r="B59" s="164"/>
      <c r="C59" s="160"/>
      <c r="D59" s="160"/>
      <c r="E59" s="160"/>
      <c r="F59" s="160"/>
      <c r="G59" s="160"/>
      <c r="H59" s="160"/>
      <c r="I59" s="160"/>
      <c r="J59" s="160"/>
      <c r="K59" s="160"/>
      <c r="L59" s="160"/>
    </row>
    <row r="60" spans="1:20" s="163" customFormat="1" ht="15" customHeight="1" x14ac:dyDescent="0.15">
      <c r="B60" s="164"/>
      <c r="C60" s="160"/>
      <c r="D60" s="160"/>
      <c r="E60" s="160"/>
      <c r="F60" s="160"/>
      <c r="G60" s="160"/>
      <c r="H60" s="160"/>
      <c r="I60" s="160"/>
      <c r="J60" s="160"/>
      <c r="K60" s="160"/>
      <c r="L60" s="160"/>
    </row>
    <row r="61" spans="1:20" s="163" customFormat="1" ht="15" customHeight="1" x14ac:dyDescent="0.15">
      <c r="B61" s="164"/>
      <c r="C61" s="160"/>
      <c r="D61" s="160"/>
      <c r="E61" s="160"/>
      <c r="F61" s="160"/>
      <c r="G61" s="160"/>
      <c r="H61" s="160"/>
      <c r="I61" s="160"/>
      <c r="J61" s="160"/>
      <c r="K61" s="160"/>
      <c r="L61" s="160"/>
    </row>
    <row r="62" spans="1:20" s="163" customFormat="1" ht="15" customHeight="1" x14ac:dyDescent="0.15">
      <c r="B62" s="164"/>
      <c r="C62" s="160"/>
      <c r="D62" s="160"/>
      <c r="E62" s="160"/>
      <c r="F62" s="160"/>
      <c r="G62" s="160"/>
      <c r="H62" s="160"/>
      <c r="I62" s="160"/>
      <c r="J62" s="160"/>
      <c r="K62" s="160"/>
      <c r="L62" s="160"/>
    </row>
    <row r="63" spans="1:20" s="163" customFormat="1" ht="15" customHeight="1" x14ac:dyDescent="0.15">
      <c r="B63" s="164"/>
      <c r="C63" s="160"/>
      <c r="D63" s="160"/>
      <c r="E63" s="160"/>
      <c r="F63" s="160"/>
      <c r="G63" s="160"/>
      <c r="H63" s="160"/>
      <c r="I63" s="160"/>
      <c r="J63" s="160"/>
      <c r="K63" s="160"/>
      <c r="L63" s="160"/>
    </row>
    <row r="64" spans="1:20" s="163" customFormat="1" ht="15" customHeight="1" x14ac:dyDescent="0.15">
      <c r="B64" s="164"/>
      <c r="C64" s="160"/>
      <c r="D64" s="160"/>
      <c r="E64" s="160"/>
      <c r="F64" s="160"/>
      <c r="G64" s="160"/>
      <c r="H64" s="160"/>
      <c r="I64" s="160"/>
      <c r="J64" s="160"/>
      <c r="K64" s="160"/>
      <c r="L64" s="160"/>
    </row>
    <row r="65" spans="1:12" s="163" customFormat="1" ht="15" customHeight="1" x14ac:dyDescent="0.15">
      <c r="B65" s="164"/>
      <c r="C65" s="160"/>
      <c r="D65" s="160"/>
      <c r="E65" s="160"/>
      <c r="F65" s="160"/>
      <c r="G65" s="160"/>
      <c r="H65" s="160"/>
      <c r="I65" s="160"/>
      <c r="J65" s="160"/>
      <c r="K65" s="160"/>
      <c r="L65" s="160"/>
    </row>
    <row r="66" spans="1:12" s="163" customFormat="1" ht="15" customHeight="1" x14ac:dyDescent="0.15">
      <c r="B66" s="164"/>
      <c r="C66" s="160"/>
      <c r="D66" s="160"/>
      <c r="E66" s="160"/>
      <c r="F66" s="160"/>
      <c r="G66" s="160"/>
      <c r="H66" s="160"/>
      <c r="I66" s="160"/>
      <c r="J66" s="160"/>
      <c r="K66" s="160"/>
      <c r="L66" s="160"/>
    </row>
    <row r="67" spans="1:12" s="163" customFormat="1" ht="15" customHeight="1" x14ac:dyDescent="0.15">
      <c r="B67" s="164"/>
      <c r="C67" s="160"/>
      <c r="D67" s="160"/>
      <c r="E67" s="160"/>
      <c r="F67" s="160"/>
      <c r="G67" s="160"/>
      <c r="H67" s="160"/>
      <c r="I67" s="160"/>
      <c r="J67" s="160"/>
      <c r="K67" s="160"/>
      <c r="L67" s="160"/>
    </row>
    <row r="68" spans="1:12" s="158" customFormat="1" ht="15" customHeight="1" x14ac:dyDescent="0.2">
      <c r="A68" s="159"/>
      <c r="B68" s="164"/>
      <c r="C68" s="160"/>
      <c r="D68" s="160"/>
      <c r="E68" s="160"/>
      <c r="F68" s="160"/>
      <c r="G68" s="160"/>
      <c r="H68" s="160"/>
      <c r="I68" s="160"/>
      <c r="J68" s="160"/>
      <c r="K68" s="160"/>
      <c r="L68" s="160"/>
    </row>
    <row r="69" spans="1:12" ht="15" customHeight="1" x14ac:dyDescent="0.2">
      <c r="A69" s="144"/>
      <c r="B69" s="164"/>
      <c r="C69" s="160"/>
      <c r="D69" s="160"/>
      <c r="E69" s="160"/>
      <c r="F69" s="160"/>
      <c r="G69" s="160"/>
      <c r="H69" s="160"/>
      <c r="I69" s="160"/>
      <c r="J69" s="160"/>
      <c r="K69" s="160"/>
      <c r="L69" s="160"/>
    </row>
  </sheetData>
  <phoneticPr fontId="56" type="noConversion"/>
  <pageMargins left="0.7" right="0.7" top="0.75" bottom="0.75" header="0.3" footer="0.3"/>
  <pageSetup paperSize="9" orientation="portrait" verticalDpi="144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3">
    <tabColor rgb="FF92D050"/>
  </sheetPr>
  <dimension ref="A1:G20"/>
  <sheetViews>
    <sheetView zoomScaleNormal="100" workbookViewId="0">
      <selection activeCell="K11" sqref="K11"/>
    </sheetView>
  </sheetViews>
  <sheetFormatPr baseColWidth="10" defaultColWidth="11.42578125" defaultRowHeight="14.25" x14ac:dyDescent="0.2"/>
  <cols>
    <col min="1" max="2" width="4.28515625" style="14" customWidth="1"/>
    <col min="3" max="3" width="2.140625" style="14" customWidth="1"/>
    <col min="4" max="4" width="50.85546875" style="14" customWidth="1"/>
    <col min="5" max="6" width="14.28515625" style="14" customWidth="1"/>
    <col min="7" max="7" width="24.7109375" style="14" customWidth="1"/>
    <col min="8" max="10" width="11.42578125" style="14"/>
    <col min="11" max="11" width="15.5703125" style="14" bestFit="1" customWidth="1"/>
    <col min="12" max="16384" width="11.42578125" style="14"/>
  </cols>
  <sheetData>
    <row r="1" spans="1:7" ht="18.75" customHeight="1" x14ac:dyDescent="0.2"/>
    <row r="2" spans="1:7" ht="18.75" customHeight="1" x14ac:dyDescent="0.2">
      <c r="A2" s="15" t="s">
        <v>20</v>
      </c>
      <c r="B2" s="16"/>
      <c r="C2" s="16"/>
      <c r="D2" s="16"/>
      <c r="E2" s="17"/>
      <c r="F2" s="17"/>
      <c r="G2" s="17"/>
    </row>
    <row r="3" spans="1:7" ht="14.25" customHeight="1" x14ac:dyDescent="0.2">
      <c r="A3" s="15"/>
      <c r="B3" s="16"/>
      <c r="C3" s="16"/>
      <c r="D3" s="16"/>
      <c r="E3" s="17"/>
      <c r="F3" s="17"/>
      <c r="G3" s="17"/>
    </row>
    <row r="4" spans="1:7" ht="14.25" customHeight="1" x14ac:dyDescent="0.2">
      <c r="A4" s="15"/>
      <c r="B4" s="18" t="s">
        <v>117</v>
      </c>
      <c r="C4" s="18"/>
      <c r="D4" s="19"/>
      <c r="E4" s="17"/>
      <c r="F4" s="17"/>
      <c r="G4" s="17"/>
    </row>
    <row r="5" spans="1:7" ht="14.25" customHeight="1" x14ac:dyDescent="0.2">
      <c r="A5" s="15"/>
      <c r="B5" s="16"/>
      <c r="C5" s="16"/>
      <c r="D5" s="16"/>
      <c r="E5" s="17"/>
      <c r="F5" s="17"/>
      <c r="G5" s="17"/>
    </row>
    <row r="6" spans="1:7" ht="14.25" customHeight="1" x14ac:dyDescent="0.2">
      <c r="B6" s="20"/>
      <c r="C6" s="20"/>
      <c r="D6" s="20"/>
      <c r="E6" s="506"/>
      <c r="F6" s="506"/>
      <c r="G6" s="506"/>
    </row>
    <row r="7" spans="1:7" ht="15" thickBot="1" x14ac:dyDescent="0.25">
      <c r="B7" s="16"/>
      <c r="C7" s="16"/>
      <c r="D7" s="16"/>
      <c r="E7" s="17"/>
      <c r="F7" s="17"/>
      <c r="G7" s="17"/>
    </row>
    <row r="8" spans="1:7" ht="19.5" customHeight="1" x14ac:dyDescent="0.2">
      <c r="B8" s="383"/>
      <c r="C8" s="383"/>
      <c r="D8" s="383"/>
      <c r="E8" s="384" t="s">
        <v>118</v>
      </c>
      <c r="F8" s="385" t="s">
        <v>119</v>
      </c>
      <c r="G8" s="386" t="s">
        <v>120</v>
      </c>
    </row>
    <row r="9" spans="1:7" ht="35.25" customHeight="1" x14ac:dyDescent="0.2">
      <c r="B9" s="383"/>
      <c r="C9" s="383"/>
      <c r="D9" s="387"/>
      <c r="E9" s="591" t="s">
        <v>410</v>
      </c>
      <c r="F9" s="592"/>
      <c r="G9" s="388" t="s">
        <v>411</v>
      </c>
    </row>
    <row r="10" spans="1:7" ht="14.25" customHeight="1" thickBot="1" x14ac:dyDescent="0.25">
      <c r="B10" s="383"/>
      <c r="C10" s="383"/>
      <c r="D10" s="383"/>
      <c r="E10" s="389">
        <v>44469</v>
      </c>
      <c r="F10" s="390">
        <v>44104</v>
      </c>
      <c r="G10" s="391">
        <v>44469</v>
      </c>
    </row>
    <row r="11" spans="1:7" ht="14.25" customHeight="1" x14ac:dyDescent="0.2">
      <c r="B11" s="392">
        <v>1</v>
      </c>
      <c r="C11" s="393" t="s">
        <v>412</v>
      </c>
      <c r="D11" s="394"/>
      <c r="E11" s="395">
        <v>39044</v>
      </c>
      <c r="F11" s="395">
        <v>18315</v>
      </c>
      <c r="G11" s="396">
        <f>E11*8%</f>
        <v>3123.52</v>
      </c>
    </row>
    <row r="12" spans="1:7" ht="14.25" customHeight="1" x14ac:dyDescent="0.2">
      <c r="B12" s="397">
        <v>2</v>
      </c>
      <c r="C12" s="398" t="s">
        <v>413</v>
      </c>
      <c r="D12" s="399"/>
      <c r="E12" s="400">
        <v>39044.220261000002</v>
      </c>
      <c r="F12" s="400">
        <v>18315</v>
      </c>
      <c r="G12" s="401">
        <f t="shared" ref="G12:G18" si="0">E12*8%</f>
        <v>3123.5376208800003</v>
      </c>
    </row>
    <row r="13" spans="1:7" ht="14.25" customHeight="1" x14ac:dyDescent="0.2">
      <c r="B13" s="397">
        <v>4</v>
      </c>
      <c r="C13" s="398" t="s">
        <v>414</v>
      </c>
      <c r="D13" s="507"/>
      <c r="E13" s="400">
        <v>5856</v>
      </c>
      <c r="F13" s="400"/>
      <c r="G13" s="401">
        <f>E13*8%</f>
        <v>468.48</v>
      </c>
    </row>
    <row r="14" spans="1:7" ht="14.25" customHeight="1" x14ac:dyDescent="0.2">
      <c r="B14" s="402">
        <v>6</v>
      </c>
      <c r="C14" s="403" t="s">
        <v>415</v>
      </c>
      <c r="D14" s="404"/>
      <c r="E14" s="405">
        <v>700.61400000000003</v>
      </c>
      <c r="F14" s="405">
        <v>107</v>
      </c>
      <c r="G14" s="401">
        <f t="shared" si="0"/>
        <v>56.049120000000002</v>
      </c>
    </row>
    <row r="15" spans="1:7" ht="14.25" customHeight="1" x14ac:dyDescent="0.2">
      <c r="B15" s="402">
        <v>23</v>
      </c>
      <c r="C15" s="403" t="s">
        <v>416</v>
      </c>
      <c r="D15" s="406"/>
      <c r="E15" s="405">
        <v>3375.4349999999999</v>
      </c>
      <c r="F15" s="405">
        <v>1920</v>
      </c>
      <c r="G15" s="401">
        <f t="shared" si="0"/>
        <v>270.03480000000002</v>
      </c>
    </row>
    <row r="16" spans="1:7" ht="14.25" customHeight="1" x14ac:dyDescent="0.2">
      <c r="B16" s="407">
        <v>24</v>
      </c>
      <c r="C16" s="403" t="s">
        <v>417</v>
      </c>
      <c r="D16" s="406"/>
      <c r="E16" s="405">
        <f>E15</f>
        <v>3375.4349999999999</v>
      </c>
      <c r="F16" s="405">
        <v>1920</v>
      </c>
      <c r="G16" s="401">
        <f t="shared" si="0"/>
        <v>270.03480000000002</v>
      </c>
    </row>
    <row r="17" spans="2:7" ht="14.25" customHeight="1" x14ac:dyDescent="0.2">
      <c r="B17" s="407"/>
      <c r="C17" s="408" t="s">
        <v>418</v>
      </c>
      <c r="D17" s="409"/>
      <c r="E17" s="410"/>
      <c r="F17" s="410">
        <v>5529</v>
      </c>
      <c r="G17" s="401">
        <f t="shared" si="0"/>
        <v>0</v>
      </c>
    </row>
    <row r="18" spans="2:7" ht="14.25" customHeight="1" thickBot="1" x14ac:dyDescent="0.25">
      <c r="B18" s="411">
        <v>29</v>
      </c>
      <c r="C18" s="412" t="s">
        <v>419</v>
      </c>
      <c r="D18" s="413"/>
      <c r="E18" s="414">
        <f>E11+E13+E14+E15+E17</f>
        <v>48976.048999999999</v>
      </c>
      <c r="F18" s="414">
        <f>F11+F13+F14+F15+F17</f>
        <v>25871</v>
      </c>
      <c r="G18" s="415">
        <f t="shared" si="0"/>
        <v>3918.08392</v>
      </c>
    </row>
    <row r="19" spans="2:7" ht="14.25" customHeight="1" x14ac:dyDescent="0.2">
      <c r="B19" s="508"/>
      <c r="C19" s="509"/>
      <c r="D19" s="510"/>
      <c r="E19" s="382"/>
      <c r="F19" s="382"/>
      <c r="G19" s="382"/>
    </row>
    <row r="20" spans="2:7" ht="14.25" customHeight="1" x14ac:dyDescent="0.2">
      <c r="B20" s="508"/>
      <c r="C20" s="511"/>
      <c r="D20" s="511"/>
      <c r="E20" s="382"/>
      <c r="F20" s="382"/>
      <c r="G20" s="382"/>
    </row>
  </sheetData>
  <mergeCells count="1">
    <mergeCell ref="E9:F9"/>
  </mergeCells>
  <pageMargins left="0.7" right="0.7" top="0.75" bottom="0.75" header="0.3" footer="0.3"/>
  <pageSetup paperSize="9" orientation="portrait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</sheetPr>
  <dimension ref="A1:H62"/>
  <sheetViews>
    <sheetView topLeftCell="A30" zoomScale="110" zoomScaleNormal="110" workbookViewId="0">
      <selection activeCell="K11" sqref="K11"/>
    </sheetView>
  </sheetViews>
  <sheetFormatPr baseColWidth="10" defaultColWidth="11.42578125" defaultRowHeight="14.25" x14ac:dyDescent="0.2"/>
  <cols>
    <col min="1" max="1" width="4.28515625" style="14" customWidth="1"/>
    <col min="2" max="2" width="4.5703125" style="14" customWidth="1"/>
    <col min="3" max="3" width="100.42578125" style="14" customWidth="1"/>
    <col min="4" max="11" width="11.42578125" style="14" customWidth="1"/>
    <col min="12" max="16384" width="11.42578125" style="14"/>
  </cols>
  <sheetData>
    <row r="1" spans="1:5" ht="18.75" customHeight="1" x14ac:dyDescent="0.2"/>
    <row r="2" spans="1:5" ht="18.75" customHeight="1" x14ac:dyDescent="0.2">
      <c r="A2" s="15" t="s">
        <v>28</v>
      </c>
      <c r="B2" s="15"/>
      <c r="C2" s="15"/>
    </row>
    <row r="3" spans="1:5" ht="14.25" customHeight="1" x14ac:dyDescent="0.2"/>
    <row r="4" spans="1:5" ht="14.25" customHeight="1" x14ac:dyDescent="0.2">
      <c r="B4" s="18" t="s">
        <v>420</v>
      </c>
      <c r="C4" s="18"/>
    </row>
    <row r="5" spans="1:5" ht="14.25" customHeight="1" x14ac:dyDescent="0.2">
      <c r="B5" s="18"/>
      <c r="C5" s="18"/>
    </row>
    <row r="6" spans="1:5" x14ac:dyDescent="0.2">
      <c r="B6" s="416" t="s">
        <v>421</v>
      </c>
      <c r="C6" s="417"/>
      <c r="D6" s="418">
        <v>44469</v>
      </c>
      <c r="E6" s="419">
        <v>44104</v>
      </c>
    </row>
    <row r="7" spans="1:5" ht="14.25" customHeight="1" x14ac:dyDescent="0.2">
      <c r="B7" s="420" t="s">
        <v>422</v>
      </c>
      <c r="C7" s="421"/>
      <c r="D7" s="422"/>
      <c r="E7" s="423"/>
    </row>
    <row r="8" spans="1:5" ht="14.25" customHeight="1" x14ac:dyDescent="0.2">
      <c r="B8" s="420" t="s">
        <v>423</v>
      </c>
      <c r="C8" s="421"/>
      <c r="D8" s="424"/>
      <c r="E8" s="423"/>
    </row>
    <row r="9" spans="1:5" ht="14.25" customHeight="1" x14ac:dyDescent="0.2">
      <c r="B9" s="420" t="s">
        <v>424</v>
      </c>
      <c r="C9" s="421"/>
      <c r="D9" s="424"/>
      <c r="E9" s="423"/>
    </row>
    <row r="10" spans="1:5" ht="14.25" customHeight="1" x14ac:dyDescent="0.2">
      <c r="B10" s="420" t="s">
        <v>425</v>
      </c>
      <c r="C10" s="421"/>
      <c r="D10" s="424"/>
      <c r="E10" s="423"/>
    </row>
    <row r="11" spans="1:5" ht="14.25" customHeight="1" x14ac:dyDescent="0.2">
      <c r="B11" s="420" t="s">
        <v>426</v>
      </c>
      <c r="C11" s="421"/>
      <c r="D11" s="424"/>
      <c r="E11" s="423"/>
    </row>
    <row r="12" spans="1:5" ht="14.25" customHeight="1" x14ac:dyDescent="0.2">
      <c r="B12" s="420" t="s">
        <v>427</v>
      </c>
      <c r="C12" s="421"/>
      <c r="D12" s="424">
        <v>1532.0029999999999</v>
      </c>
      <c r="E12" s="424">
        <v>190.66</v>
      </c>
    </row>
    <row r="13" spans="1:5" ht="14.25" customHeight="1" x14ac:dyDescent="0.2">
      <c r="B13" s="420" t="s">
        <v>428</v>
      </c>
      <c r="C13" s="421"/>
      <c r="D13" s="424">
        <v>-750.43100000000004</v>
      </c>
      <c r="E13" s="424"/>
    </row>
    <row r="14" spans="1:5" ht="14.25" customHeight="1" x14ac:dyDescent="0.2">
      <c r="B14" s="420" t="s">
        <v>429</v>
      </c>
      <c r="C14" s="421"/>
      <c r="D14" s="424"/>
      <c r="E14" s="424"/>
    </row>
    <row r="15" spans="1:5" ht="14.25" customHeight="1" x14ac:dyDescent="0.2">
      <c r="B15" s="420" t="s">
        <v>430</v>
      </c>
      <c r="C15" s="421"/>
      <c r="D15" s="424">
        <v>555.26599999999996</v>
      </c>
      <c r="E15" s="424"/>
    </row>
    <row r="16" spans="1:5" ht="14.25" customHeight="1" x14ac:dyDescent="0.2">
      <c r="B16" s="420" t="s">
        <v>431</v>
      </c>
      <c r="C16" s="421"/>
      <c r="D16" s="424"/>
      <c r="E16" s="424"/>
    </row>
    <row r="17" spans="2:5" ht="14.25" customHeight="1" x14ac:dyDescent="0.2">
      <c r="B17" s="420" t="s">
        <v>432</v>
      </c>
      <c r="C17" s="421"/>
      <c r="D17" s="424"/>
      <c r="E17" s="424"/>
    </row>
    <row r="18" spans="2:5" ht="14.25" customHeight="1" x14ac:dyDescent="0.2">
      <c r="B18" s="420" t="s">
        <v>433</v>
      </c>
      <c r="C18" s="421"/>
      <c r="D18" s="424"/>
      <c r="E18" s="424"/>
    </row>
    <row r="19" spans="2:5" ht="14.25" customHeight="1" x14ac:dyDescent="0.2">
      <c r="B19" s="420" t="s">
        <v>434</v>
      </c>
      <c r="C19" s="421"/>
      <c r="D19" s="424"/>
      <c r="E19" s="424"/>
    </row>
    <row r="20" spans="2:5" ht="14.25" customHeight="1" x14ac:dyDescent="0.2">
      <c r="B20" s="420" t="s">
        <v>435</v>
      </c>
      <c r="C20" s="421"/>
      <c r="D20" s="424"/>
      <c r="E20" s="424"/>
    </row>
    <row r="21" spans="2:5" ht="14.25" customHeight="1" x14ac:dyDescent="0.2">
      <c r="B21" s="420" t="s">
        <v>436</v>
      </c>
      <c r="C21" s="421"/>
      <c r="D21" s="424">
        <v>181.61500000000001</v>
      </c>
      <c r="E21" s="424">
        <v>2.3029999999999999</v>
      </c>
    </row>
    <row r="22" spans="2:5" ht="14.25" customHeight="1" x14ac:dyDescent="0.2">
      <c r="B22" s="420" t="s">
        <v>437</v>
      </c>
      <c r="C22" s="421"/>
      <c r="D22" s="424">
        <v>1184.9760000000001</v>
      </c>
      <c r="E22" s="424">
        <v>357.17899999999997</v>
      </c>
    </row>
    <row r="23" spans="2:5" ht="14.25" customHeight="1" x14ac:dyDescent="0.2">
      <c r="B23" s="420" t="s">
        <v>438</v>
      </c>
      <c r="C23" s="421"/>
      <c r="D23" s="424">
        <v>1940.412</v>
      </c>
      <c r="E23" s="424">
        <v>1030.777</v>
      </c>
    </row>
    <row r="24" spans="2:5" ht="14.25" customHeight="1" x14ac:dyDescent="0.2">
      <c r="B24" s="420" t="s">
        <v>439</v>
      </c>
      <c r="C24" s="421"/>
      <c r="D24" s="424">
        <v>452.82</v>
      </c>
      <c r="E24" s="424">
        <v>416.67399999999998</v>
      </c>
    </row>
    <row r="25" spans="2:5" ht="14.25" customHeight="1" x14ac:dyDescent="0.2">
      <c r="B25" s="420" t="s">
        <v>440</v>
      </c>
      <c r="C25" s="421"/>
      <c r="D25" s="424">
        <v>106290.209</v>
      </c>
      <c r="E25" s="424">
        <v>38815.826000000001</v>
      </c>
    </row>
    <row r="26" spans="2:5" ht="14.25" customHeight="1" x14ac:dyDescent="0.2">
      <c r="B26" s="420" t="s">
        <v>441</v>
      </c>
      <c r="C26" s="421"/>
      <c r="D26" s="424"/>
      <c r="E26" s="424"/>
    </row>
    <row r="27" spans="2:5" ht="14.25" customHeight="1" x14ac:dyDescent="0.2">
      <c r="B27" s="420" t="s">
        <v>442</v>
      </c>
      <c r="C27" s="421"/>
      <c r="D27" s="424"/>
      <c r="E27" s="424"/>
    </row>
    <row r="28" spans="2:5" ht="14.25" customHeight="1" x14ac:dyDescent="0.2">
      <c r="B28" s="420" t="s">
        <v>443</v>
      </c>
      <c r="C28" s="421"/>
      <c r="D28" s="424"/>
      <c r="E28" s="424"/>
    </row>
    <row r="29" spans="2:5" ht="14.25" customHeight="1" x14ac:dyDescent="0.2">
      <c r="B29" s="420" t="s">
        <v>444</v>
      </c>
      <c r="C29" s="421"/>
      <c r="D29" s="424"/>
      <c r="E29" s="424"/>
    </row>
    <row r="30" spans="2:5" ht="14.25" customHeight="1" x14ac:dyDescent="0.2">
      <c r="B30" s="420" t="s">
        <v>445</v>
      </c>
      <c r="C30" s="421"/>
      <c r="D30" s="424"/>
      <c r="E30" s="424"/>
    </row>
    <row r="31" spans="2:5" x14ac:dyDescent="0.2">
      <c r="B31" s="420" t="s">
        <v>446</v>
      </c>
      <c r="C31" s="421"/>
      <c r="D31" s="424"/>
      <c r="E31" s="424"/>
    </row>
    <row r="32" spans="2:5" x14ac:dyDescent="0.2">
      <c r="B32" s="420" t="s">
        <v>447</v>
      </c>
      <c r="C32" s="421"/>
      <c r="D32" s="424"/>
      <c r="E32" s="424"/>
    </row>
    <row r="33" spans="2:5" x14ac:dyDescent="0.2">
      <c r="B33" s="420" t="s">
        <v>448</v>
      </c>
      <c r="C33" s="421"/>
      <c r="D33" s="424">
        <v>-13.927</v>
      </c>
      <c r="E33" s="424">
        <v>-7.59</v>
      </c>
    </row>
    <row r="34" spans="2:5" x14ac:dyDescent="0.2">
      <c r="B34" s="420" t="s">
        <v>449</v>
      </c>
      <c r="C34" s="421"/>
      <c r="D34" s="424">
        <f>D33</f>
        <v>-13.927</v>
      </c>
      <c r="E34" s="424">
        <f>E33</f>
        <v>-7.59</v>
      </c>
    </row>
    <row r="35" spans="2:5" x14ac:dyDescent="0.2">
      <c r="B35" s="420" t="s">
        <v>450</v>
      </c>
      <c r="C35" s="421"/>
      <c r="D35" s="424">
        <f>D12+D13+D15+D22+D21+D23+D24+D25+D33</f>
        <v>111372.943</v>
      </c>
      <c r="E35" s="424">
        <f>E12+E13+E15+E22+E21+E23+E24+E25+E33</f>
        <v>40805.829000000005</v>
      </c>
    </row>
    <row r="36" spans="2:5" x14ac:dyDescent="0.2">
      <c r="B36" s="420" t="s">
        <v>451</v>
      </c>
      <c r="C36" s="421"/>
      <c r="D36" s="424">
        <f>D35</f>
        <v>111372.943</v>
      </c>
      <c r="E36" s="424">
        <f>E35</f>
        <v>40805.829000000005</v>
      </c>
    </row>
    <row r="37" spans="2:5" x14ac:dyDescent="0.2">
      <c r="B37" s="425" t="s">
        <v>452</v>
      </c>
      <c r="C37" s="417"/>
      <c r="D37" s="426"/>
      <c r="E37" s="427"/>
    </row>
    <row r="38" spans="2:5" x14ac:dyDescent="0.2">
      <c r="B38" s="420" t="s">
        <v>453</v>
      </c>
      <c r="C38" s="421"/>
      <c r="D38" s="424">
        <v>9344.5840000000007</v>
      </c>
      <c r="E38" s="424">
        <v>3865.8589999999999</v>
      </c>
    </row>
    <row r="39" spans="2:5" x14ac:dyDescent="0.2">
      <c r="B39" s="420" t="s">
        <v>454</v>
      </c>
      <c r="C39" s="421"/>
      <c r="D39" s="424">
        <f>D38</f>
        <v>9344.5840000000007</v>
      </c>
      <c r="E39" s="424">
        <v>3889.8589999999999</v>
      </c>
    </row>
    <row r="40" spans="2:5" x14ac:dyDescent="0.2">
      <c r="B40" s="425" t="s">
        <v>455</v>
      </c>
      <c r="C40" s="417"/>
      <c r="D40" s="426"/>
      <c r="E40" s="427"/>
    </row>
    <row r="41" spans="2:5" x14ac:dyDescent="0.2">
      <c r="B41" s="420" t="s">
        <v>455</v>
      </c>
      <c r="C41" s="421"/>
      <c r="D41" s="428">
        <v>8.3900000000000002E-2</v>
      </c>
      <c r="E41" s="429">
        <v>0.1</v>
      </c>
    </row>
    <row r="42" spans="2:5" x14ac:dyDescent="0.2">
      <c r="B42" s="430" t="s">
        <v>456</v>
      </c>
      <c r="C42" s="431"/>
      <c r="D42" s="432">
        <v>8.3900000000000002E-2</v>
      </c>
      <c r="E42" s="433">
        <v>0.1</v>
      </c>
    </row>
    <row r="43" spans="2:5" x14ac:dyDescent="0.2">
      <c r="B43" s="340"/>
      <c r="C43" s="340"/>
      <c r="D43" s="512"/>
      <c r="E43" s="514"/>
    </row>
    <row r="44" spans="2:5" x14ac:dyDescent="0.2">
      <c r="B44" s="340"/>
      <c r="C44" s="340"/>
      <c r="D44" s="512"/>
      <c r="E44" s="514"/>
    </row>
    <row r="45" spans="2:5" x14ac:dyDescent="0.2">
      <c r="B45" s="434" t="s">
        <v>457</v>
      </c>
      <c r="C45" s="435"/>
      <c r="D45" s="418"/>
      <c r="E45" s="418">
        <v>44104</v>
      </c>
    </row>
    <row r="46" spans="2:5" x14ac:dyDescent="0.2">
      <c r="B46" s="436" t="s">
        <v>450</v>
      </c>
      <c r="C46" s="437"/>
      <c r="D46" s="513"/>
      <c r="E46" s="452">
        <v>60464</v>
      </c>
    </row>
    <row r="47" spans="2:5" x14ac:dyDescent="0.2">
      <c r="B47" s="420" t="s">
        <v>453</v>
      </c>
      <c r="C47" s="438"/>
      <c r="D47" s="424"/>
      <c r="E47" s="453">
        <v>5162</v>
      </c>
    </row>
    <row r="48" spans="2:5" x14ac:dyDescent="0.2">
      <c r="B48" s="430" t="s">
        <v>455</v>
      </c>
      <c r="C48" s="439"/>
      <c r="D48" s="440"/>
      <c r="E48" s="441">
        <v>8.5400000000000004E-2</v>
      </c>
    </row>
    <row r="49" spans="2:8" x14ac:dyDescent="0.2">
      <c r="B49" s="18"/>
      <c r="C49" s="18"/>
    </row>
    <row r="50" spans="2:8" x14ac:dyDescent="0.2">
      <c r="B50" s="18"/>
      <c r="C50" s="18"/>
    </row>
    <row r="51" spans="2:8" x14ac:dyDescent="0.2">
      <c r="B51" s="18"/>
      <c r="C51" s="18"/>
    </row>
    <row r="52" spans="2:8" x14ac:dyDescent="0.2">
      <c r="B52" s="18"/>
      <c r="C52" s="18"/>
    </row>
    <row r="53" spans="2:8" x14ac:dyDescent="0.2">
      <c r="B53" s="18"/>
      <c r="C53" s="18"/>
    </row>
    <row r="54" spans="2:8" x14ac:dyDescent="0.2">
      <c r="B54" s="18"/>
      <c r="C54" s="18"/>
    </row>
    <row r="55" spans="2:8" x14ac:dyDescent="0.2">
      <c r="B55" s="18"/>
      <c r="C55" s="18"/>
    </row>
    <row r="56" spans="2:8" x14ac:dyDescent="0.2">
      <c r="B56" s="18"/>
      <c r="C56" s="18"/>
    </row>
    <row r="57" spans="2:8" x14ac:dyDescent="0.2">
      <c r="B57" s="18"/>
      <c r="C57" s="18"/>
    </row>
    <row r="58" spans="2:8" x14ac:dyDescent="0.2">
      <c r="B58" s="18"/>
      <c r="C58" s="18"/>
    </row>
    <row r="59" spans="2:8" x14ac:dyDescent="0.2">
      <c r="B59" s="18"/>
      <c r="C59" s="18"/>
    </row>
    <row r="60" spans="2:8" x14ac:dyDescent="0.2">
      <c r="B60" s="18"/>
      <c r="C60" s="18"/>
    </row>
    <row r="61" spans="2:8" x14ac:dyDescent="0.2">
      <c r="B61" s="18"/>
      <c r="C61" s="18"/>
    </row>
    <row r="62" spans="2:8" x14ac:dyDescent="0.2">
      <c r="B62" s="16"/>
      <c r="C62" s="16"/>
      <c r="D62" s="17"/>
      <c r="E62" s="17"/>
      <c r="F62" s="17"/>
      <c r="G62" s="17"/>
      <c r="H62" s="17"/>
    </row>
  </sheetData>
  <conditionalFormatting sqref="E10:E11">
    <cfRule type="cellIs" dxfId="5" priority="6" operator="lessThan">
      <formula>0</formula>
    </cfRule>
  </conditionalFormatting>
  <conditionalFormatting sqref="D10:D11">
    <cfRule type="cellIs" dxfId="4" priority="8" operator="lessThan">
      <formula>0</formula>
    </cfRule>
  </conditionalFormatting>
  <conditionalFormatting sqref="D21 D15 D32">
    <cfRule type="cellIs" dxfId="3" priority="4" operator="lessThan">
      <formula>0</formula>
    </cfRule>
  </conditionalFormatting>
  <conditionalFormatting sqref="D30">
    <cfRule type="cellIs" dxfId="2" priority="3" operator="lessThan">
      <formula>D28</formula>
    </cfRule>
  </conditionalFormatting>
  <conditionalFormatting sqref="E21 E15 E32">
    <cfRule type="cellIs" dxfId="1" priority="2" operator="lessThan">
      <formula>0</formula>
    </cfRule>
  </conditionalFormatting>
  <conditionalFormatting sqref="E30">
    <cfRule type="cellIs" dxfId="0" priority="1" operator="lessThan">
      <formula>E28</formula>
    </cfRule>
  </conditionalFormatting>
  <pageMargins left="0.7" right="0.7" top="0.75" bottom="0.75" header="0.3" footer="0.3"/>
  <pageSetup paperSize="9" orientation="portrait" horizontalDpi="144" verticalDpi="144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</sheetPr>
  <dimension ref="A1:I50"/>
  <sheetViews>
    <sheetView zoomScale="120" zoomScaleNormal="120" workbookViewId="0">
      <selection activeCell="K11" sqref="K11"/>
    </sheetView>
  </sheetViews>
  <sheetFormatPr baseColWidth="10" defaultColWidth="11.42578125" defaultRowHeight="14.25" x14ac:dyDescent="0.2"/>
  <cols>
    <col min="1" max="1" width="4.28515625" style="14" customWidth="1"/>
    <col min="2" max="2" width="4.5703125" style="14" customWidth="1"/>
    <col min="3" max="4" width="2.28515625" style="14" customWidth="1"/>
    <col min="5" max="5" width="74.7109375" style="14" customWidth="1"/>
    <col min="6" max="12" width="11.42578125" style="14" customWidth="1"/>
    <col min="13" max="16384" width="11.42578125" style="14"/>
  </cols>
  <sheetData>
    <row r="1" spans="1:6" ht="18.75" customHeight="1" x14ac:dyDescent="0.2"/>
    <row r="2" spans="1:6" ht="18.75" customHeight="1" x14ac:dyDescent="0.2">
      <c r="A2" s="15" t="s">
        <v>458</v>
      </c>
      <c r="B2" s="15"/>
      <c r="C2" s="15"/>
      <c r="D2" s="15"/>
      <c r="E2" s="15"/>
    </row>
    <row r="3" spans="1:6" ht="14.25" customHeight="1" x14ac:dyDescent="0.2"/>
    <row r="4" spans="1:6" ht="14.25" customHeight="1" x14ac:dyDescent="0.2">
      <c r="B4" s="18" t="s">
        <v>117</v>
      </c>
      <c r="C4" s="153"/>
      <c r="D4" s="153"/>
      <c r="E4" s="18"/>
    </row>
    <row r="5" spans="1:6" ht="14.25" customHeight="1" thickBot="1" x14ac:dyDescent="0.25">
      <c r="B5" s="18"/>
      <c r="C5" s="18"/>
      <c r="D5" s="18"/>
      <c r="E5" s="18"/>
    </row>
    <row r="6" spans="1:6" ht="18.75" thickBot="1" x14ac:dyDescent="0.25">
      <c r="B6" s="217"/>
      <c r="C6" s="217"/>
      <c r="D6" s="217"/>
      <c r="E6" s="96"/>
      <c r="F6" s="218" t="s">
        <v>459</v>
      </c>
    </row>
    <row r="7" spans="1:6" ht="14.25" customHeight="1" x14ac:dyDescent="0.2">
      <c r="B7" s="98" t="s">
        <v>460</v>
      </c>
      <c r="C7" s="295" t="s">
        <v>461</v>
      </c>
      <c r="D7" s="216"/>
      <c r="E7" s="289"/>
      <c r="F7" s="99">
        <v>58841.944000000003</v>
      </c>
    </row>
    <row r="8" spans="1:6" ht="14.25" customHeight="1" x14ac:dyDescent="0.2">
      <c r="B8" s="92" t="s">
        <v>462</v>
      </c>
      <c r="C8" s="224"/>
      <c r="D8" s="293" t="s">
        <v>463</v>
      </c>
      <c r="E8" s="290"/>
      <c r="F8" s="574"/>
    </row>
    <row r="9" spans="1:6" ht="14.25" customHeight="1" x14ac:dyDescent="0.2">
      <c r="B9" s="149" t="s">
        <v>464</v>
      </c>
      <c r="C9" s="229"/>
      <c r="D9" s="294" t="s">
        <v>465</v>
      </c>
      <c r="E9" s="291"/>
      <c r="F9" s="575">
        <f>F10+F11+F12+F13+F14+F15+F16+F17+F18</f>
        <v>78826.828000000009</v>
      </c>
    </row>
    <row r="10" spans="1:6" ht="14.25" customHeight="1" x14ac:dyDescent="0.2">
      <c r="B10" s="149" t="s">
        <v>466</v>
      </c>
      <c r="C10" s="155"/>
      <c r="D10" s="227"/>
      <c r="E10" s="291" t="s">
        <v>467</v>
      </c>
      <c r="F10" s="575">
        <v>5909.1040000000003</v>
      </c>
    </row>
    <row r="11" spans="1:6" ht="14.25" customHeight="1" x14ac:dyDescent="0.2">
      <c r="B11" s="149" t="s">
        <v>468</v>
      </c>
      <c r="C11" s="155"/>
      <c r="D11" s="227"/>
      <c r="E11" s="291" t="s">
        <v>469</v>
      </c>
      <c r="F11" s="575">
        <v>2885.98</v>
      </c>
    </row>
    <row r="12" spans="1:6" ht="14.25" customHeight="1" x14ac:dyDescent="0.2">
      <c r="B12" s="149" t="s">
        <v>470</v>
      </c>
      <c r="C12" s="155"/>
      <c r="D12" s="227"/>
      <c r="E12" s="291" t="s">
        <v>471</v>
      </c>
      <c r="F12" s="575">
        <v>649.58799999999997</v>
      </c>
    </row>
    <row r="13" spans="1:6" ht="14.25" customHeight="1" x14ac:dyDescent="0.2">
      <c r="B13" s="149" t="s">
        <v>472</v>
      </c>
      <c r="C13" s="155"/>
      <c r="D13" s="227"/>
      <c r="E13" s="291" t="s">
        <v>473</v>
      </c>
      <c r="F13" s="575">
        <v>2469.357</v>
      </c>
    </row>
    <row r="14" spans="1:6" ht="14.25" customHeight="1" x14ac:dyDescent="0.2">
      <c r="B14" s="149" t="s">
        <v>474</v>
      </c>
      <c r="C14" s="155"/>
      <c r="D14" s="227"/>
      <c r="E14" s="291" t="s">
        <v>475</v>
      </c>
      <c r="F14" s="575">
        <v>51135.652000000002</v>
      </c>
    </row>
    <row r="15" spans="1:6" ht="14.25" customHeight="1" x14ac:dyDescent="0.2">
      <c r="B15" s="149" t="s">
        <v>476</v>
      </c>
      <c r="C15" s="155"/>
      <c r="D15" s="227"/>
      <c r="E15" s="291" t="s">
        <v>477</v>
      </c>
      <c r="F15" s="575">
        <v>8054.915</v>
      </c>
    </row>
    <row r="16" spans="1:6" ht="14.25" customHeight="1" x14ac:dyDescent="0.2">
      <c r="B16" s="149" t="s">
        <v>478</v>
      </c>
      <c r="C16" s="155"/>
      <c r="D16" s="227"/>
      <c r="E16" s="291" t="s">
        <v>479</v>
      </c>
      <c r="F16" s="575">
        <v>4517.5429999999997</v>
      </c>
    </row>
    <row r="17" spans="2:6" ht="14.25" customHeight="1" x14ac:dyDescent="0.2">
      <c r="B17" s="149" t="s">
        <v>480</v>
      </c>
      <c r="C17" s="155"/>
      <c r="D17" s="227"/>
      <c r="E17" s="291" t="s">
        <v>481</v>
      </c>
      <c r="F17" s="575">
        <v>297.28500000000003</v>
      </c>
    </row>
    <row r="18" spans="2:6" ht="14.25" customHeight="1" thickBot="1" x14ac:dyDescent="0.25">
      <c r="B18" s="148" t="s">
        <v>482</v>
      </c>
      <c r="C18" s="156"/>
      <c r="D18" s="228"/>
      <c r="E18" s="292" t="s">
        <v>483</v>
      </c>
      <c r="F18" s="154">
        <v>2907.404</v>
      </c>
    </row>
    <row r="19" spans="2:6" x14ac:dyDescent="0.2">
      <c r="B19" s="18"/>
      <c r="C19" s="18"/>
      <c r="D19" s="18"/>
      <c r="E19" s="18"/>
    </row>
    <row r="20" spans="2:6" x14ac:dyDescent="0.2">
      <c r="B20" s="18"/>
      <c r="C20" s="18"/>
      <c r="D20" s="18"/>
      <c r="E20" s="18"/>
    </row>
    <row r="21" spans="2:6" x14ac:dyDescent="0.2">
      <c r="B21" s="18"/>
      <c r="C21" s="18"/>
      <c r="D21" s="18"/>
      <c r="E21" s="18"/>
    </row>
    <row r="22" spans="2:6" x14ac:dyDescent="0.2">
      <c r="B22" s="18"/>
      <c r="C22" s="18"/>
      <c r="D22" s="18"/>
      <c r="E22" s="18"/>
    </row>
    <row r="23" spans="2:6" x14ac:dyDescent="0.2">
      <c r="B23" s="18"/>
      <c r="C23" s="18"/>
      <c r="D23" s="18"/>
      <c r="E23" s="18"/>
    </row>
    <row r="24" spans="2:6" x14ac:dyDescent="0.2">
      <c r="B24" s="18"/>
      <c r="C24" s="18"/>
      <c r="D24" s="18"/>
      <c r="E24" s="18"/>
    </row>
    <row r="25" spans="2:6" x14ac:dyDescent="0.2">
      <c r="B25" s="18"/>
      <c r="C25" s="18"/>
      <c r="D25" s="18"/>
      <c r="E25" s="18"/>
    </row>
    <row r="26" spans="2:6" x14ac:dyDescent="0.2">
      <c r="B26" s="18"/>
      <c r="C26" s="18"/>
      <c r="D26" s="18"/>
      <c r="E26" s="18"/>
    </row>
    <row r="27" spans="2:6" x14ac:dyDescent="0.2">
      <c r="B27" s="18"/>
      <c r="C27" s="18"/>
      <c r="D27" s="18"/>
      <c r="E27" s="18"/>
    </row>
    <row r="28" spans="2:6" x14ac:dyDescent="0.2">
      <c r="B28" s="18"/>
      <c r="C28" s="18"/>
      <c r="D28" s="18"/>
      <c r="E28" s="18"/>
    </row>
    <row r="29" spans="2:6" x14ac:dyDescent="0.2">
      <c r="B29" s="18"/>
      <c r="C29" s="18"/>
      <c r="D29" s="18"/>
      <c r="E29" s="18"/>
    </row>
    <row r="30" spans="2:6" x14ac:dyDescent="0.2">
      <c r="B30" s="18"/>
      <c r="C30" s="18"/>
      <c r="D30" s="18"/>
      <c r="E30" s="18"/>
    </row>
    <row r="31" spans="2:6" x14ac:dyDescent="0.2">
      <c r="B31" s="18"/>
      <c r="C31" s="18"/>
      <c r="D31" s="18"/>
      <c r="E31" s="18"/>
    </row>
    <row r="32" spans="2:6" x14ac:dyDescent="0.2">
      <c r="B32" s="18"/>
      <c r="C32" s="18"/>
      <c r="D32" s="18"/>
      <c r="E32" s="18"/>
    </row>
    <row r="33" spans="2:5" x14ac:dyDescent="0.2">
      <c r="B33" s="18"/>
      <c r="C33" s="18"/>
      <c r="D33" s="18"/>
      <c r="E33" s="18"/>
    </row>
    <row r="34" spans="2:5" x14ac:dyDescent="0.2">
      <c r="B34" s="18"/>
      <c r="C34" s="18"/>
      <c r="D34" s="18"/>
      <c r="E34" s="18"/>
    </row>
    <row r="35" spans="2:5" x14ac:dyDescent="0.2">
      <c r="B35" s="18"/>
      <c r="C35" s="18"/>
      <c r="D35" s="18"/>
      <c r="E35" s="18"/>
    </row>
    <row r="36" spans="2:5" x14ac:dyDescent="0.2">
      <c r="B36" s="18"/>
      <c r="C36" s="18"/>
      <c r="D36" s="18"/>
      <c r="E36" s="18"/>
    </row>
    <row r="37" spans="2:5" x14ac:dyDescent="0.2">
      <c r="B37" s="18"/>
      <c r="C37" s="18"/>
      <c r="D37" s="18"/>
      <c r="E37" s="18"/>
    </row>
    <row r="38" spans="2:5" x14ac:dyDescent="0.2">
      <c r="B38" s="18"/>
      <c r="C38" s="18"/>
      <c r="D38" s="18"/>
      <c r="E38" s="18"/>
    </row>
    <row r="39" spans="2:5" x14ac:dyDescent="0.2">
      <c r="B39" s="18"/>
      <c r="C39" s="18"/>
      <c r="D39" s="18"/>
      <c r="E39" s="18"/>
    </row>
    <row r="40" spans="2:5" x14ac:dyDescent="0.2">
      <c r="B40" s="18"/>
      <c r="C40" s="18"/>
      <c r="D40" s="18"/>
      <c r="E40" s="18"/>
    </row>
    <row r="41" spans="2:5" x14ac:dyDescent="0.2">
      <c r="B41" s="18"/>
      <c r="C41" s="18"/>
      <c r="D41" s="18"/>
      <c r="E41" s="18"/>
    </row>
    <row r="42" spans="2:5" x14ac:dyDescent="0.2">
      <c r="B42" s="18"/>
      <c r="C42" s="18"/>
      <c r="D42" s="18"/>
      <c r="E42" s="18"/>
    </row>
    <row r="43" spans="2:5" x14ac:dyDescent="0.2">
      <c r="B43" s="18"/>
      <c r="C43" s="18"/>
      <c r="D43" s="18"/>
      <c r="E43" s="18"/>
    </row>
    <row r="44" spans="2:5" x14ac:dyDescent="0.2">
      <c r="B44" s="18"/>
      <c r="C44" s="18"/>
      <c r="D44" s="18"/>
      <c r="E44" s="18"/>
    </row>
    <row r="45" spans="2:5" x14ac:dyDescent="0.2">
      <c r="B45" s="18"/>
      <c r="C45" s="18"/>
      <c r="D45" s="18"/>
      <c r="E45" s="18"/>
    </row>
    <row r="46" spans="2:5" x14ac:dyDescent="0.2">
      <c r="B46" s="18"/>
      <c r="C46" s="18"/>
      <c r="D46" s="18"/>
      <c r="E46" s="18"/>
    </row>
    <row r="47" spans="2:5" x14ac:dyDescent="0.2">
      <c r="B47" s="18"/>
      <c r="C47" s="18"/>
      <c r="D47" s="18"/>
      <c r="E47" s="18"/>
    </row>
    <row r="48" spans="2:5" x14ac:dyDescent="0.2">
      <c r="B48" s="18"/>
      <c r="C48" s="18"/>
      <c r="D48" s="18"/>
      <c r="E48" s="18"/>
    </row>
    <row r="49" spans="2:9" x14ac:dyDescent="0.2">
      <c r="B49" s="18"/>
      <c r="C49" s="18"/>
      <c r="D49" s="18"/>
      <c r="E49" s="18"/>
    </row>
    <row r="50" spans="2:9" x14ac:dyDescent="0.2">
      <c r="B50" s="16"/>
      <c r="C50" s="16"/>
      <c r="D50" s="16"/>
      <c r="E50" s="16"/>
      <c r="F50" s="17"/>
      <c r="G50" s="17"/>
      <c r="H50" s="17"/>
      <c r="I50" s="17"/>
    </row>
  </sheetData>
  <pageMargins left="0.7" right="0.7" top="0.75" bottom="0.75" header="0.3" footer="0.3"/>
  <pageSetup paperSize="9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79218F899CE5240AA1683F2E144A718" ma:contentTypeVersion="8" ma:contentTypeDescription="Create a new document." ma:contentTypeScope="" ma:versionID="5a5448ab74ba408c42d88f3ae880aa6c">
  <xsd:schema xmlns:xsd="http://www.w3.org/2001/XMLSchema" xmlns:xs="http://www.w3.org/2001/XMLSchema" xmlns:p="http://schemas.microsoft.com/office/2006/metadata/properties" xmlns:ns2="6beaca1c-c5c7-4bb1-a700-f215f5767b45" xmlns:ns3="e7a870eb-81a6-45c3-825c-29d24088ce85" targetNamespace="http://schemas.microsoft.com/office/2006/metadata/properties" ma:root="true" ma:fieldsID="0f84f4c72838589e384a07e9a8af7c64" ns2:_="" ns3:_="">
    <xsd:import namespace="6beaca1c-c5c7-4bb1-a700-f215f5767b45"/>
    <xsd:import namespace="e7a870eb-81a6-45c3-825c-29d24088ce8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eaca1c-c5c7-4bb1-a700-f215f5767b4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a870eb-81a6-45c3-825c-29d24088ce85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e7a870eb-81a6-45c3-825c-29d24088ce85">
      <UserInfo>
        <DisplayName>Mats Løitegård</DisplayName>
        <AccountId>46</AccountId>
        <AccountType/>
      </UserInfo>
      <UserInfo>
        <DisplayName>Kristian Kloster</DisplayName>
        <AccountId>18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4D95E050-75FC-461A-90E1-A908F44607A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DDB33F4-DFE9-441E-AC7E-6C4C8615B51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beaca1c-c5c7-4bb1-a700-f215f5767b45"/>
    <ds:schemaRef ds:uri="e7a870eb-81a6-45c3-825c-29d24088ce8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67BCDE4-C23E-436D-9F12-C778C5C3DEFC}">
  <ds:schemaRefs>
    <ds:schemaRef ds:uri="http://schemas.microsoft.com/office/infopath/2007/PartnerControls"/>
    <ds:schemaRef ds:uri="http://schemas.microsoft.com/office/2006/metadata/properties"/>
    <ds:schemaRef ds:uri="http://purl.org/dc/elements/1.1/"/>
    <ds:schemaRef ds:uri="6beaca1c-c5c7-4bb1-a700-f215f5767b45"/>
    <ds:schemaRef ds:uri="http://schemas.microsoft.com/office/2006/documentManagement/types"/>
    <ds:schemaRef ds:uri="http://purl.org/dc/dcmitype/"/>
    <ds:schemaRef ds:uri="http://www.w3.org/XML/1998/namespace"/>
    <ds:schemaRef ds:uri="http://purl.org/dc/terms/"/>
    <ds:schemaRef ds:uri="http://schemas.openxmlformats.org/package/2006/metadata/core-properties"/>
    <ds:schemaRef ds:uri="e7a870eb-81a6-45c3-825c-29d24088ce8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27</vt:i4>
      </vt:variant>
    </vt:vector>
  </HeadingPairs>
  <TitlesOfParts>
    <vt:vector size="27" baseType="lpstr">
      <vt:lpstr>Front</vt:lpstr>
      <vt:lpstr>Contents</vt:lpstr>
      <vt:lpstr>1</vt:lpstr>
      <vt:lpstr>3</vt:lpstr>
      <vt:lpstr>4</vt:lpstr>
      <vt:lpstr>5</vt:lpstr>
      <vt:lpstr>6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22</vt:lpstr>
      <vt:lpstr>23</vt:lpstr>
      <vt:lpstr>24</vt:lpstr>
      <vt:lpstr>31</vt:lpstr>
      <vt:lpstr>35</vt:lpstr>
      <vt:lpstr>48</vt:lpstr>
      <vt:lpstr>49</vt:lpstr>
      <vt:lpstr>52</vt:lpstr>
      <vt:lpstr>53</vt:lpstr>
      <vt:lpstr>Ark1</vt:lpstr>
    </vt:vector>
  </TitlesOfParts>
  <Manager/>
  <Company>SpareBank1 Østlandet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christian.hoistad@sb1ostlandet.no</dc:creator>
  <cp:keywords/>
  <dc:description/>
  <cp:lastModifiedBy>Mats Løitegård</cp:lastModifiedBy>
  <cp:revision/>
  <dcterms:created xsi:type="dcterms:W3CDTF">2017-12-01T09:54:14Z</dcterms:created>
  <dcterms:modified xsi:type="dcterms:W3CDTF">2021-11-12T09:35:46Z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0x010100679218F899CE5240AA1683F2E144A718</vt:lpwstr>
  </property>
</Properties>
</file>