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330" windowWidth="14910" windowHeight="7890" tabRatio="936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7" r:id="rId7"/>
    <sheet name="7" sheetId="6" r:id="rId8"/>
    <sheet name="8" sheetId="28" r:id="rId9"/>
    <sheet name="9" sheetId="20" r:id="rId10"/>
    <sheet name="10" sheetId="21" r:id="rId11"/>
    <sheet name="11" sheetId="19" r:id="rId12"/>
    <sheet name="12" sheetId="18" r:id="rId13"/>
    <sheet name="13" sheetId="17" r:id="rId14"/>
    <sheet name="14" sheetId="9" r:id="rId15"/>
    <sheet name="15" sheetId="16" r:id="rId16"/>
    <sheet name="16" sheetId="15" r:id="rId17"/>
    <sheet name="17" sheetId="13" r:id="rId18"/>
    <sheet name="18" sheetId="29" r:id="rId19"/>
    <sheet name="19" sheetId="30" r:id="rId20"/>
    <sheet name="20" sheetId="8" r:id="rId21"/>
    <sheet name="21" sheetId="10" r:id="rId22"/>
    <sheet name="22" sheetId="5" r:id="rId23"/>
    <sheet name="23" sheetId="26" r:id="rId24"/>
    <sheet name="24" sheetId="25" r:id="rId25"/>
    <sheet name="25" sheetId="23" r:id="rId26"/>
    <sheet name="26" sheetId="11" r:id="rId27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'1'!$A$1:$G$46</definedName>
    <definedName name="_xlnm.Print_Area" localSheetId="10">'10'!$A$1:$C$30</definedName>
    <definedName name="_xlnm.Print_Area" localSheetId="11">'11'!$A$1:$J$37</definedName>
    <definedName name="_xlnm.Print_Area" localSheetId="12">'12'!$A$1:$F$21</definedName>
    <definedName name="_xlnm.Print_Area" localSheetId="13">'13'!$A$1:$E$40</definedName>
    <definedName name="_xlnm.Print_Area" localSheetId="14">'14'!$A$1:$E$17</definedName>
    <definedName name="_xlnm.Print_Area" localSheetId="15">'15'!$A$1:$D$20</definedName>
    <definedName name="_xlnm.Print_Area" localSheetId="16">'16'!$A$1:$E$18</definedName>
    <definedName name="_xlnm.Print_Area" localSheetId="17">'17'!$A$1:$G$80</definedName>
    <definedName name="_xlnm.Print_Area" localSheetId="18">'18'!$A$1:$D$11</definedName>
    <definedName name="_xlnm.Print_Area" localSheetId="19">'19'!$A$1:$E$3</definedName>
    <definedName name="_xlnm.Print_Area" localSheetId="2">'2'!$A$1:$G$27</definedName>
    <definedName name="_xlnm.Print_Area" localSheetId="20">'20'!$A$1:$I$22</definedName>
    <definedName name="_xlnm.Print_Area" localSheetId="21">'21'!$A$1:$I$14</definedName>
    <definedName name="_xlnm.Print_Area" localSheetId="22">'22'!$A$1:$D$20</definedName>
    <definedName name="_xlnm.Print_Area" localSheetId="23">'23'!$A$1:$F$20</definedName>
    <definedName name="_xlnm.Print_Area" localSheetId="24">'24'!$A$1:$E$10</definedName>
    <definedName name="_xlnm.Print_Area" localSheetId="25">'25'!$A$1:$G$11</definedName>
    <definedName name="_xlnm.Print_Area" localSheetId="26">'26'!$A$1:$E$20</definedName>
    <definedName name="_xlnm.Print_Area" localSheetId="3">'3'!$A$1:$C$11</definedName>
    <definedName name="_xlnm.Print_Area" localSheetId="4">'4'!$A$1:$E$57</definedName>
    <definedName name="_xlnm.Print_Area" localSheetId="5">'5'!$A$1:$F$26</definedName>
    <definedName name="_xlnm.Print_Area" localSheetId="6">'6'!$A$1:$C$19</definedName>
    <definedName name="_xlnm.Print_Area" localSheetId="7">'7'!$A$1:$G$24</definedName>
    <definedName name="_xlnm.Print_Area" localSheetId="8">'8'!$A$1:$I$37</definedName>
    <definedName name="_xlnm.Print_Area" localSheetId="9">'9'!$A$1:$G$20</definedName>
  </definedNames>
  <calcPr calcId="145621" calcMode="manual"/>
</workbook>
</file>

<file path=xl/calcChain.xml><?xml version="1.0" encoding="utf-8"?>
<calcChain xmlns="http://schemas.openxmlformats.org/spreadsheetml/2006/main">
  <c r="E21" i="14" l="1"/>
  <c r="C21" i="14"/>
  <c r="C13" i="14" l="1"/>
  <c r="D13" i="14"/>
  <c r="E13" i="14"/>
  <c r="E24" i="14" s="1"/>
  <c r="F21" i="14" l="1"/>
  <c r="F13" i="14"/>
  <c r="F24" i="14" s="1"/>
  <c r="B13" i="7"/>
  <c r="B8" i="7"/>
  <c r="B17" i="7" s="1"/>
  <c r="C8" i="6" l="1"/>
  <c r="D8" i="6" l="1"/>
  <c r="E8" i="6"/>
  <c r="F14" i="6"/>
  <c r="E14" i="6"/>
  <c r="D14" i="6"/>
  <c r="C14" i="6"/>
  <c r="C17" i="7"/>
  <c r="B40" i="4"/>
  <c r="B30" i="4"/>
  <c r="B12" i="4"/>
  <c r="B23" i="4" s="1"/>
  <c r="C44" i="4"/>
  <c r="C40" i="4"/>
  <c r="C30" i="4"/>
  <c r="C12" i="4"/>
  <c r="C23" i="4" s="1"/>
  <c r="B9" i="31"/>
  <c r="C9" i="31"/>
  <c r="B32" i="4" l="1"/>
  <c r="C32" i="4"/>
  <c r="C17" i="32" l="1"/>
  <c r="F10" i="8"/>
  <c r="D17" i="19" l="1"/>
  <c r="E5" i="19"/>
  <c r="E6" i="19"/>
  <c r="E7" i="19"/>
  <c r="E8" i="19"/>
  <c r="E9" i="19"/>
  <c r="E10" i="19"/>
  <c r="E11" i="19"/>
  <c r="E12" i="19"/>
  <c r="E13" i="19"/>
  <c r="E16" i="19"/>
  <c r="E4" i="19"/>
  <c r="E17" i="18"/>
  <c r="D17" i="18"/>
  <c r="C17" i="18"/>
  <c r="B17" i="18"/>
  <c r="F16" i="18"/>
  <c r="F15" i="18"/>
  <c r="F17" i="18" l="1"/>
  <c r="H17" i="19" l="1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E15" i="20"/>
  <c r="E14" i="20"/>
  <c r="E13" i="20"/>
  <c r="E12" i="20"/>
  <c r="D16" i="20"/>
  <c r="C16" i="20"/>
  <c r="B16" i="20"/>
  <c r="E8" i="20"/>
  <c r="E7" i="20"/>
  <c r="E6" i="20"/>
  <c r="E5" i="20"/>
  <c r="D9" i="20"/>
  <c r="C9" i="20"/>
  <c r="B9" i="20"/>
  <c r="E16" i="20" l="1"/>
  <c r="E9" i="20"/>
  <c r="D80" i="13"/>
  <c r="C80" i="13"/>
  <c r="C16" i="13" l="1"/>
  <c r="D40" i="13"/>
  <c r="C40" i="13"/>
  <c r="D68" i="13"/>
  <c r="C68" i="13"/>
  <c r="D56" i="13"/>
  <c r="C56" i="13"/>
  <c r="E13" i="15" l="1"/>
  <c r="E12" i="15"/>
  <c r="E11" i="15"/>
  <c r="C14" i="19" l="1"/>
  <c r="C15" i="19" l="1"/>
  <c r="E14" i="19"/>
  <c r="C17" i="19" l="1"/>
  <c r="E15" i="19"/>
  <c r="E17" i="19" s="1"/>
  <c r="G22" i="28"/>
  <c r="F22" i="28"/>
  <c r="G13" i="28"/>
  <c r="F13" i="28"/>
  <c r="F26" i="28" l="1"/>
  <c r="G26" i="28"/>
  <c r="C7" i="25" l="1"/>
  <c r="C15" i="5"/>
  <c r="D15" i="5"/>
  <c r="D12" i="5"/>
  <c r="D17" i="5" l="1"/>
  <c r="C31" i="32"/>
  <c r="C10" i="8" l="1"/>
  <c r="D28" i="13" l="1"/>
  <c r="C28" i="13"/>
  <c r="D16" i="13"/>
  <c r="C5" i="21"/>
  <c r="G8" i="23"/>
  <c r="E8" i="23"/>
  <c r="D8" i="23"/>
  <c r="C8" i="23"/>
  <c r="F8" i="23" l="1"/>
  <c r="F8" i="26" l="1"/>
  <c r="C8" i="26"/>
  <c r="B8" i="26"/>
  <c r="E8" i="26"/>
  <c r="D8" i="26"/>
  <c r="F8" i="6" l="1"/>
  <c r="E4" i="15" l="1"/>
  <c r="E5" i="15"/>
  <c r="E6" i="15"/>
  <c r="D18" i="16"/>
  <c r="C18" i="16"/>
  <c r="B18" i="16"/>
  <c r="D16" i="9"/>
  <c r="F20" i="18"/>
  <c r="F19" i="18"/>
  <c r="C13" i="21" l="1"/>
  <c r="C14" i="21"/>
  <c r="C10" i="21"/>
  <c r="C9" i="21"/>
  <c r="C8" i="21"/>
  <c r="C6" i="21"/>
  <c r="D14" i="15"/>
  <c r="C14" i="15"/>
  <c r="B14" i="15"/>
  <c r="B15" i="17"/>
  <c r="B18" i="17" s="1"/>
  <c r="C15" i="17"/>
  <c r="C18" i="17" s="1"/>
  <c r="D15" i="17"/>
  <c r="D18" i="17" s="1"/>
  <c r="E15" i="17"/>
  <c r="E18" i="17" s="1"/>
  <c r="E35" i="17"/>
  <c r="E38" i="17" s="1"/>
  <c r="D35" i="17"/>
  <c r="D38" i="17" s="1"/>
  <c r="C35" i="17"/>
  <c r="C38" i="17" s="1"/>
  <c r="B35" i="17"/>
  <c r="B38" i="17" s="1"/>
  <c r="E14" i="15" l="1"/>
  <c r="F11" i="18" l="1"/>
  <c r="F10" i="18"/>
  <c r="B7" i="25" l="1"/>
  <c r="C12" i="5"/>
  <c r="C17" i="5" s="1"/>
  <c r="E16" i="9"/>
  <c r="F6" i="18"/>
  <c r="F14" i="26"/>
  <c r="E14" i="26"/>
  <c r="D14" i="26"/>
  <c r="C14" i="26"/>
  <c r="B14" i="26"/>
  <c r="D7" i="15"/>
  <c r="C7" i="15"/>
  <c r="B7" i="15"/>
  <c r="D11" i="16"/>
  <c r="C11" i="16"/>
  <c r="B11" i="16"/>
  <c r="F5" i="18"/>
  <c r="F7" i="18"/>
  <c r="E8" i="18"/>
  <c r="D8" i="18"/>
  <c r="C8" i="18"/>
  <c r="B8" i="18"/>
  <c r="C7" i="21"/>
  <c r="C11" i="21" s="1"/>
  <c r="C15" i="21" s="1"/>
  <c r="B7" i="21"/>
  <c r="B11" i="21" s="1"/>
  <c r="B15" i="21" s="1"/>
  <c r="E7" i="15"/>
  <c r="F8" i="18" l="1"/>
</calcChain>
</file>

<file path=xl/sharedStrings.xml><?xml version="1.0" encoding="utf-8"?>
<sst xmlns="http://schemas.openxmlformats.org/spreadsheetml/2006/main" count="687" uniqueCount="390">
  <si>
    <t>Antall aksjer</t>
  </si>
  <si>
    <t>Bokført verdi</t>
  </si>
  <si>
    <t>Stemmerett</t>
  </si>
  <si>
    <t>Selskaper som er fullt konsolidert</t>
  </si>
  <si>
    <t>SpareBank 1 SR-Finans AS</t>
  </si>
  <si>
    <t>Oppkjøpsmetoden</t>
  </si>
  <si>
    <t>Westbroker Finans AS</t>
  </si>
  <si>
    <t>SR-Investering AS</t>
  </si>
  <si>
    <t>SR-Forretningsservice AS</t>
  </si>
  <si>
    <t>Sum</t>
  </si>
  <si>
    <t>Konsolideringsmetode er lik for regnskapsformål og kapitaldekningsformål.</t>
  </si>
  <si>
    <t>SR-Pensjonskasse</t>
  </si>
  <si>
    <t>Øvrige finansinstitusjoner</t>
  </si>
  <si>
    <t>Overkursfond</t>
  </si>
  <si>
    <t>Avsatt utbytte</t>
  </si>
  <si>
    <t>Fond for urealiserte gevinster</t>
  </si>
  <si>
    <t>Annen egenkapital</t>
  </si>
  <si>
    <t>Sum balanseført egenkapital</t>
  </si>
  <si>
    <t>Utsatt skatt, goodwill og andre immaterielle eiendeler</t>
  </si>
  <si>
    <t>Fond for urealiserte gevinster tilgjengelig for salg</t>
  </si>
  <si>
    <t>50 % kapitaldekningsreserve</t>
  </si>
  <si>
    <t>Sum kjernekapital</t>
  </si>
  <si>
    <t>Tilleggskapital utover kjernekapital</t>
  </si>
  <si>
    <t>Netto ansvarlig kapital</t>
  </si>
  <si>
    <t xml:space="preserve">Tidsbegrenset ansvarlig lånekapital får redusert egenkapitalverdien med 20 prosent hvert år de siste 5 årene før forfall. </t>
  </si>
  <si>
    <t>I den grad konsernet har ansvarlig kapital i andre finansinstitusjoner, går denne direkte til fradrag i konsernets</t>
  </si>
  <si>
    <t>Har konsernet ansvarlig kapital i andre finansinstitusjoner som utgjør mindre enn 2 prosent av den</t>
  </si>
  <si>
    <t>enkelte finansinstitusjons ansvarlige kapital, kommer summen av slik kapital til fradrag i konsernets</t>
  </si>
  <si>
    <t>ansvarlige kapital for den del som overstiger 10 prosent av konsernets ansvarlige kapital. Dersom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</si>
  <si>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</si>
  <si>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</si>
  <si>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</si>
  <si>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</si>
  <si>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</si>
  <si>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</si>
  <si>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</si>
  <si>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</si>
  <si>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</si>
  <si>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</si>
  <si>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</si>
  <si>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</si>
  <si>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</si>
  <si>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</si>
  <si>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</si>
  <si>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</si>
  <si>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</si>
  <si>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</si>
  <si>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</si>
  <si>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</si>
  <si>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Jordbruk/skogbruk</t>
  </si>
  <si>
    <t>Fiske/fiskeoppdrett</t>
  </si>
  <si>
    <t>Bergverksdrift/utvinning</t>
  </si>
  <si>
    <t>Industri</t>
  </si>
  <si>
    <t>Kraft og vannforsyning/bygg og anlegg</t>
  </si>
  <si>
    <t>Varehandel, hotell og restaurantvirksomhet</t>
  </si>
  <si>
    <t>Utenriks sjøfart, rørtransport, øvrig transport</t>
  </si>
  <si>
    <t>Eiendomsdrift</t>
  </si>
  <si>
    <t>Tjenesteytende virksomhet</t>
  </si>
  <si>
    <t>Offentlig forvaltning og finansielle tjenester</t>
  </si>
  <si>
    <t>Ufordelt ( merverdi fastrente utlån)</t>
  </si>
  <si>
    <t>Sum foretak</t>
  </si>
  <si>
    <t>På forespørsel</t>
  </si>
  <si>
    <t>&lt;1 år</t>
  </si>
  <si>
    <t>1-5 år</t>
  </si>
  <si>
    <t>over 5 år</t>
  </si>
  <si>
    <t>Samlet engasjementsbeløp</t>
  </si>
  <si>
    <t>Resultatførte verdiendringer i løpet av perioden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</si>
  <si>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</si>
  <si>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</si>
  <si>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</si>
  <si>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</si>
  <si>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</si>
  <si>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</si>
  <si>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</si>
  <si>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</si>
  <si>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</si>
  <si>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</si>
  <si>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Minimumskrav kredittrisiko IRB</t>
  </si>
  <si>
    <t>Stater</t>
  </si>
  <si>
    <t>Øvrige eiendeler</t>
  </si>
  <si>
    <t>Minimumskrav standardmetoden</t>
  </si>
  <si>
    <t>Fradrag</t>
  </si>
  <si>
    <t>Samlet minimumskrav til ansvarlig kapital knyttet til kredittrisiko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</si>
  <si>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</si>
  <si>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</si>
  <si>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</si>
  <si>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</si>
  <si>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</si>
  <si>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</si>
  <si>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</si>
  <si>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</si>
  <si>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</si>
  <si>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</si>
  <si>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</si>
  <si>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</si>
  <si>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</si>
  <si>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Sum Foretak</t>
  </si>
  <si>
    <t>Massemarkedsengasjementer</t>
  </si>
  <si>
    <t xml:space="preserve">  -herav massemarked SMB</t>
  </si>
  <si>
    <t>motpartsrisiko, oppgjørsrisiko, valutarisiko og varerisiko</t>
  </si>
  <si>
    <t>Posisjonsrisiko</t>
  </si>
  <si>
    <t>Motpartsrisiko (derivater i handelsporteføljen)</t>
  </si>
  <si>
    <t>Valutarisiko</t>
  </si>
  <si>
    <t xml:space="preserve">  - Herav egenkapitalinstrumenter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</si>
  <si>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</si>
  <si>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</si>
  <si>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</si>
  <si>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</si>
  <si>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</si>
  <si>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</si>
  <si>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Progressus</t>
  </si>
  <si>
    <t>Øvrige finansielle investeringer</t>
  </si>
  <si>
    <t>Strategiske investeringer til virkelig verdi over resultat</t>
  </si>
  <si>
    <t>Strategiske investeringer til tilgjengelig for salg</t>
  </si>
  <si>
    <t>Øvrige strategiske investeringer</t>
  </si>
  <si>
    <t xml:space="preserve">Aksjer  og andeler klassifiseres som enten til virkelig verdi over resultatet eller tilgjengelig for salg. Endring i virkelig verdi fra inngående balanse resultatføres som inntekt fra finansielle investeringer.  </t>
  </si>
  <si>
    <t>Beløp medregnet i kjernekapital eller tilleggskapital</t>
  </si>
  <si>
    <t>Nominell verdi</t>
  </si>
  <si>
    <t xml:space="preserve">Kredittderivater </t>
  </si>
  <si>
    <t xml:space="preserve">  - Herav derivater utenfor handelsportefølje</t>
  </si>
  <si>
    <t xml:space="preserve">  - Herav derivater i handelsportefølje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</si>
  <si>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</si>
  <si>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</si>
  <si>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</si>
  <si>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</si>
  <si>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SpareBank 1 SR-Bank har ingen sikkerhetsstillelser som medfører redusert engasjementsbeløp. For foretak hensyntas ikke</t>
  </si>
  <si>
    <t>2)</t>
  </si>
  <si>
    <t>Kapitaldekning</t>
  </si>
  <si>
    <t>Hovedstol</t>
  </si>
  <si>
    <t>Forfall</t>
  </si>
  <si>
    <t>3 mnd Libor + margin</t>
  </si>
  <si>
    <t>3 mnd Nibor + margin</t>
  </si>
  <si>
    <t>USD 75</t>
  </si>
  <si>
    <t>Sum finansielle investeringer til virkelig verdi over resultatet</t>
  </si>
  <si>
    <t>Strategiske investeringer tilgjengelig for salg</t>
  </si>
  <si>
    <t>NOK 500</t>
  </si>
  <si>
    <t>Investeringer i tilknyttede selskaper blir bokført etter egenkapitalmetoden i konsernet og etter oppkjøpsmetoden i morbanken.</t>
  </si>
  <si>
    <t>Betingelser</t>
  </si>
  <si>
    <t>Øvrige foretak</t>
  </si>
  <si>
    <t>Spesialiserte foretak</t>
  </si>
  <si>
    <t>Fradrag for avsatt utbytte</t>
  </si>
  <si>
    <t>Overført fra nedskrivning på grupper av utlån</t>
  </si>
  <si>
    <t>EiendomsMegler 1 SR-Eiendom AS</t>
  </si>
  <si>
    <t>SpareBank 1  Boligkreditt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</si>
  <si>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</si>
  <si>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</si>
  <si>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</si>
  <si>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</si>
  <si>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</si>
  <si>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</si>
  <si>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</si>
  <si>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</si>
  <si>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</si>
  <si>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</si>
  <si>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</si>
  <si>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</si>
  <si>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</si>
  <si>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</si>
  <si>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</si>
  <si>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 xml:space="preserve">Renterisiko oppstår ved at konsernet kan ha ulik rentebindingstid på sine eiendeler og forpliktelser. </t>
  </si>
  <si>
    <t>Hitec Vision Private Equity IV LP</t>
  </si>
  <si>
    <t>Verdi 
31.12.2009</t>
  </si>
  <si>
    <t>Når det gjelder investeringen i BN Bank ASA foretas en forholdsmessig konsolidering i konsernets kapitaldekning.</t>
  </si>
  <si>
    <t>SpareBank 1 Næringskreditt AS</t>
  </si>
  <si>
    <t>BN Bank ASA</t>
  </si>
  <si>
    <t>Konsoliderte selskaper</t>
  </si>
  <si>
    <t>OptiMarin</t>
  </si>
  <si>
    <t>Valuta</t>
  </si>
  <si>
    <t>og nedskrivninger:</t>
  </si>
  <si>
    <t>Kvinnherad Sparebank Eigedom</t>
  </si>
  <si>
    <t>Sandnes Sparebank</t>
  </si>
  <si>
    <t>Kjernekapital</t>
  </si>
  <si>
    <t>50 % fradrag ansvarlig kapital i andre finansinstitusjoner</t>
  </si>
  <si>
    <t>50 % fradrag i forventet tap IRB fratrukket tapsavsetninger</t>
  </si>
  <si>
    <t>Fondsobligasjon</t>
  </si>
  <si>
    <t>Tidsbegrenset ansvarlig kapital</t>
  </si>
  <si>
    <t>Sum tilleggskapital</t>
  </si>
  <si>
    <t>Minimumskrav ansvarlig kapital</t>
  </si>
  <si>
    <t xml:space="preserve">Minimumskrav ansvarlig kapital  </t>
  </si>
  <si>
    <t>egen ansvarlige kapital for den del som overstiger 2 prosent av mottakende finansinstitusjons ansvarlige kapital.</t>
  </si>
  <si>
    <t xml:space="preserve">Beregningsgrunnlaget vektes i henhold til risiko. </t>
  </si>
  <si>
    <t>tidspunkt</t>
  </si>
  <si>
    <t>Tidsbegrenset</t>
  </si>
  <si>
    <t>NOK 75</t>
  </si>
  <si>
    <t>NOK 40</t>
  </si>
  <si>
    <t>Verdi 
31.12.2010</t>
  </si>
  <si>
    <t>Verdiendring 
i 2010 (i %)</t>
  </si>
  <si>
    <t>Nordito Property</t>
  </si>
  <si>
    <t>Nets Holding</t>
  </si>
  <si>
    <t>Sum strategiske investeringer til virkelig verdi over resultat</t>
  </si>
  <si>
    <t>Portefølje</t>
  </si>
  <si>
    <t>Massemarked med pant i fast eiendom</t>
  </si>
  <si>
    <t>Øvrig massemarked</t>
  </si>
  <si>
    <t>Faktisk tapsgrad</t>
  </si>
  <si>
    <t>Beløp i mill kroner</t>
  </si>
  <si>
    <t>Beløp i tusen kroner</t>
  </si>
  <si>
    <t>tilsvarende eiendelens bokførte verdi trekkes fra i den ansvarlige kapitalen og i beregningsgrunnlaget.</t>
  </si>
  <si>
    <t xml:space="preserve">konsernet har fått pålegg om 100 prosent kapitaldekningsreserve på bestemte eiendeler skal et beløp </t>
  </si>
  <si>
    <t>Første forfalls-</t>
  </si>
  <si>
    <t>Eventuelt overskytende teller som evigvarende ansvarlig lånekapital.</t>
  </si>
  <si>
    <t>Misligholds-
klasse</t>
  </si>
  <si>
    <t xml:space="preserve">sikkerhetsstillelse i LGD beregningen. Her benyttes myndighetsfastsatte LGD-faktorer. Av den grunn fremgår ingen opplisting </t>
  </si>
  <si>
    <t>av slike engasjementer i ovenstående tabell.</t>
  </si>
  <si>
    <t>Bokført 
verdi</t>
  </si>
  <si>
    <t>Virkelig
 verdi</t>
  </si>
  <si>
    <t xml:space="preserve">Minimumskravet til ansvarlig kapital for operasjonell risiko er beregnet i prosent av snitt inntekt for hvert </t>
  </si>
  <si>
    <t>Nedskrivning garantier</t>
  </si>
  <si>
    <t>Tapsutsatte</t>
  </si>
  <si>
    <t>Misligholdte</t>
  </si>
  <si>
    <t>SR-Forvaltning AS</t>
  </si>
  <si>
    <t>NOK 750</t>
  </si>
  <si>
    <t xml:space="preserve">og 1 564 mill kroner som tidsbegrenset ansvarlig kapital. Aktiverte kostnader ved låneopptak blir </t>
  </si>
  <si>
    <t>reflektert i beregning av amortisert kost. Fondsobligasjoner kan maksimum utgjøre 15 prosent av samlet kjernekapital for</t>
  </si>
  <si>
    <t>obligasjoner med fastsatt løpetid og 35 prosent for fondsobligasjoner uten fastsatt løpetid.</t>
  </si>
  <si>
    <t>Investeringer i felleskontrollert virksomhet blir bokført etter egenkapitalmetoden i konsernet. I konsernets kapitaldekning går den</t>
  </si>
  <si>
    <t>bokførte verdien av investeringene i SpareBank 1 Gruppen AS og Bank 1 Oslo AS til fradrag i ansvarlig kapital og i beregningsgrunnlaget.</t>
  </si>
  <si>
    <t xml:space="preserve">I SpareBank 1 SR-Bank blir investeringene bokført etter oppkjøpsmetoden. Den del av bokført verdi av investeringene i </t>
  </si>
  <si>
    <t>SpareBank 1 Gruppen AS og Bank 1 Oslo AS som overstiger 2 %  av SpareBank 1 Gruppen sin og Bank 1 Oslo sin ansvarlige kapital</t>
  </si>
  <si>
    <t xml:space="preserve">Investeringene blir behandlet likt for kapitaldekningsformål bortsett fra konsernets investeringer i </t>
  </si>
  <si>
    <t xml:space="preserve">SpareBank 1 Boligkreditt AS og i SpareBank 1 Næringskreditt AS. I konsernets kapitaldekning foretas en </t>
  </si>
  <si>
    <t>forholdsmessig konsolidering.</t>
  </si>
  <si>
    <t>Datterselskap som rapporterer etter standardmetode</t>
  </si>
  <si>
    <t>SR-Finans AS</t>
  </si>
  <si>
    <t>Kapitaldekning %</t>
  </si>
  <si>
    <t xml:space="preserve">SpareBank 1 Boligkreditt AS bruker IRB metoden i sin kapitaldekningsrapportering. </t>
  </si>
  <si>
    <t>De øvrige selskaper bruker standardmetoden i sin kapitaldekningsrapportering.</t>
  </si>
  <si>
    <t>Investeringer i tilknyttede selskaper</t>
  </si>
  <si>
    <t>Investeringer i felleskontrollert virksomhet</t>
  </si>
  <si>
    <t>Investeringer i tilknyttede selskaper og felleskontrollert virksomhet</t>
  </si>
  <si>
    <t>CHF</t>
  </si>
  <si>
    <t>Verdi 
31.12.2011</t>
  </si>
  <si>
    <t>Verdiendring 
i 2011 (i %)</t>
  </si>
  <si>
    <t>Sum finansielle derivater</t>
  </si>
  <si>
    <t>Vektet beløp</t>
  </si>
  <si>
    <t>Kreditt ekvivalent</t>
  </si>
  <si>
    <t>Rente og valutainstrumenter i sikring</t>
  </si>
  <si>
    <t>Rente og valutainstrumenter i handelsportefølje</t>
  </si>
  <si>
    <t>Konsoliderings metode</t>
  </si>
  <si>
    <t>Verdi
 2011</t>
  </si>
  <si>
    <t>Ubenyttet kreditt og garantier</t>
  </si>
  <si>
    <t>(beløp i mill kroner)</t>
  </si>
  <si>
    <t>Eiendoms-megler 1</t>
  </si>
  <si>
    <t>SR-Finans</t>
  </si>
  <si>
    <t>SR-Forvaltning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</si>
  <si>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</si>
  <si>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</si>
  <si>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</si>
  <si>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</si>
  <si>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</si>
  <si>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</si>
  <si>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 xml:space="preserve">                 Engasjementsbeløp</t>
  </si>
  <si>
    <t>Engasjementskategori</t>
  </si>
  <si>
    <t xml:space="preserve">Sensitivitet på netto rentekost </t>
  </si>
  <si>
    <t>Minimumskrav til ansvarlig kapital</t>
  </si>
  <si>
    <t>Aksjekapital</t>
  </si>
  <si>
    <t>- Egne aksjer</t>
  </si>
  <si>
    <t>Ansvarlig kapital, herunder kjernekapital og tilleggskapital samt aktuelle tillegg, fradrag og begrensninger</t>
  </si>
  <si>
    <t xml:space="preserve">  - Herav sertifikater og obligasjoner til amortisert kost</t>
  </si>
  <si>
    <t xml:space="preserve">  - Herav sertifikater og obligasjoner til virkelig verdi</t>
  </si>
  <si>
    <t>Pr 31.12.2012</t>
  </si>
  <si>
    <t>Rygir Industrier AS konsern</t>
  </si>
  <si>
    <t>Eierandel i prosent 31.12.2012</t>
  </si>
  <si>
    <t>Kapitaldekning i prosent 31.12.2012</t>
  </si>
  <si>
    <t>HitecVision Asset Solution LP</t>
  </si>
  <si>
    <t xml:space="preserve">Borea Opportunity II </t>
  </si>
  <si>
    <t>Verdi
 2012</t>
  </si>
  <si>
    <t>går til fradrag i ansvarlig kapital og i beregningsgrunnlaget.</t>
  </si>
  <si>
    <t>Verdi 
31.12.2012</t>
  </si>
  <si>
    <t>Verdiendring 
i 2012 (i %)</t>
  </si>
  <si>
    <t xml:space="preserve">  -herav engasjementer med pant i fast eiendom</t>
  </si>
  <si>
    <t xml:space="preserve">  -herav øvrige massemarkedsengasjementer</t>
  </si>
  <si>
    <t xml:space="preserve">Øvrige foretak </t>
  </si>
  <si>
    <t>Samlede realiserte gevinster
 eller tap i 2012</t>
  </si>
  <si>
    <t>Urealiserte gevinster
 eller tap i 2012</t>
  </si>
  <si>
    <t>Konsolidert
 31.12.2012</t>
  </si>
  <si>
    <t xml:space="preserve"> -  Herav egenkapitalinstrumenter unntatt IRB</t>
  </si>
  <si>
    <t>-</t>
  </si>
  <si>
    <t>Påløpte renter</t>
  </si>
  <si>
    <t>Ansvarlig lånekapital og fondsobligasjon i utenlandsk valuta inngår i konsernets totale valutaposisjon slik at det ikke er valutarisiko knyttet til lånene.</t>
  </si>
  <si>
    <t>Av totalt 4 223 mill kroner i ansvarlig lånekapital teller 2 242 mill kroner som kjernekapital og 1 876 mill kroner som tidsbegrenset ansvarlig kapital.</t>
  </si>
  <si>
    <t>Aktiverte kostnader ved låneopptak blir reflektert i beregning av amortisert kost.</t>
  </si>
  <si>
    <t xml:space="preserve">Fondsobligasjoner kan maksimum utgjøre 15 prosent av samlet kjernekapital for obligasjoner med fastsatt løpetid og 35 prosent for fondsobligasjoner </t>
  </si>
  <si>
    <t>uten fastsatt løpetid. Eventuelt overskytende teller som evigvarende ansvarlig lånekapital.</t>
  </si>
  <si>
    <t>JPY 13000</t>
  </si>
  <si>
    <t>NOK450</t>
  </si>
  <si>
    <t>NOK 825</t>
  </si>
  <si>
    <t>NOK 1000</t>
  </si>
  <si>
    <t>Handelsaktivitetene knyttet til omsetning av renteinstrumenter skal til enhver tid skje innenfor vedtatte rammer og fullmakter.</t>
  </si>
  <si>
    <t xml:space="preserve">Konsernets rammer definerer kvantitative mål for maksimalt potensielt tap. Den kommersielle risikoen kvantifiseres og overvåkes kontinuerlig. </t>
  </si>
  <si>
    <t xml:space="preserve">Konsernets overordnede rammer for renterisiko definerer maksimalt tap ved renteendring på ett prosentpoeng. </t>
  </si>
  <si>
    <t xml:space="preserve">Maksimum tap ved renteendring på 1 prosent er totalt 75 mill kroner fordelt på 30 mill kroner og 45 mill kroner på totalbalansen for henholdsvis Trading og Treasury. </t>
  </si>
  <si>
    <t>Ren kjernekapitaldekning</t>
  </si>
  <si>
    <t>2011                                                                          Engasjementskategori</t>
  </si>
  <si>
    <t>2012                                                                        Engasjementskategori</t>
  </si>
  <si>
    <t>Sum massemarked eiendom</t>
  </si>
  <si>
    <t>Sum øvrig massemarked</t>
  </si>
  <si>
    <t>Etis Eiendom AS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</si>
  <si>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</si>
  <si>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</si>
  <si>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</si>
  <si>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</si>
  <si>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</si>
  <si>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</si>
  <si>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</si>
  <si>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</si>
  <si>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</si>
  <si>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</si>
  <si>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</si>
  <si>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</si>
  <si>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</si>
  <si>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</si>
  <si>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Kredittrisiko  </t>
  </si>
  <si>
    <t xml:space="preserve">Markedsrisiko  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</si>
  <si>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</si>
  <si>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</si>
  <si>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</si>
  <si>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Ansvarlig kapital </t>
  </si>
  <si>
    <t xml:space="preserve"> Minimumskravet til ansvarlig kapital for kredittrisiko fordelt på engasjementskategorier og underkategorier </t>
  </si>
  <si>
    <t xml:space="preserve"> Minimumskrav til ansvarlig kapital for markedsrisiko, herunder posisjonsrisiko,</t>
  </si>
  <si>
    <t xml:space="preserve"> Minimumskravet til ansvarlig kapital for operasjonell risiko etter sjablongmetoden </t>
  </si>
  <si>
    <t xml:space="preserve"> Ansvarlig lånekapital og fondsobligasjon</t>
  </si>
  <si>
    <t xml:space="preserve"> Samlet engasjementsbeløp, definert som brutto utlån til kunder + garantier + ubenyttet kreditt i konsernet, etter eventuell nedskrivning og uten hensyn til eventuell sikkerhetsstillelse og engasjementenes gjennomsnittlige størrelse i løpet av perioden, oppdelt i engasjementstyper</t>
  </si>
  <si>
    <t xml:space="preserve"> Engasjementsbeløp for hver engasjementstype fordelt på geografiske områder før fradrag for nedskrivninger.</t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</si>
  <si>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</si>
  <si>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</si>
  <si>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Misligholdte og tapsutsatte engasjement fordelt på kundegrupper</t>
  </si>
  <si>
    <t xml:space="preserve"> Samlet engasjementsbeløp og andelen som er sikret med pant, fordelt på engasjementskategorier (IRB)</t>
  </si>
  <si>
    <t xml:space="preserve"> De faktiske verdiendringene for den enkelte engasjementskategori og utvikling fra tidligere perioder (IRB)</t>
  </si>
  <si>
    <t xml:space="preserve"> Investeringer (egenkapitalposisjoner utenfor handelsportefølje) fordelt etter formål.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</si>
  <si>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</si>
  <si>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</si>
  <si>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Oversikt over motpartsrisiko for derivater mv. utenfor handelsporteføljen</t>
  </si>
  <si>
    <t>Sensitivitet på netto rentekost før skatt (renteendring på ett prosentpoeng) ved utgangen av 2012</t>
  </si>
  <si>
    <r>
      <t xml:space="preserve">1) </t>
    </r>
    <r>
      <rPr>
        <sz val="9"/>
        <rFont val="Calibri"/>
        <family val="2"/>
        <scheme val="minor"/>
      </rPr>
      <t>SR-Bank sin andel</t>
    </r>
  </si>
  <si>
    <t xml:space="preserve"> Avstemming av endringer i henholdsvis verdiendringer og nedskrivinger for engasjementer med verdifall</t>
  </si>
  <si>
    <t>Fordeling på risikoklasser der IRB-metoden benyttes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</si>
  <si>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</si>
  <si>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</si>
  <si>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</si>
  <si>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</si>
  <si>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r>
      <t>Minimumskrav til ansvarlig kapital  2012</t>
    </r>
    <r>
      <rPr>
        <b/>
        <vertAlign val="superscript"/>
        <sz val="9"/>
        <rFont val="Calibri"/>
        <family val="2"/>
        <scheme val="minor"/>
      </rPr>
      <t>1)</t>
    </r>
  </si>
  <si>
    <r>
      <t>Minimumskrav til ansvarlig kapital  2011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</si>
  <si>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Minimumskravet til ansvarlig kapital beregnes i sin helhet etter standardmetoden.</t>
    </r>
  </si>
  <si>
    <t>Estimert mislighold</t>
  </si>
  <si>
    <t>2010 - 2011</t>
  </si>
  <si>
    <t>Faktisk mislighold 2010 - 2011</t>
  </si>
  <si>
    <t>2006 - 2011</t>
  </si>
  <si>
    <t xml:space="preserve">Faktisk mislighold </t>
  </si>
  <si>
    <t>2006-2011</t>
  </si>
  <si>
    <t>Estimert tapsgrad</t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</si>
  <si>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</si>
  <si>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</si>
  <si>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</si>
  <si>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</si>
  <si>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 xml:space="preserve">Minimumskravet til ansvarlig kapital for markedsrisiko </t>
  </si>
  <si>
    <t xml:space="preserve">Minimumskravet til ansvarlig kapital for operasjonell risiko </t>
  </si>
  <si>
    <t>Ansvarlig lånekapital og fondsobligasjon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</si>
  <si>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</si>
  <si>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</si>
  <si>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</si>
  <si>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 xml:space="preserve"> Faktiske tap pr. misligholdsklasse i perioden </t>
  </si>
  <si>
    <t>Separat angivelse av de samlede engasjementsbeløp med verdifall og misligholdte engasjementer fordelt på geografiske områder, herunder samlede verdiendringer</t>
  </si>
  <si>
    <t xml:space="preserve">Faktiske tap pr. misligholdsklasse i perioden </t>
  </si>
  <si>
    <t>Misligholdte og tapsutsatte engasjement fordelt på kundegrupper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</si>
  <si>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</si>
  <si>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</si>
  <si>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</si>
  <si>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</si>
  <si>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</si>
  <si>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</si>
  <si>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>Tapsgrad for misligholdte lån - LGD</t>
  </si>
  <si>
    <t>IRB Misligholdsnivå - PD og DR</t>
  </si>
  <si>
    <t xml:space="preserve">forretningsområde de 3 siste årene.  Banktjenester for massemarkedet 12 %, banktjenester for bedriftsmarkedet 15 % </t>
  </si>
  <si>
    <t xml:space="preserve">og for øvrige tjenester 18 %. </t>
  </si>
  <si>
    <t xml:space="preserve">IRB Misligholdsnivå -PD </t>
  </si>
  <si>
    <t xml:space="preserve"> Tapsgrad for misligholdte lån - LGD </t>
  </si>
  <si>
    <t>Samlet engasjementsbeløp etter eventuell nedskrivning og uten hensyn til eventuell sikkerhetsstillelse og engasjementenes gjennomsnittlige størrelse i løpet av perioden, oppdelt i engasjementstyper</t>
  </si>
  <si>
    <t>Minimumskravet til ansvarlig kapital for kredittrisiko fordelt på engasjementskategorier og underkategorier</t>
  </si>
  <si>
    <t>Separat angivelse av de samlede engasjementsbeløp med verdifall og misligholdte engasjementer fordelt på geografiske områder, herunder samlede verdiendringer og nedskrivninger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</si>
  <si>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</si>
  <si>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Pr 31.03.2013</t>
  </si>
  <si>
    <r>
      <t xml:space="preserve">Kapitalkrav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31.12.2012</t>
    </r>
  </si>
  <si>
    <t>Eierandel i prosent 31.03.2013</t>
  </si>
  <si>
    <r>
      <t xml:space="preserve">Kapitalkrav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31.03.2013</t>
    </r>
  </si>
  <si>
    <t>Delårsresultat som ingår i kjernekapitalen (50%)</t>
  </si>
  <si>
    <t>Herav kjernekapitaldekning</t>
  </si>
  <si>
    <t>Herav tilleggskapitaldekning</t>
  </si>
  <si>
    <t>Konsolidert
 31.03.2013</t>
  </si>
  <si>
    <t>Kapitaldekning i prosent 31.03.2013</t>
  </si>
  <si>
    <t>Oppdatert for 1. kvartal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</si>
</sst>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#,##0;\(#,##0\);&quot;-&quot;"/>
    <numFmt numFmtId="167" formatCode="#,##0;[Red]\(#,##0\);0"/>
    <numFmt numFmtId="168" formatCode="_(* #,##0_);_(* \(#,##0\);_(* &quot; - &quot;_);_(@_)"/>
    <numFmt numFmtId="169" formatCode="0.0\ %"/>
    <numFmt numFmtId="170" formatCode="_(* #,##0_);_(* \(#,##0\);_(* &quot;-&quot;??_);_(@_)"/>
    <numFmt numFmtId="171" formatCode="#,##0.0"/>
    <numFmt numFmtId="172" formatCode="dd/mm/yyyy;@"/>
  </numFmts>
  <fonts count="3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u val="doubleAccounting"/>
      <sz val="9"/>
      <name val="Calibri"/>
      <family val="2"/>
      <scheme val="minor"/>
    </font>
    <font>
      <u val="doubleAccounting"/>
      <sz val="9"/>
      <name val="Calibri"/>
      <family val="2"/>
      <scheme val="minor"/>
    </font>
    <font>
      <i/>
      <sz val="9"/>
      <name val="Calibri"/>
      <family val="2"/>
    </font>
    <font>
      <i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C0C0C0"/>
      </bottom>
      <diagonal/>
    </border>
  </borders>
  <cellStyleXfs count="13">
    <xf numFmtId="0" fontId="0" fillId="0" borderId="0"/>
    <xf numFmtId="168" fontId="5" fillId="0" borderId="0" applyFill="0" applyBorder="0">
      <alignment horizontal="right" vertical="top"/>
    </xf>
    <xf numFmtId="0" fontId="6" fillId="0" borderId="0">
      <alignment horizontal="center" wrapText="1"/>
    </xf>
    <xf numFmtId="164" fontId="5" fillId="0" borderId="0" applyFill="0" applyBorder="0" applyAlignment="0" applyProtection="0">
      <alignment horizontal="right" vertical="top"/>
    </xf>
    <xf numFmtId="166" fontId="4" fillId="0" borderId="0"/>
    <xf numFmtId="0" fontId="5" fillId="0" borderId="0" applyFill="0" applyBorder="0">
      <alignment horizontal="left" vertical="top"/>
    </xf>
    <xf numFmtId="167" fontId="3" fillId="0" borderId="0"/>
    <xf numFmtId="0" fontId="7" fillId="0" borderId="0"/>
    <xf numFmtId="0" fontId="5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69">
    <xf numFmtId="0" fontId="0" fillId="0" borderId="0" xfId="0"/>
    <xf numFmtId="0" fontId="11" fillId="2" borderId="6" xfId="0" applyFont="1" applyFill="1" applyBorder="1"/>
    <xf numFmtId="14" fontId="12" fillId="2" borderId="6" xfId="0" applyNumberFormat="1" applyFont="1" applyFill="1" applyBorder="1"/>
    <xf numFmtId="14" fontId="11" fillId="2" borderId="6" xfId="0" applyNumberFormat="1" applyFont="1" applyFill="1" applyBorder="1"/>
    <xf numFmtId="0" fontId="11" fillId="0" borderId="0" xfId="5" applyFont="1" applyFill="1">
      <alignment horizontal="left" vertical="top"/>
    </xf>
    <xf numFmtId="41" fontId="12" fillId="0" borderId="0" xfId="1" applyNumberFormat="1" applyFont="1" applyFill="1" applyAlignment="1">
      <alignment vertical="top"/>
    </xf>
    <xf numFmtId="41" fontId="11" fillId="0" borderId="0" xfId="1" applyNumberFormat="1" applyFont="1" applyFill="1" applyAlignment="1">
      <alignment vertical="top"/>
    </xf>
    <xf numFmtId="0" fontId="11" fillId="0" borderId="0" xfId="5" quotePrefix="1" applyFont="1" applyFill="1">
      <alignment horizontal="left" vertical="top"/>
    </xf>
    <xf numFmtId="0" fontId="11" fillId="0" borderId="0" xfId="5" applyFont="1" applyFill="1" applyAlignment="1">
      <alignment horizontal="left" vertical="top"/>
    </xf>
    <xf numFmtId="0" fontId="12" fillId="0" borderId="7" xfId="5" applyFont="1" applyFill="1" applyBorder="1" applyAlignment="1">
      <alignment horizontal="left" vertical="top"/>
    </xf>
    <xf numFmtId="41" fontId="12" fillId="0" borderId="7" xfId="1" applyNumberFormat="1" applyFont="1" applyFill="1" applyBorder="1" applyAlignment="1">
      <alignment vertical="top"/>
    </xf>
    <xf numFmtId="41" fontId="11" fillId="0" borderId="7" xfId="1" applyNumberFormat="1" applyFont="1" applyFill="1" applyBorder="1" applyAlignment="1">
      <alignment vertical="top"/>
    </xf>
    <xf numFmtId="0" fontId="12" fillId="0" borderId="0" xfId="5" applyFont="1" applyFill="1">
      <alignment horizontal="left" vertical="top"/>
    </xf>
    <xf numFmtId="0" fontId="11" fillId="0" borderId="0" xfId="5" applyFont="1" applyFill="1" applyBorder="1" applyAlignment="1">
      <alignment horizontal="left" vertical="top"/>
    </xf>
    <xf numFmtId="41" fontId="12" fillId="0" borderId="0" xfId="1" applyNumberFormat="1" applyFont="1" applyFill="1" applyBorder="1" applyAlignment="1">
      <alignment vertical="top"/>
    </xf>
    <xf numFmtId="41" fontId="11" fillId="0" borderId="0" xfId="1" applyNumberFormat="1" applyFont="1" applyFill="1" applyBorder="1" applyAlignment="1">
      <alignment vertical="top"/>
    </xf>
    <xf numFmtId="0" fontId="12" fillId="0" borderId="0" xfId="5" applyFont="1" applyFill="1" applyBorder="1" applyAlignment="1">
      <alignment horizontal="left" vertical="top"/>
    </xf>
    <xf numFmtId="0" fontId="12" fillId="2" borderId="0" xfId="0" applyFont="1" applyFill="1" applyBorder="1"/>
    <xf numFmtId="0" fontId="11" fillId="2" borderId="0" xfId="0" applyFont="1" applyFill="1" applyBorder="1"/>
    <xf numFmtId="0" fontId="12" fillId="0" borderId="6" xfId="5" applyFont="1" applyFill="1" applyBorder="1">
      <alignment horizontal="left" vertical="top"/>
    </xf>
    <xf numFmtId="14" fontId="12" fillId="3" borderId="6" xfId="0" applyNumberFormat="1" applyFont="1" applyFill="1" applyBorder="1"/>
    <xf numFmtId="14" fontId="11" fillId="3" borderId="6" xfId="0" applyNumberFormat="1" applyFont="1" applyFill="1" applyBorder="1"/>
    <xf numFmtId="0" fontId="11" fillId="2" borderId="0" xfId="0" applyFont="1" applyFill="1"/>
    <xf numFmtId="3" fontId="12" fillId="3" borderId="0" xfId="0" applyNumberFormat="1" applyFont="1" applyFill="1"/>
    <xf numFmtId="3" fontId="11" fillId="3" borderId="0" xfId="0" applyNumberFormat="1" applyFont="1" applyFill="1"/>
    <xf numFmtId="0" fontId="12" fillId="3" borderId="0" xfId="0" applyFont="1" applyFill="1"/>
    <xf numFmtId="0" fontId="11" fillId="3" borderId="0" xfId="0" applyFont="1" applyFill="1"/>
    <xf numFmtId="0" fontId="11" fillId="2" borderId="5" xfId="0" applyFont="1" applyFill="1" applyBorder="1"/>
    <xf numFmtId="3" fontId="12" fillId="3" borderId="5" xfId="0" applyNumberFormat="1" applyFont="1" applyFill="1" applyBorder="1"/>
    <xf numFmtId="3" fontId="11" fillId="2" borderId="5" xfId="0" applyNumberFormat="1" applyFont="1" applyFill="1" applyBorder="1"/>
    <xf numFmtId="0" fontId="12" fillId="2" borderId="0" xfId="0" applyFont="1" applyFill="1"/>
    <xf numFmtId="3" fontId="12" fillId="3" borderId="0" xfId="0" applyNumberFormat="1" applyFont="1" applyFill="1" applyAlignment="1">
      <alignment horizontal="right"/>
    </xf>
    <xf numFmtId="0" fontId="11" fillId="0" borderId="0" xfId="5" applyFont="1" applyFill="1" applyAlignment="1">
      <alignment horizontal="center" vertical="top"/>
    </xf>
    <xf numFmtId="168" fontId="12" fillId="0" borderId="0" xfId="1" applyFont="1" applyFill="1" applyAlignment="1">
      <alignment vertical="top"/>
    </xf>
    <xf numFmtId="168" fontId="11" fillId="0" borderId="0" xfId="1" applyFont="1" applyFill="1" applyAlignment="1">
      <alignment vertical="top"/>
    </xf>
    <xf numFmtId="10" fontId="12" fillId="0" borderId="0" xfId="1" applyNumberFormat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166" fontId="14" fillId="3" borderId="0" xfId="4" applyFont="1" applyFill="1" applyBorder="1"/>
    <xf numFmtId="3" fontId="11" fillId="0" borderId="0" xfId="0" applyNumberFormat="1" applyFont="1" applyFill="1"/>
    <xf numFmtId="0" fontId="11" fillId="0" borderId="0" xfId="0" applyFont="1"/>
    <xf numFmtId="167" fontId="11" fillId="2" borderId="0" xfId="6" applyFont="1" applyFill="1"/>
    <xf numFmtId="166" fontId="11" fillId="2" borderId="0" xfId="4" applyFont="1" applyFill="1" applyBorder="1"/>
    <xf numFmtId="167" fontId="11" fillId="2" borderId="0" xfId="6" applyFont="1" applyFill="1" applyBorder="1"/>
    <xf numFmtId="167" fontId="12" fillId="2" borderId="0" xfId="6" applyFont="1" applyFill="1" applyBorder="1"/>
    <xf numFmtId="167" fontId="12" fillId="0" borderId="0" xfId="6" applyFont="1" applyFill="1" applyBorder="1" applyAlignment="1">
      <alignment horizontal="right"/>
    </xf>
    <xf numFmtId="167" fontId="11" fillId="0" borderId="0" xfId="6" applyFont="1" applyFill="1" applyBorder="1"/>
    <xf numFmtId="167" fontId="11" fillId="0" borderId="0" xfId="6" applyFont="1" applyFill="1" applyBorder="1" applyAlignment="1">
      <alignment horizontal="right"/>
    </xf>
    <xf numFmtId="166" fontId="12" fillId="0" borderId="0" xfId="4" applyFont="1" applyFill="1" applyBorder="1" applyAlignment="1">
      <alignment horizontal="left"/>
    </xf>
    <xf numFmtId="166" fontId="12" fillId="0" borderId="0" xfId="8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2" fillId="0" borderId="0" xfId="5" applyNumberFormat="1" applyFont="1" applyFill="1" applyBorder="1" applyAlignment="1">
      <alignment horizontal="left" vertical="top"/>
    </xf>
    <xf numFmtId="0" fontId="11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right" vertical="top" wrapText="1"/>
    </xf>
    <xf numFmtId="168" fontId="12" fillId="0" borderId="0" xfId="1" applyFont="1" applyFill="1" applyBorder="1">
      <alignment horizontal="right" vertical="top"/>
    </xf>
    <xf numFmtId="168" fontId="11" fillId="0" borderId="0" xfId="1" applyFont="1" applyFill="1" applyBorder="1">
      <alignment horizontal="right" vertical="top"/>
    </xf>
    <xf numFmtId="0" fontId="11" fillId="2" borderId="0" xfId="5" applyNumberFormat="1" applyFont="1" applyFill="1" applyBorder="1">
      <alignment horizontal="left" vertical="top"/>
    </xf>
    <xf numFmtId="3" fontId="15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>
      <alignment vertical="top"/>
    </xf>
    <xf numFmtId="168" fontId="11" fillId="0" borderId="0" xfId="3" applyNumberFormat="1" applyFont="1" applyFill="1" applyBorder="1">
      <alignment horizontal="right" vertical="top"/>
    </xf>
    <xf numFmtId="0" fontId="12" fillId="0" borderId="0" xfId="5" applyNumberFormat="1" applyFont="1" applyFill="1" applyBorder="1">
      <alignment horizontal="left" vertical="top"/>
    </xf>
    <xf numFmtId="0" fontId="12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3" fontId="16" fillId="0" borderId="0" xfId="0" applyNumberFormat="1" applyFont="1" applyFill="1" applyBorder="1" applyAlignment="1">
      <alignment horizontal="right"/>
    </xf>
    <xf numFmtId="0" fontId="11" fillId="0" borderId="0" xfId="5" applyNumberFormat="1" applyFont="1" applyFill="1" applyBorder="1">
      <alignment horizontal="left" vertical="top"/>
    </xf>
    <xf numFmtId="0" fontId="12" fillId="0" borderId="0" xfId="5" quotePrefix="1" applyNumberFormat="1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/>
    </xf>
    <xf numFmtId="168" fontId="17" fillId="0" borderId="0" xfId="1" applyFont="1" applyFill="1" applyBorder="1" applyAlignment="1">
      <alignment horizontal="right" vertical="top"/>
    </xf>
    <xf numFmtId="168" fontId="18" fillId="0" borderId="0" xfId="1" applyFont="1" applyFill="1" applyBorder="1" applyAlignment="1">
      <alignment horizontal="right" vertical="top"/>
    </xf>
    <xf numFmtId="167" fontId="11" fillId="0" borderId="0" xfId="6" applyFont="1" applyFill="1" applyBorder="1" applyAlignment="1">
      <alignment vertical="top"/>
    </xf>
    <xf numFmtId="168" fontId="19" fillId="0" borderId="0" xfId="1" applyFont="1" applyFill="1" applyBorder="1" applyAlignment="1">
      <alignment horizontal="right" vertical="top"/>
    </xf>
    <xf numFmtId="168" fontId="20" fillId="0" borderId="0" xfId="1" applyFont="1" applyFill="1" applyBorder="1" applyAlignment="1">
      <alignment horizontal="right" vertical="top"/>
    </xf>
    <xf numFmtId="166" fontId="11" fillId="0" borderId="0" xfId="5" applyNumberFormat="1" applyFont="1" applyFill="1" applyBorder="1">
      <alignment horizontal="left" vertical="top"/>
    </xf>
    <xf numFmtId="166" fontId="12" fillId="0" borderId="0" xfId="5" applyNumberFormat="1" applyFont="1" applyFill="1" applyBorder="1">
      <alignment horizontal="left" vertical="top"/>
    </xf>
    <xf numFmtId="0" fontId="11" fillId="0" borderId="0" xfId="0" applyFont="1" applyFill="1" applyBorder="1"/>
    <xf numFmtId="167" fontId="11" fillId="0" borderId="0" xfId="6" applyFont="1" applyFill="1"/>
    <xf numFmtId="0" fontId="22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wrapText="1"/>
    </xf>
    <xf numFmtId="14" fontId="12" fillId="2" borderId="6" xfId="0" applyNumberFormat="1" applyFont="1" applyFill="1" applyBorder="1" applyAlignment="1">
      <alignment horizontal="right"/>
    </xf>
    <xf numFmtId="14" fontId="11" fillId="2" borderId="6" xfId="0" applyNumberFormat="1" applyFont="1" applyFill="1" applyBorder="1" applyAlignment="1">
      <alignment horizontal="right"/>
    </xf>
    <xf numFmtId="1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 wrapText="1"/>
    </xf>
    <xf numFmtId="3" fontId="11" fillId="2" borderId="5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0" fontId="11" fillId="2" borderId="5" xfId="0" applyFont="1" applyFill="1" applyBorder="1" applyAlignment="1">
      <alignment wrapText="1"/>
    </xf>
    <xf numFmtId="3" fontId="12" fillId="2" borderId="0" xfId="0" applyNumberFormat="1" applyFont="1" applyFill="1" applyBorder="1" applyAlignment="1">
      <alignment wrapText="1"/>
    </xf>
    <xf numFmtId="3" fontId="11" fillId="2" borderId="0" xfId="0" applyNumberFormat="1" applyFont="1" applyFill="1" applyAlignment="1"/>
    <xf numFmtId="3" fontId="11" fillId="3" borderId="0" xfId="0" applyNumberFormat="1" applyFont="1" applyFill="1" applyBorder="1" applyAlignment="1">
      <alignment wrapText="1"/>
    </xf>
    <xf numFmtId="3" fontId="11" fillId="2" borderId="0" xfId="0" applyNumberFormat="1" applyFont="1" applyFill="1"/>
    <xf numFmtId="3" fontId="11" fillId="3" borderId="5" xfId="0" applyNumberFormat="1" applyFont="1" applyFill="1" applyBorder="1" applyAlignment="1">
      <alignment wrapText="1"/>
    </xf>
    <xf numFmtId="3" fontId="23" fillId="3" borderId="5" xfId="0" applyNumberFormat="1" applyFont="1" applyFill="1" applyBorder="1" applyAlignment="1">
      <alignment wrapText="1"/>
    </xf>
    <xf numFmtId="3" fontId="12" fillId="3" borderId="0" xfId="0" applyNumberFormat="1" applyFont="1" applyFill="1" applyBorder="1" applyAlignment="1">
      <alignment wrapText="1"/>
    </xf>
    <xf numFmtId="0" fontId="12" fillId="3" borderId="0" xfId="0" applyFont="1" applyFill="1" applyBorder="1" applyAlignment="1">
      <alignment horizontal="left" wrapText="1"/>
    </xf>
    <xf numFmtId="0" fontId="11" fillId="2" borderId="0" xfId="0" applyFont="1" applyFill="1" applyBorder="1" applyAlignment="1"/>
    <xf numFmtId="3" fontId="11" fillId="3" borderId="0" xfId="0" applyNumberFormat="1" applyFont="1" applyFill="1" applyBorder="1" applyAlignment="1"/>
    <xf numFmtId="3" fontId="11" fillId="2" borderId="0" xfId="0" applyNumberFormat="1" applyFont="1" applyFill="1" applyBorder="1" applyAlignment="1"/>
    <xf numFmtId="0" fontId="12" fillId="2" borderId="7" xfId="0" applyFont="1" applyFill="1" applyBorder="1" applyAlignment="1"/>
    <xf numFmtId="0" fontId="11" fillId="2" borderId="7" xfId="0" applyFont="1" applyFill="1" applyBorder="1" applyAlignment="1"/>
    <xf numFmtId="3" fontId="11" fillId="3" borderId="7" xfId="0" applyNumberFormat="1" applyFont="1" applyFill="1" applyBorder="1" applyAlignment="1"/>
    <xf numFmtId="3" fontId="12" fillId="3" borderId="7" xfId="0" applyNumberFormat="1" applyFont="1" applyFill="1" applyBorder="1" applyAlignment="1"/>
    <xf numFmtId="3" fontId="12" fillId="2" borderId="0" xfId="0" applyNumberFormat="1" applyFont="1" applyFill="1" applyBorder="1" applyAlignment="1"/>
    <xf numFmtId="0" fontId="14" fillId="2" borderId="0" xfId="0" applyFont="1" applyFill="1"/>
    <xf numFmtId="0" fontId="12" fillId="2" borderId="0" xfId="0" applyFont="1" applyFill="1" applyBorder="1" applyAlignment="1">
      <alignment wrapText="1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vertical="top" wrapText="1"/>
    </xf>
    <xf numFmtId="3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/>
    <xf numFmtId="3" fontId="12" fillId="2" borderId="7" xfId="0" applyNumberFormat="1" applyFont="1" applyFill="1" applyBorder="1" applyAlignment="1"/>
    <xf numFmtId="9" fontId="11" fillId="2" borderId="7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172" fontId="12" fillId="2" borderId="6" xfId="0" applyNumberFormat="1" applyFont="1" applyFill="1" applyBorder="1" applyAlignment="1"/>
    <xf numFmtId="172" fontId="11" fillId="2" borderId="6" xfId="0" applyNumberFormat="1" applyFont="1" applyFill="1" applyBorder="1" applyAlignment="1"/>
    <xf numFmtId="0" fontId="12" fillId="2" borderId="5" xfId="0" applyFont="1" applyFill="1" applyBorder="1"/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9" fontId="11" fillId="3" borderId="0" xfId="0" applyNumberFormat="1" applyFont="1" applyFill="1" applyBorder="1" applyAlignment="1">
      <alignment horizontal="right"/>
    </xf>
    <xf numFmtId="14" fontId="12" fillId="2" borderId="6" xfId="0" applyNumberFormat="1" applyFont="1" applyFill="1" applyBorder="1" applyAlignment="1">
      <alignment horizontal="right" wrapText="1"/>
    </xf>
    <xf numFmtId="14" fontId="11" fillId="2" borderId="6" xfId="0" applyNumberFormat="1" applyFont="1" applyFill="1" applyBorder="1" applyAlignment="1">
      <alignment horizontal="right" wrapText="1"/>
    </xf>
    <xf numFmtId="171" fontId="11" fillId="2" borderId="0" xfId="0" applyNumberFormat="1" applyFont="1" applyFill="1"/>
    <xf numFmtId="2" fontId="11" fillId="2" borderId="0" xfId="0" applyNumberFormat="1" applyFont="1" applyFill="1"/>
    <xf numFmtId="171" fontId="11" fillId="2" borderId="5" xfId="0" applyNumberFormat="1" applyFont="1" applyFill="1" applyBorder="1"/>
    <xf numFmtId="2" fontId="11" fillId="2" borderId="5" xfId="0" applyNumberFormat="1" applyFont="1" applyFill="1" applyBorder="1"/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 vertical="top"/>
    </xf>
    <xf numFmtId="0" fontId="11" fillId="2" borderId="6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 vertical="top"/>
    </xf>
    <xf numFmtId="14" fontId="11" fillId="2" borderId="6" xfId="0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vertical="top" wrapText="1"/>
    </xf>
    <xf numFmtId="0" fontId="11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wrapText="1"/>
    </xf>
    <xf numFmtId="0" fontId="11" fillId="2" borderId="0" xfId="0" quotePrefix="1" applyFont="1" applyFill="1" applyBorder="1" applyAlignment="1">
      <alignment horizontal="left" wrapText="1"/>
    </xf>
    <xf numFmtId="0" fontId="12" fillId="3" borderId="0" xfId="0" applyFont="1" applyFill="1" applyAlignment="1"/>
    <xf numFmtId="0" fontId="12" fillId="2" borderId="6" xfId="0" applyFont="1" applyFill="1" applyBorder="1" applyAlignment="1">
      <alignment horizontal="left"/>
    </xf>
    <xf numFmtId="0" fontId="11" fillId="2" borderId="6" xfId="0" applyFont="1" applyFill="1" applyBorder="1" applyAlignment="1"/>
    <xf numFmtId="3" fontId="11" fillId="2" borderId="0" xfId="11" applyNumberFormat="1" applyFont="1" applyFill="1" applyBorder="1" applyAlignment="1">
      <alignment horizontal="right" wrapText="1"/>
    </xf>
    <xf numFmtId="3" fontId="11" fillId="2" borderId="0" xfId="11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right"/>
    </xf>
    <xf numFmtId="3" fontId="12" fillId="2" borderId="7" xfId="11" applyNumberFormat="1" applyFont="1" applyFill="1" applyBorder="1" applyAlignment="1">
      <alignment horizontal="right" wrapText="1"/>
    </xf>
    <xf numFmtId="3" fontId="12" fillId="2" borderId="0" xfId="11" applyNumberFormat="1" applyFont="1" applyFill="1" applyBorder="1" applyAlignment="1">
      <alignment horizontal="right" vertical="top" wrapText="1"/>
    </xf>
    <xf numFmtId="166" fontId="14" fillId="2" borderId="0" xfId="4" applyFont="1" applyFill="1" applyBorder="1"/>
    <xf numFmtId="167" fontId="12" fillId="2" borderId="0" xfId="6" applyFont="1" applyFill="1"/>
    <xf numFmtId="167" fontId="11" fillId="0" borderId="0" xfId="6" applyFont="1" applyFill="1" applyAlignment="1">
      <alignment horizontal="right"/>
    </xf>
    <xf numFmtId="166" fontId="12" fillId="0" borderId="1" xfId="8" applyNumberFormat="1" applyFont="1" applyFill="1" applyBorder="1" applyAlignment="1"/>
    <xf numFmtId="167" fontId="12" fillId="0" borderId="1" xfId="6" applyFont="1" applyFill="1" applyBorder="1" applyAlignment="1">
      <alignment horizontal="right"/>
    </xf>
    <xf numFmtId="0" fontId="12" fillId="0" borderId="1" xfId="2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41" fontId="12" fillId="0" borderId="0" xfId="4" applyNumberFormat="1" applyFont="1" applyFill="1" applyBorder="1"/>
    <xf numFmtId="0" fontId="11" fillId="0" borderId="0" xfId="5" applyFont="1" applyFill="1" applyAlignment="1">
      <alignment horizontal="right" vertical="top" wrapText="1"/>
    </xf>
    <xf numFmtId="168" fontId="12" fillId="0" borderId="0" xfId="1" applyFont="1" applyFill="1">
      <alignment horizontal="right" vertical="top"/>
    </xf>
    <xf numFmtId="168" fontId="11" fillId="0" borderId="0" xfId="1" applyFont="1" applyFill="1">
      <alignment horizontal="right" vertical="top"/>
    </xf>
    <xf numFmtId="41" fontId="11" fillId="0" borderId="0" xfId="5" applyNumberFormat="1" applyFont="1" applyFill="1">
      <alignment horizontal="left" vertical="top"/>
    </xf>
    <xf numFmtId="168" fontId="11" fillId="0" borderId="0" xfId="1" applyFont="1" applyFill="1" applyAlignment="1">
      <alignment horizontal="left" vertical="top"/>
    </xf>
    <xf numFmtId="3" fontId="16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168" fontId="12" fillId="0" borderId="0" xfId="3" applyNumberFormat="1" applyFont="1" applyFill="1">
      <alignment horizontal="right" vertical="top"/>
    </xf>
    <xf numFmtId="168" fontId="11" fillId="0" borderId="0" xfId="3" applyNumberFormat="1" applyFont="1" applyFill="1">
      <alignment horizontal="right" vertical="top"/>
    </xf>
    <xf numFmtId="41" fontId="12" fillId="0" borderId="4" xfId="5" applyNumberFormat="1" applyFont="1" applyFill="1" applyBorder="1">
      <alignment horizontal="left" vertical="top"/>
    </xf>
    <xf numFmtId="168" fontId="11" fillId="0" borderId="4" xfId="1" applyFont="1" applyFill="1" applyBorder="1" applyAlignment="1">
      <alignment horizontal="left" vertical="top"/>
    </xf>
    <xf numFmtId="0" fontId="12" fillId="0" borderId="4" xfId="5" applyFont="1" applyFill="1" applyBorder="1">
      <alignment horizontal="left" vertical="top"/>
    </xf>
    <xf numFmtId="0" fontId="11" fillId="0" borderId="4" xfId="5" applyFont="1" applyFill="1" applyBorder="1" applyAlignment="1">
      <alignment horizontal="left" vertical="top" wrapText="1"/>
    </xf>
    <xf numFmtId="3" fontId="16" fillId="0" borderId="4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11" fillId="0" borderId="0" xfId="5" applyFont="1" applyFill="1" applyAlignment="1">
      <alignment horizontal="left" vertical="top" wrapText="1"/>
    </xf>
    <xf numFmtId="41" fontId="11" fillId="0" borderId="0" xfId="5" applyNumberFormat="1" applyFont="1" applyFill="1" applyAlignment="1">
      <alignment horizontal="left" vertical="top"/>
    </xf>
    <xf numFmtId="168" fontId="18" fillId="0" borderId="0" xfId="1" applyFont="1" applyFill="1" applyAlignment="1">
      <alignment horizontal="left" vertical="top"/>
    </xf>
    <xf numFmtId="168" fontId="17" fillId="0" borderId="0" xfId="1" applyFont="1" applyFill="1" applyAlignment="1">
      <alignment horizontal="right" vertical="top"/>
    </xf>
    <xf numFmtId="168" fontId="18" fillId="0" borderId="0" xfId="1" applyFont="1" applyFill="1" applyAlignment="1">
      <alignment horizontal="right" vertical="top"/>
    </xf>
    <xf numFmtId="167" fontId="11" fillId="0" borderId="0" xfId="6" applyFont="1" applyFill="1" applyAlignment="1">
      <alignment vertical="top"/>
    </xf>
    <xf numFmtId="168" fontId="19" fillId="0" borderId="0" xfId="1" applyFont="1" applyFill="1" applyAlignment="1">
      <alignment horizontal="right" vertical="top"/>
    </xf>
    <xf numFmtId="168" fontId="20" fillId="0" borderId="0" xfId="1" applyFont="1" applyFill="1" applyAlignment="1">
      <alignment horizontal="right" vertical="top"/>
    </xf>
    <xf numFmtId="41" fontId="11" fillId="0" borderId="0" xfId="5" applyNumberFormat="1" applyFont="1" applyFill="1" applyBorder="1">
      <alignment horizontal="left" vertical="top"/>
    </xf>
    <xf numFmtId="168" fontId="11" fillId="0" borderId="0" xfId="1" applyFont="1" applyFill="1" applyBorder="1" applyAlignment="1">
      <alignment horizontal="left" vertical="top"/>
    </xf>
    <xf numFmtId="41" fontId="11" fillId="0" borderId="1" xfId="5" applyNumberFormat="1" applyFont="1" applyFill="1" applyBorder="1">
      <alignment horizontal="left" vertical="top"/>
    </xf>
    <xf numFmtId="168" fontId="11" fillId="0" borderId="1" xfId="1" applyFont="1" applyFill="1" applyBorder="1" applyAlignment="1">
      <alignment horizontal="left" vertical="top"/>
    </xf>
    <xf numFmtId="0" fontId="11" fillId="0" borderId="1" xfId="5" applyFont="1" applyFill="1" applyBorder="1">
      <alignment horizontal="left" vertical="top"/>
    </xf>
    <xf numFmtId="166" fontId="11" fillId="0" borderId="1" xfId="5" applyNumberFormat="1" applyFont="1" applyFill="1" applyBorder="1">
      <alignment horizontal="left" vertical="top"/>
    </xf>
    <xf numFmtId="41" fontId="12" fillId="0" borderId="1" xfId="5" applyNumberFormat="1" applyFont="1" applyFill="1" applyBorder="1">
      <alignment horizontal="left" vertical="top"/>
    </xf>
    <xf numFmtId="166" fontId="12" fillId="0" borderId="1" xfId="5" applyNumberFormat="1" applyFont="1" applyFill="1" applyBorder="1">
      <alignment horizontal="left" vertical="top"/>
    </xf>
    <xf numFmtId="0" fontId="12" fillId="0" borderId="0" xfId="5" applyFont="1" applyFill="1" applyAlignment="1">
      <alignment horizontal="left" vertical="top"/>
    </xf>
    <xf numFmtId="168" fontId="12" fillId="0" borderId="4" xfId="1" applyFont="1" applyFill="1" applyBorder="1" applyAlignment="1">
      <alignment horizontal="left" vertical="top"/>
    </xf>
    <xf numFmtId="0" fontId="12" fillId="0" borderId="4" xfId="5" applyFont="1" applyFill="1" applyBorder="1" applyAlignment="1">
      <alignment horizontal="left" vertical="top" wrapText="1"/>
    </xf>
    <xf numFmtId="0" fontId="11" fillId="0" borderId="0" xfId="0" applyFont="1" applyFill="1"/>
    <xf numFmtId="167" fontId="27" fillId="0" borderId="0" xfId="6" applyFont="1" applyFill="1"/>
    <xf numFmtId="167" fontId="12" fillId="0" borderId="0" xfId="6" applyFont="1" applyFill="1" applyAlignment="1">
      <alignment horizontal="center"/>
    </xf>
    <xf numFmtId="167" fontId="12" fillId="0" borderId="0" xfId="6" applyFont="1" applyFill="1"/>
    <xf numFmtId="0" fontId="14" fillId="2" borderId="0" xfId="0" applyFont="1" applyFill="1" applyBorder="1" applyAlignment="1"/>
    <xf numFmtId="0" fontId="12" fillId="2" borderId="6" xfId="0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7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169" fontId="11" fillId="2" borderId="0" xfId="10" applyNumberFormat="1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/>
    </xf>
    <xf numFmtId="0" fontId="12" fillId="0" borderId="6" xfId="0" applyFont="1" applyFill="1" applyBorder="1" applyAlignment="1">
      <alignment horizontal="right" wrapText="1"/>
    </xf>
    <xf numFmtId="3" fontId="12" fillId="2" borderId="0" xfId="11" applyNumberFormat="1" applyFont="1" applyFill="1" applyBorder="1" applyAlignment="1"/>
    <xf numFmtId="3" fontId="12" fillId="2" borderId="7" xfId="11" applyNumberFormat="1" applyFont="1" applyFill="1" applyBorder="1" applyAlignment="1"/>
    <xf numFmtId="3" fontId="12" fillId="2" borderId="0" xfId="0" applyNumberFormat="1" applyFont="1" applyFill="1" applyAlignment="1"/>
    <xf numFmtId="0" fontId="12" fillId="2" borderId="6" xfId="0" applyFont="1" applyFill="1" applyBorder="1" applyAlignment="1">
      <alignment horizontal="right" vertical="top" wrapText="1"/>
    </xf>
    <xf numFmtId="3" fontId="11" fillId="2" borderId="0" xfId="11" applyNumberFormat="1" applyFont="1" applyFill="1" applyBorder="1" applyAlignment="1"/>
    <xf numFmtId="3" fontId="11" fillId="2" borderId="7" xfId="11" applyNumberFormat="1" applyFont="1" applyFill="1" applyBorder="1" applyAlignment="1"/>
    <xf numFmtId="0" fontId="11" fillId="2" borderId="0" xfId="0" quotePrefix="1" applyFont="1" applyFill="1"/>
    <xf numFmtId="0" fontId="14" fillId="2" borderId="0" xfId="0" applyFont="1" applyFill="1" applyBorder="1" applyAlignment="1">
      <alignment horizontal="left"/>
    </xf>
    <xf numFmtId="0" fontId="12" fillId="2" borderId="10" xfId="0" applyFont="1" applyFill="1" applyBorder="1" applyAlignment="1"/>
    <xf numFmtId="0" fontId="12" fillId="2" borderId="9" xfId="0" applyFont="1" applyFill="1" applyBorder="1" applyAlignment="1">
      <alignment horizontal="right"/>
    </xf>
    <xf numFmtId="0" fontId="11" fillId="2" borderId="0" xfId="5" applyFont="1" applyFill="1" applyAlignment="1">
      <alignment horizontal="left" vertical="top"/>
    </xf>
    <xf numFmtId="3" fontId="12" fillId="2" borderId="0" xfId="11" applyNumberFormat="1" applyFont="1" applyFill="1" applyAlignment="1">
      <alignment horizontal="right" vertical="top" wrapText="1"/>
    </xf>
    <xf numFmtId="3" fontId="12" fillId="2" borderId="10" xfId="11" applyNumberFormat="1" applyFont="1" applyFill="1" applyBorder="1" applyAlignment="1">
      <alignment horizontal="right" vertical="top" wrapText="1"/>
    </xf>
    <xf numFmtId="3" fontId="11" fillId="2" borderId="0" xfId="11" applyNumberFormat="1" applyFont="1" applyFill="1" applyAlignment="1">
      <alignment horizontal="right" vertical="top" wrapText="1"/>
    </xf>
    <xf numFmtId="3" fontId="12" fillId="2" borderId="0" xfId="1" applyNumberFormat="1" applyFont="1" applyFill="1" applyAlignment="1">
      <alignment horizontal="right" vertical="top" wrapText="1"/>
    </xf>
    <xf numFmtId="3" fontId="12" fillId="2" borderId="0" xfId="11" applyNumberFormat="1" applyFont="1" applyFill="1" applyBorder="1" applyAlignment="1">
      <alignment horizontal="right" vertical="top"/>
    </xf>
    <xf numFmtId="3" fontId="12" fillId="2" borderId="0" xfId="11" applyNumberFormat="1" applyFont="1" applyFill="1" applyAlignment="1">
      <alignment horizontal="right" vertical="top"/>
    </xf>
    <xf numFmtId="0" fontId="12" fillId="2" borderId="0" xfId="5" applyFont="1" applyFill="1" applyBorder="1" applyAlignment="1">
      <alignment horizontal="left" vertical="top"/>
    </xf>
    <xf numFmtId="3" fontId="12" fillId="2" borderId="0" xfId="1" applyNumberFormat="1" applyFont="1" applyFill="1" applyBorder="1" applyAlignment="1">
      <alignment horizontal="right" vertical="top" wrapText="1"/>
    </xf>
    <xf numFmtId="3" fontId="12" fillId="2" borderId="10" xfId="1" applyNumberFormat="1" applyFont="1" applyFill="1" applyBorder="1" applyAlignment="1">
      <alignment horizontal="right" vertical="top" wrapText="1"/>
    </xf>
    <xf numFmtId="3" fontId="11" fillId="2" borderId="0" xfId="1" applyNumberFormat="1" applyFont="1" applyFill="1" applyBorder="1" applyAlignment="1">
      <alignment horizontal="right" vertical="top" wrapText="1"/>
    </xf>
    <xf numFmtId="0" fontId="11" fillId="2" borderId="8" xfId="0" applyFont="1" applyFill="1" applyBorder="1" applyAlignment="1">
      <alignment vertical="top"/>
    </xf>
    <xf numFmtId="0" fontId="11" fillId="2" borderId="8" xfId="5" applyFont="1" applyFill="1" applyBorder="1" applyAlignment="1">
      <alignment horizontal="left" vertical="top"/>
    </xf>
    <xf numFmtId="3" fontId="12" fillId="2" borderId="8" xfId="11" applyNumberFormat="1" applyFont="1" applyFill="1" applyBorder="1" applyAlignment="1">
      <alignment horizontal="right" vertical="top" wrapText="1"/>
    </xf>
    <xf numFmtId="3" fontId="12" fillId="2" borderId="8" xfId="11" applyNumberFormat="1" applyFont="1" applyFill="1" applyBorder="1" applyAlignment="1">
      <alignment horizontal="right" vertical="top"/>
    </xf>
    <xf numFmtId="3" fontId="12" fillId="2" borderId="11" xfId="11" applyNumberFormat="1" applyFont="1" applyFill="1" applyBorder="1" applyAlignment="1">
      <alignment horizontal="right" vertical="top"/>
    </xf>
    <xf numFmtId="3" fontId="11" fillId="2" borderId="8" xfId="11" applyNumberFormat="1" applyFont="1" applyFill="1" applyBorder="1" applyAlignment="1">
      <alignment horizontal="right" vertical="top" wrapText="1"/>
    </xf>
    <xf numFmtId="3" fontId="11" fillId="2" borderId="8" xfId="11" applyNumberFormat="1" applyFont="1" applyFill="1" applyBorder="1" applyAlignment="1">
      <alignment horizontal="right" vertical="top"/>
    </xf>
    <xf numFmtId="0" fontId="12" fillId="2" borderId="7" xfId="0" applyFont="1" applyFill="1" applyBorder="1" applyAlignment="1">
      <alignment horizontal="right"/>
    </xf>
    <xf numFmtId="3" fontId="12" fillId="2" borderId="12" xfId="0" applyNumberFormat="1" applyFont="1" applyFill="1" applyBorder="1" applyAlignment="1">
      <alignment horizontal="right"/>
    </xf>
    <xf numFmtId="9" fontId="11" fillId="2" borderId="0" xfId="10" applyFont="1" applyFill="1"/>
    <xf numFmtId="0" fontId="12" fillId="2" borderId="1" xfId="0" applyFont="1" applyFill="1" applyBorder="1"/>
    <xf numFmtId="0" fontId="11" fillId="2" borderId="4" xfId="0" applyFont="1" applyFill="1" applyBorder="1" applyAlignment="1">
      <alignment vertical="top"/>
    </xf>
    <xf numFmtId="0" fontId="11" fillId="2" borderId="0" xfId="0" applyFont="1" applyFill="1" applyAlignment="1">
      <alignment horizontal="left"/>
    </xf>
    <xf numFmtId="0" fontId="11" fillId="2" borderId="1" xfId="0" applyFont="1" applyFill="1" applyBorder="1"/>
    <xf numFmtId="3" fontId="11" fillId="3" borderId="0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left" vertical="top" wrapText="1"/>
    </xf>
    <xf numFmtId="3" fontId="11" fillId="0" borderId="7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left"/>
    </xf>
    <xf numFmtId="3" fontId="11" fillId="2" borderId="0" xfId="0" applyNumberFormat="1" applyFont="1" applyFill="1" applyAlignment="1">
      <alignment horizontal="left"/>
    </xf>
    <xf numFmtId="3" fontId="11" fillId="2" borderId="0" xfId="1" applyNumberFormat="1" applyFont="1" applyFill="1">
      <alignment horizontal="right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vertical="top" wrapText="1"/>
    </xf>
    <xf numFmtId="0" fontId="12" fillId="0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right" vertical="top" wrapText="1"/>
    </xf>
    <xf numFmtId="3" fontId="11" fillId="2" borderId="0" xfId="5" applyNumberFormat="1" applyFont="1" applyFill="1" applyAlignment="1">
      <alignment horizontal="right" vertical="top"/>
    </xf>
    <xf numFmtId="3" fontId="11" fillId="2" borderId="0" xfId="0" quotePrefix="1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3" borderId="0" xfId="5" applyNumberFormat="1" applyFont="1" applyFill="1" applyAlignment="1">
      <alignment horizontal="right" vertical="top"/>
    </xf>
    <xf numFmtId="3" fontId="11" fillId="3" borderId="0" xfId="0" quotePrefix="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3" fontId="11" fillId="3" borderId="1" xfId="11" applyNumberFormat="1" applyFont="1" applyFill="1" applyBorder="1" applyAlignment="1">
      <alignment horizontal="right" vertical="top" wrapText="1"/>
    </xf>
    <xf numFmtId="0" fontId="12" fillId="2" borderId="4" xfId="0" applyFont="1" applyFill="1" applyBorder="1"/>
    <xf numFmtId="3" fontId="12" fillId="2" borderId="4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right" vertical="top" wrapText="1"/>
    </xf>
    <xf numFmtId="3" fontId="11" fillId="2" borderId="1" xfId="11" applyNumberFormat="1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center"/>
    </xf>
    <xf numFmtId="0" fontId="12" fillId="2" borderId="6" xfId="0" applyFont="1" applyFill="1" applyBorder="1" applyAlignment="1"/>
    <xf numFmtId="3" fontId="12" fillId="2" borderId="0" xfId="0" applyNumberFormat="1" applyFont="1" applyFill="1" applyBorder="1"/>
    <xf numFmtId="3" fontId="11" fillId="2" borderId="0" xfId="0" applyNumberFormat="1" applyFont="1" applyFill="1" applyBorder="1"/>
    <xf numFmtId="3" fontId="12" fillId="2" borderId="0" xfId="11" applyNumberFormat="1" applyFont="1" applyFill="1" applyBorder="1"/>
    <xf numFmtId="3" fontId="11" fillId="2" borderId="0" xfId="11" applyNumberFormat="1" applyFont="1" applyFill="1" applyBorder="1"/>
    <xf numFmtId="1" fontId="12" fillId="2" borderId="7" xfId="11" applyNumberFormat="1" applyFont="1" applyFill="1" applyBorder="1"/>
    <xf numFmtId="1" fontId="11" fillId="2" borderId="7" xfId="11" applyNumberFormat="1" applyFont="1" applyFill="1" applyBorder="1"/>
    <xf numFmtId="3" fontId="11" fillId="2" borderId="0" xfId="11" applyNumberFormat="1" applyFont="1" applyFill="1" applyBorder="1" applyAlignment="1">
      <alignment horizontal="right"/>
    </xf>
    <xf numFmtId="3" fontId="12" fillId="2" borderId="7" xfId="11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/>
    <xf numFmtId="0" fontId="11" fillId="2" borderId="2" xfId="0" applyFont="1" applyFill="1" applyBorder="1"/>
    <xf numFmtId="49" fontId="12" fillId="2" borderId="0" xfId="0" applyNumberFormat="1" applyFont="1" applyFill="1" applyBorder="1"/>
    <xf numFmtId="0" fontId="12" fillId="2" borderId="6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/>
    </xf>
    <xf numFmtId="169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/>
    </xf>
    <xf numFmtId="3" fontId="12" fillId="2" borderId="7" xfId="0" applyNumberFormat="1" applyFont="1" applyFill="1" applyBorder="1"/>
    <xf numFmtId="169" fontId="12" fillId="2" borderId="7" xfId="0" applyNumberFormat="1" applyFont="1" applyFill="1" applyBorder="1"/>
    <xf numFmtId="3" fontId="16" fillId="2" borderId="7" xfId="0" applyNumberFormat="1" applyFont="1" applyFill="1" applyBorder="1" applyAlignment="1"/>
    <xf numFmtId="169" fontId="12" fillId="2" borderId="7" xfId="0" applyNumberFormat="1" applyFont="1" applyFill="1" applyBorder="1" applyAlignment="1"/>
    <xf numFmtId="169" fontId="12" fillId="2" borderId="7" xfId="10" applyNumberFormat="1" applyFont="1" applyFill="1" applyBorder="1" applyAlignment="1"/>
    <xf numFmtId="3" fontId="16" fillId="2" borderId="0" xfId="0" applyNumberFormat="1" applyFont="1" applyFill="1" applyBorder="1" applyAlignment="1"/>
    <xf numFmtId="9" fontId="12" fillId="2" borderId="0" xfId="0" applyNumberFormat="1" applyFont="1" applyFill="1" applyBorder="1" applyAlignment="1"/>
    <xf numFmtId="9" fontId="12" fillId="2" borderId="0" xfId="10" applyFont="1" applyFill="1" applyBorder="1" applyAlignment="1"/>
    <xf numFmtId="0" fontId="14" fillId="2" borderId="0" xfId="12" applyFont="1" applyFill="1"/>
    <xf numFmtId="0" fontId="11" fillId="2" borderId="0" xfId="12" applyFont="1" applyFill="1"/>
    <xf numFmtId="0" fontId="11" fillId="2" borderId="0" xfId="12" applyFont="1" applyFill="1" applyBorder="1"/>
    <xf numFmtId="0" fontId="11" fillId="2" borderId="0" xfId="12" applyFont="1" applyFill="1" applyBorder="1" applyAlignment="1">
      <alignment horizontal="left" vertical="top"/>
    </xf>
    <xf numFmtId="0" fontId="12" fillId="2" borderId="0" xfId="12" applyFont="1" applyFill="1" applyBorder="1" applyAlignment="1">
      <alignment horizontal="left" vertical="top"/>
    </xf>
    <xf numFmtId="3" fontId="12" fillId="2" borderId="0" xfId="12" applyNumberFormat="1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1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27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top" wrapText="1"/>
    </xf>
    <xf numFmtId="0" fontId="23" fillId="2" borderId="0" xfId="0" applyFont="1" applyFill="1"/>
    <xf numFmtId="9" fontId="11" fillId="2" borderId="0" xfId="10" applyFont="1" applyFill="1" applyBorder="1" applyAlignment="1">
      <alignment horizontal="right" wrapText="1"/>
    </xf>
    <xf numFmtId="3" fontId="11" fillId="2" borderId="0" xfId="10" applyNumberFormat="1" applyFont="1" applyFill="1"/>
    <xf numFmtId="0" fontId="11" fillId="2" borderId="7" xfId="0" applyFont="1" applyFill="1" applyBorder="1" applyAlignment="1">
      <alignment horizontal="left"/>
    </xf>
    <xf numFmtId="3" fontId="12" fillId="2" borderId="7" xfId="0" applyNumberFormat="1" applyFont="1" applyFill="1" applyBorder="1" applyAlignment="1">
      <alignment horizontal="right" wrapText="1"/>
    </xf>
    <xf numFmtId="3" fontId="11" fillId="2" borderId="7" xfId="0" applyNumberFormat="1" applyFont="1" applyFill="1" applyBorder="1" applyAlignment="1">
      <alignment horizontal="right" wrapText="1"/>
    </xf>
    <xf numFmtId="9" fontId="12" fillId="2" borderId="7" xfId="10" applyFont="1" applyFill="1" applyBorder="1" applyAlignment="1">
      <alignment horizontal="right" vertical="top" wrapText="1"/>
    </xf>
    <xf numFmtId="0" fontId="11" fillId="2" borderId="7" xfId="0" applyFont="1" applyFill="1" applyBorder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6" xfId="0" applyNumberFormat="1" applyFont="1" applyFill="1" applyBorder="1" applyAlignment="1">
      <alignment horizontal="right" vertical="top" wrapText="1"/>
    </xf>
    <xf numFmtId="169" fontId="12" fillId="2" borderId="0" xfId="11" applyNumberFormat="1" applyFont="1" applyFill="1" applyBorder="1" applyAlignment="1"/>
    <xf numFmtId="3" fontId="12" fillId="2" borderId="0" xfId="0" applyNumberFormat="1" applyFont="1" applyFill="1" applyBorder="1" applyAlignment="1">
      <alignment horizontal="right" vertical="center" wrapText="1"/>
    </xf>
    <xf numFmtId="169" fontId="12" fillId="2" borderId="7" xfId="10" applyNumberFormat="1" applyFont="1" applyFill="1" applyBorder="1"/>
    <xf numFmtId="170" fontId="11" fillId="2" borderId="0" xfId="11" applyNumberFormat="1" applyFont="1" applyFill="1" applyBorder="1" applyAlignment="1"/>
    <xf numFmtId="10" fontId="11" fillId="2" borderId="0" xfId="11" applyNumberFormat="1" applyFont="1" applyFill="1" applyBorder="1" applyAlignment="1"/>
    <xf numFmtId="0" fontId="14" fillId="2" borderId="3" xfId="0" applyFont="1" applyFill="1" applyBorder="1"/>
    <xf numFmtId="0" fontId="14" fillId="2" borderId="2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9" applyFont="1" applyFill="1"/>
    <xf numFmtId="0" fontId="11" fillId="0" borderId="0" xfId="7" applyFont="1" applyFill="1"/>
    <xf numFmtId="3" fontId="11" fillId="2" borderId="0" xfId="7" applyNumberFormat="1" applyFont="1" applyFill="1"/>
    <xf numFmtId="0" fontId="12" fillId="2" borderId="5" xfId="0" applyFont="1" applyFill="1" applyBorder="1" applyAlignment="1">
      <alignment vertical="top"/>
    </xf>
    <xf numFmtId="0" fontId="11" fillId="2" borderId="5" xfId="7" applyFont="1" applyFill="1" applyBorder="1"/>
    <xf numFmtId="3" fontId="11" fillId="2" borderId="5" xfId="7" applyNumberFormat="1" applyFont="1" applyFill="1" applyBorder="1"/>
    <xf numFmtId="0" fontId="12" fillId="2" borderId="7" xfId="0" applyFont="1" applyFill="1" applyBorder="1" applyAlignment="1">
      <alignment vertical="top"/>
    </xf>
    <xf numFmtId="0" fontId="12" fillId="2" borderId="7" xfId="7" applyFont="1" applyFill="1" applyBorder="1" applyAlignment="1">
      <alignment horizontal="justify"/>
    </xf>
    <xf numFmtId="3" fontId="12" fillId="2" borderId="7" xfId="7" applyNumberFormat="1" applyFont="1" applyFill="1" applyBorder="1"/>
    <xf numFmtId="3" fontId="11" fillId="2" borderId="7" xfId="7" applyNumberFormat="1" applyFont="1" applyFill="1" applyBorder="1"/>
    <xf numFmtId="3" fontId="11" fillId="2" borderId="7" xfId="0" applyNumberFormat="1" applyFont="1" applyFill="1" applyBorder="1"/>
    <xf numFmtId="0" fontId="12" fillId="2" borderId="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right" vertical="top"/>
    </xf>
    <xf numFmtId="0" fontId="11" fillId="3" borderId="0" xfId="11" applyNumberFormat="1" applyFont="1" applyFill="1" applyBorder="1" applyAlignment="1">
      <alignment horizontal="right" wrapText="1"/>
    </xf>
    <xf numFmtId="3" fontId="11" fillId="3" borderId="0" xfId="11" applyNumberFormat="1" applyFont="1" applyFill="1" applyBorder="1" applyAlignment="1">
      <alignment horizontal="right" wrapText="1"/>
    </xf>
    <xf numFmtId="0" fontId="11" fillId="2" borderId="0" xfId="11" applyNumberFormat="1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3" fontId="12" fillId="3" borderId="7" xfId="0" applyNumberFormat="1" applyFont="1" applyFill="1" applyBorder="1"/>
    <xf numFmtId="3" fontId="11" fillId="3" borderId="7" xfId="0" applyNumberFormat="1" applyFont="1" applyFill="1" applyBorder="1"/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/>
    <xf numFmtId="170" fontId="12" fillId="2" borderId="7" xfId="11" applyNumberFormat="1" applyFont="1" applyFill="1" applyBorder="1" applyAlignment="1">
      <alignment horizontal="right" vertical="top" wrapText="1"/>
    </xf>
    <xf numFmtId="170" fontId="11" fillId="2" borderId="7" xfId="11" applyNumberFormat="1" applyFont="1" applyFill="1" applyBorder="1" applyAlignment="1">
      <alignment horizontal="right" vertical="top" wrapText="1"/>
    </xf>
    <xf numFmtId="0" fontId="14" fillId="0" borderId="0" xfId="0" applyFont="1" applyFill="1"/>
    <xf numFmtId="0" fontId="12" fillId="0" borderId="6" xfId="0" applyFont="1" applyBorder="1"/>
    <xf numFmtId="14" fontId="12" fillId="0" borderId="6" xfId="0" applyNumberFormat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0" fontId="11" fillId="0" borderId="0" xfId="0" applyFont="1" applyBorder="1"/>
    <xf numFmtId="14" fontId="12" fillId="0" borderId="0" xfId="0" applyNumberFormat="1" applyFont="1" applyBorder="1" applyAlignment="1">
      <alignment horizontal="right"/>
    </xf>
    <xf numFmtId="3" fontId="12" fillId="0" borderId="0" xfId="1" applyNumberFormat="1" applyFont="1" applyFill="1">
      <alignment horizontal="right" vertical="top"/>
    </xf>
    <xf numFmtId="3" fontId="11" fillId="0" borderId="0" xfId="1" applyNumberFormat="1" applyFont="1" applyFill="1">
      <alignment horizontal="right" vertical="top"/>
    </xf>
    <xf numFmtId="41" fontId="12" fillId="0" borderId="0" xfId="1" applyNumberFormat="1" applyFont="1" applyFill="1" applyAlignment="1">
      <alignment horizontal="right" vertical="top"/>
    </xf>
    <xf numFmtId="0" fontId="11" fillId="0" borderId="1" xfId="0" applyFont="1" applyBorder="1"/>
    <xf numFmtId="41" fontId="12" fillId="0" borderId="1" xfId="1" applyNumberFormat="1" applyFont="1" applyFill="1" applyBorder="1" applyAlignment="1">
      <alignment horizontal="right" vertical="top"/>
    </xf>
    <xf numFmtId="3" fontId="11" fillId="0" borderId="1" xfId="1" applyNumberFormat="1" applyFont="1" applyFill="1" applyBorder="1">
      <alignment horizontal="right" vertical="top"/>
    </xf>
    <xf numFmtId="0" fontId="31" fillId="0" borderId="0" xfId="0" applyFont="1" applyAlignment="1">
      <alignment horizontal="left" readingOrder="1"/>
    </xf>
    <xf numFmtId="0" fontId="11" fillId="0" borderId="0" xfId="0" applyFont="1" applyAlignment="1">
      <alignment horizontal="left" readingOrder="1"/>
    </xf>
    <xf numFmtId="166" fontId="11" fillId="0" borderId="0" xfId="8" applyNumberFormat="1" applyFont="1" applyFill="1" applyBorder="1" applyAlignment="1">
      <alignment horizontal="left" vertical="top"/>
    </xf>
    <xf numFmtId="0" fontId="21" fillId="0" borderId="0" xfId="0" applyFont="1" applyAlignment="1">
      <alignment horizontal="justify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0" fontId="9" fillId="0" borderId="0" xfId="0" applyFont="1" applyAlignment="1">
      <alignment vertical="top" wrapText="1"/>
    </xf>
    <xf numFmtId="10" fontId="9" fillId="0" borderId="0" xfId="0" applyNumberFormat="1" applyFont="1" applyAlignment="1">
      <alignment horizontal="right" wrapText="1"/>
    </xf>
    <xf numFmtId="10" fontId="9" fillId="0" borderId="0" xfId="0" applyNumberFormat="1" applyFont="1" applyAlignment="1">
      <alignment horizontal="right" vertical="top" wrapText="1"/>
    </xf>
    <xf numFmtId="0" fontId="10" fillId="0" borderId="14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0" fontId="9" fillId="0" borderId="0" xfId="0" applyNumberFormat="1" applyFont="1" applyBorder="1" applyAlignment="1">
      <alignment vertical="top" wrapText="1"/>
    </xf>
    <xf numFmtId="0" fontId="11" fillId="2" borderId="0" xfId="0" applyFont="1" applyFill="1"/>
    <xf numFmtId="0" fontId="24" fillId="4" borderId="13" xfId="0" applyFont="1" applyFill="1" applyBorder="1" applyAlignment="1">
      <alignment horizontal="left"/>
    </xf>
    <xf numFmtId="0" fontId="25" fillId="4" borderId="13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right"/>
    </xf>
    <xf numFmtId="0" fontId="25" fillId="4" borderId="0" xfId="0" applyFont="1" applyFill="1" applyAlignment="1">
      <alignment horizontal="center"/>
    </xf>
    <xf numFmtId="0" fontId="25" fillId="4" borderId="0" xfId="0" applyFont="1" applyFill="1"/>
    <xf numFmtId="0" fontId="25" fillId="4" borderId="0" xfId="0" applyFont="1" applyFill="1" applyAlignment="1">
      <alignment horizontal="right"/>
    </xf>
    <xf numFmtId="0" fontId="11" fillId="2" borderId="0" xfId="0" applyFont="1" applyFill="1"/>
    <xf numFmtId="0" fontId="11" fillId="2" borderId="6" xfId="0" applyFont="1" applyFill="1" applyBorder="1" applyAlignment="1">
      <alignment horizontal="left"/>
    </xf>
    <xf numFmtId="0" fontId="29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0" xfId="0" applyFont="1" applyFill="1"/>
    <xf numFmtId="0" fontId="28" fillId="3" borderId="0" xfId="0" applyFont="1" applyFill="1" applyAlignment="1">
      <alignment horizontal="center"/>
    </xf>
    <xf numFmtId="0" fontId="29" fillId="3" borderId="0" xfId="0" applyFont="1" applyFill="1" applyAlignment="1">
      <alignment horizontal="right"/>
    </xf>
    <xf numFmtId="0" fontId="27" fillId="5" borderId="0" xfId="0" applyFont="1" applyFill="1" applyAlignment="1">
      <alignment horizontal="right"/>
    </xf>
    <xf numFmtId="0" fontId="29" fillId="5" borderId="0" xfId="0" applyFont="1" applyFill="1"/>
    <xf numFmtId="0" fontId="29" fillId="3" borderId="0" xfId="0" applyNumberFormat="1" applyFont="1" applyFill="1"/>
    <xf numFmtId="0" fontId="29" fillId="5" borderId="0" xfId="0" applyFont="1" applyFill="1" applyAlignment="1">
      <alignment horizontal="right"/>
    </xf>
    <xf numFmtId="0" fontId="32" fillId="2" borderId="0" xfId="0" applyFont="1" applyFill="1"/>
    <xf numFmtId="0" fontId="27" fillId="2" borderId="0" xfId="0" applyFont="1" applyFill="1"/>
    <xf numFmtId="0" fontId="11" fillId="2" borderId="0" xfId="0" applyFont="1" applyFill="1"/>
    <xf numFmtId="3" fontId="11" fillId="3" borderId="5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Border="1" applyAlignment="1">
      <alignment wrapText="1"/>
    </xf>
    <xf numFmtId="0" fontId="11" fillId="3" borderId="0" xfId="0" applyFont="1" applyFill="1" applyAlignment="1"/>
    <xf numFmtId="14" fontId="12" fillId="2" borderId="6" xfId="0" applyNumberFormat="1" applyFont="1" applyFill="1" applyBorder="1" applyAlignment="1">
      <alignment horizontal="left"/>
    </xf>
    <xf numFmtId="14" fontId="11" fillId="2" borderId="6" xfId="0" applyNumberFormat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wrapText="1"/>
    </xf>
    <xf numFmtId="0" fontId="12" fillId="2" borderId="6" xfId="0" applyFont="1" applyFill="1" applyBorder="1" applyAlignment="1">
      <alignment horizontal="right" wrapText="1"/>
    </xf>
    <xf numFmtId="0" fontId="11" fillId="2" borderId="0" xfId="0" applyFont="1" applyFill="1"/>
    <xf numFmtId="170" fontId="11" fillId="2" borderId="0" xfId="11" applyNumberFormat="1" applyFont="1" applyFill="1" applyBorder="1" applyAlignment="1">
      <alignment horizontal="left" wrapText="1"/>
    </xf>
    <xf numFmtId="166" fontId="12" fillId="0" borderId="1" xfId="4" applyFont="1" applyFill="1" applyBorder="1" applyAlignment="1">
      <alignment horizontal="left"/>
    </xf>
    <xf numFmtId="41" fontId="12" fillId="0" borderId="0" xfId="5" applyNumberFormat="1" applyFont="1" applyFill="1" applyAlignment="1">
      <alignment horizontal="left" vertical="top"/>
    </xf>
    <xf numFmtId="167" fontId="12" fillId="0" borderId="0" xfId="6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/>
    <xf numFmtId="0" fontId="14" fillId="2" borderId="0" xfId="0" applyFont="1" applyFill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right" vertical="top" wrapText="1"/>
    </xf>
    <xf numFmtId="0" fontId="14" fillId="2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10" fontId="9" fillId="0" borderId="0" xfId="0" applyNumberFormat="1" applyFont="1" applyAlignment="1">
      <alignment horizontal="right" vertical="top" wrapText="1"/>
    </xf>
    <xf numFmtId="0" fontId="12" fillId="2" borderId="6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27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left" vertical="top" wrapText="1"/>
    </xf>
    <xf numFmtId="0" fontId="11" fillId="0" borderId="0" xfId="0" applyFont="1" applyAlignment="1"/>
    <xf numFmtId="0" fontId="11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0" xfId="0" quotePrefix="1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Border="1" applyAlignment="1">
      <alignment horizontal="left" vertical="top" wrapText="1"/>
    </xf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66" fontId="11" fillId="0" borderId="0" xfId="8" applyNumberFormat="1" applyFont="1" applyFill="1" applyBorder="1" applyAlignment="1">
      <alignment horizontal="left" vertical="top"/>
    </xf>
  </cellXfs>
  <cellStyles count="13">
    <cellStyle name="EY0dp" xfId="1"/>
    <cellStyle name="EYColumnHeading" xfId="2"/>
    <cellStyle name="EYnumber" xfId="3"/>
    <cellStyle name="EYSheetHeader1" xfId="4"/>
    <cellStyle name="EYtext" xfId="5"/>
    <cellStyle name="Komma" xfId="11" builtinId="3"/>
    <cellStyle name="Normal" xfId="0" builtinId="0"/>
    <cellStyle name="Normal 2" xfId="12"/>
    <cellStyle name="Normal_Eksempelregnskap Sparebank 1 Gruppen 20051207" xfId="6"/>
    <cellStyle name="Normal_Note 15" xfId="7"/>
    <cellStyle name="Normal_Transaction Foundations Workbook" xfId="8"/>
    <cellStyle name="Normal_Verdipapirnote og derivatnote" xfId="9"/>
    <cellStyle name="Prosent" xfId="1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A31" sqref="A31"/>
    </sheetView>
  </sheetViews>
  <sheetFormatPr baseColWidth="10" defaultColWidth="11" defaultRowHeight="12.75" x14ac:dyDescent="0.2"/>
  <cols>
    <col min="1" max="1" width="9.625" style="411" customWidth="1"/>
    <col min="2" max="2" width="137" style="411" customWidth="1"/>
    <col min="3" max="3" width="17.25" style="411" customWidth="1"/>
    <col min="4" max="4" width="18.875" style="411" customWidth="1"/>
    <col min="5" max="5" width="20.625" style="411" customWidth="1"/>
    <col min="6" max="16384" width="11" style="411"/>
  </cols>
  <sheetData>
    <row r="1" spans="1:5" ht="23.25" x14ac:dyDescent="0.35">
      <c r="A1" s="401" t="s">
        <v>302</v>
      </c>
      <c r="B1" s="402"/>
      <c r="C1" s="402"/>
      <c r="D1" s="402"/>
      <c r="E1" s="403" t="s">
        <v>389</v>
      </c>
    </row>
    <row r="2" spans="1:5" x14ac:dyDescent="0.2">
      <c r="A2" s="404" t="s">
        <v>303</v>
      </c>
      <c r="B2" s="405" t="s">
        <v>304</v>
      </c>
      <c r="C2" s="406" t="s">
        <v>305</v>
      </c>
      <c r="D2" s="406" t="s">
        <v>306</v>
      </c>
      <c r="E2" s="406"/>
    </row>
    <row r="3" spans="1:5" ht="15" x14ac:dyDescent="0.25">
      <c r="A3" s="412"/>
      <c r="B3" s="409"/>
      <c r="C3" s="413"/>
      <c r="D3" s="413"/>
      <c r="E3" s="413"/>
    </row>
    <row r="4" spans="1:5" x14ac:dyDescent="0.2">
      <c r="A4" s="414">
        <v>1</v>
      </c>
      <c r="B4" s="415" t="s">
        <v>350</v>
      </c>
      <c r="C4" s="414">
        <v>12</v>
      </c>
      <c r="D4" s="414" t="s">
        <v>308</v>
      </c>
      <c r="E4" s="414"/>
    </row>
    <row r="5" spans="1:5" x14ac:dyDescent="0.2">
      <c r="A5" s="410">
        <v>2</v>
      </c>
      <c r="B5" s="409" t="s">
        <v>353</v>
      </c>
      <c r="C5" s="410">
        <v>13</v>
      </c>
      <c r="D5" s="410" t="s">
        <v>308</v>
      </c>
      <c r="E5" s="410"/>
    </row>
    <row r="6" spans="1:5" x14ac:dyDescent="0.2">
      <c r="A6" s="414">
        <v>3</v>
      </c>
      <c r="B6" s="415" t="s">
        <v>351</v>
      </c>
      <c r="C6" s="414">
        <v>13</v>
      </c>
      <c r="D6" s="414" t="s">
        <v>308</v>
      </c>
      <c r="E6" s="414"/>
    </row>
    <row r="7" spans="1:5" x14ac:dyDescent="0.2">
      <c r="A7" s="410">
        <v>4</v>
      </c>
      <c r="B7" s="409" t="s">
        <v>352</v>
      </c>
      <c r="C7" s="410">
        <v>15</v>
      </c>
      <c r="D7" s="410" t="s">
        <v>308</v>
      </c>
      <c r="E7" s="410"/>
    </row>
    <row r="8" spans="1:5" x14ac:dyDescent="0.2">
      <c r="A8" s="414">
        <v>5</v>
      </c>
      <c r="B8" s="415" t="s">
        <v>377</v>
      </c>
      <c r="C8" s="414">
        <v>16</v>
      </c>
      <c r="D8" s="414" t="s">
        <v>308</v>
      </c>
      <c r="E8" s="414"/>
    </row>
    <row r="9" spans="1:5" x14ac:dyDescent="0.2">
      <c r="A9" s="410">
        <v>6</v>
      </c>
      <c r="B9" s="409" t="s">
        <v>354</v>
      </c>
      <c r="C9" s="410">
        <v>16</v>
      </c>
      <c r="D9" s="410" t="s">
        <v>308</v>
      </c>
      <c r="E9" s="410"/>
    </row>
    <row r="10" spans="1:5" x14ac:dyDescent="0.2">
      <c r="A10" s="414">
        <v>7</v>
      </c>
      <c r="B10" s="415" t="s">
        <v>355</v>
      </c>
      <c r="C10" s="414">
        <v>17</v>
      </c>
      <c r="D10" s="414" t="s">
        <v>308</v>
      </c>
      <c r="E10" s="414"/>
    </row>
    <row r="11" spans="1:5" x14ac:dyDescent="0.2">
      <c r="A11" s="410">
        <v>8</v>
      </c>
      <c r="B11" s="409" t="s">
        <v>356</v>
      </c>
      <c r="C11" s="410">
        <v>17</v>
      </c>
      <c r="D11" s="410" t="s">
        <v>307</v>
      </c>
      <c r="E11" s="410"/>
    </row>
    <row r="12" spans="1:5" x14ac:dyDescent="0.2">
      <c r="A12" s="414">
        <v>9</v>
      </c>
      <c r="B12" s="415" t="s">
        <v>357</v>
      </c>
      <c r="C12" s="414">
        <v>22</v>
      </c>
      <c r="D12" s="414" t="s">
        <v>307</v>
      </c>
      <c r="E12" s="414"/>
    </row>
    <row r="13" spans="1:5" x14ac:dyDescent="0.2">
      <c r="A13" s="410">
        <v>10</v>
      </c>
      <c r="B13" s="416" t="s">
        <v>376</v>
      </c>
      <c r="C13" s="410">
        <v>22</v>
      </c>
      <c r="D13" s="410" t="s">
        <v>307</v>
      </c>
      <c r="E13" s="410"/>
    </row>
    <row r="14" spans="1:5" x14ac:dyDescent="0.2">
      <c r="A14" s="414">
        <v>11</v>
      </c>
      <c r="B14" s="415" t="s">
        <v>358</v>
      </c>
      <c r="C14" s="417">
        <v>23</v>
      </c>
      <c r="D14" s="414" t="s">
        <v>307</v>
      </c>
      <c r="E14" s="414"/>
    </row>
    <row r="15" spans="1:5" x14ac:dyDescent="0.2">
      <c r="A15" s="410">
        <v>12</v>
      </c>
      <c r="B15" s="409" t="s">
        <v>359</v>
      </c>
      <c r="C15" s="413">
        <v>23</v>
      </c>
      <c r="D15" s="410" t="s">
        <v>307</v>
      </c>
      <c r="E15" s="410"/>
    </row>
    <row r="16" spans="1:5" x14ac:dyDescent="0.2">
      <c r="A16" s="414">
        <v>13</v>
      </c>
      <c r="B16" s="415" t="s">
        <v>363</v>
      </c>
      <c r="C16" s="417">
        <v>24</v>
      </c>
      <c r="D16" s="414" t="s">
        <v>307</v>
      </c>
      <c r="E16" s="414"/>
    </row>
    <row r="17" spans="1:5" x14ac:dyDescent="0.2">
      <c r="A17" s="410">
        <v>14</v>
      </c>
      <c r="B17" s="409" t="s">
        <v>362</v>
      </c>
      <c r="C17" s="413">
        <v>24</v>
      </c>
      <c r="D17" s="413" t="s">
        <v>307</v>
      </c>
      <c r="E17" s="410"/>
    </row>
    <row r="18" spans="1:5" x14ac:dyDescent="0.2">
      <c r="A18" s="414">
        <v>15</v>
      </c>
      <c r="B18" s="415" t="s">
        <v>378</v>
      </c>
      <c r="C18" s="417">
        <v>25</v>
      </c>
      <c r="D18" s="417" t="s">
        <v>307</v>
      </c>
      <c r="E18" s="414"/>
    </row>
    <row r="19" spans="1:5" x14ac:dyDescent="0.2">
      <c r="A19" s="410">
        <v>16</v>
      </c>
      <c r="B19" s="409" t="s">
        <v>364</v>
      </c>
      <c r="C19" s="413">
        <v>25</v>
      </c>
      <c r="D19" s="413" t="s">
        <v>307</v>
      </c>
      <c r="E19" s="410"/>
    </row>
    <row r="20" spans="1:5" x14ac:dyDescent="0.2">
      <c r="A20" s="414">
        <v>17</v>
      </c>
      <c r="B20" s="415" t="s">
        <v>335</v>
      </c>
      <c r="C20" s="417">
        <v>26</v>
      </c>
      <c r="D20" s="417" t="s">
        <v>307</v>
      </c>
      <c r="E20" s="414"/>
    </row>
    <row r="21" spans="1:5" x14ac:dyDescent="0.2">
      <c r="A21" s="410">
        <v>18</v>
      </c>
      <c r="B21" s="317" t="s">
        <v>371</v>
      </c>
      <c r="C21" s="413">
        <v>28</v>
      </c>
      <c r="D21" s="413" t="s">
        <v>307</v>
      </c>
      <c r="E21" s="410"/>
    </row>
    <row r="22" spans="1:5" x14ac:dyDescent="0.2">
      <c r="A22" s="414">
        <v>19</v>
      </c>
      <c r="B22" s="415" t="s">
        <v>370</v>
      </c>
      <c r="C22" s="417">
        <v>28</v>
      </c>
      <c r="D22" s="417" t="s">
        <v>307</v>
      </c>
      <c r="E22" s="414"/>
    </row>
    <row r="23" spans="1:5" x14ac:dyDescent="0.2">
      <c r="A23" s="410">
        <v>20</v>
      </c>
      <c r="B23" s="409" t="s">
        <v>365</v>
      </c>
      <c r="C23" s="413">
        <v>28</v>
      </c>
      <c r="D23" s="413" t="s">
        <v>307</v>
      </c>
      <c r="E23" s="410"/>
    </row>
    <row r="24" spans="1:5" x14ac:dyDescent="0.2">
      <c r="A24" s="414">
        <v>21</v>
      </c>
      <c r="B24" s="415" t="s">
        <v>366</v>
      </c>
      <c r="C24" s="417">
        <v>29</v>
      </c>
      <c r="D24" s="417" t="s">
        <v>307</v>
      </c>
      <c r="E24" s="414"/>
    </row>
    <row r="25" spans="1:5" x14ac:dyDescent="0.2">
      <c r="A25" s="410">
        <v>22</v>
      </c>
      <c r="B25" s="409" t="s">
        <v>367</v>
      </c>
      <c r="C25" s="413">
        <v>33</v>
      </c>
      <c r="D25" s="413" t="s">
        <v>307</v>
      </c>
      <c r="E25" s="410"/>
    </row>
    <row r="26" spans="1:5" x14ac:dyDescent="0.2">
      <c r="A26" s="414">
        <v>23</v>
      </c>
      <c r="B26" s="415" t="s">
        <v>329</v>
      </c>
      <c r="C26" s="417">
        <v>33</v>
      </c>
      <c r="D26" s="417" t="s">
        <v>307</v>
      </c>
      <c r="E26" s="414"/>
    </row>
    <row r="27" spans="1:5" x14ac:dyDescent="0.2">
      <c r="A27" s="410">
        <v>24</v>
      </c>
      <c r="B27" s="409" t="s">
        <v>330</v>
      </c>
      <c r="C27" s="413">
        <v>34</v>
      </c>
      <c r="D27" s="413" t="s">
        <v>307</v>
      </c>
      <c r="E27" s="413"/>
    </row>
    <row r="28" spans="1:5" x14ac:dyDescent="0.2">
      <c r="A28" s="414">
        <v>25</v>
      </c>
      <c r="B28" s="415" t="s">
        <v>368</v>
      </c>
      <c r="C28" s="417">
        <v>34</v>
      </c>
      <c r="D28" s="417" t="s">
        <v>307</v>
      </c>
      <c r="E28" s="414"/>
    </row>
    <row r="29" spans="1:5" x14ac:dyDescent="0.2">
      <c r="A29" s="410">
        <v>26</v>
      </c>
      <c r="B29" s="409" t="s">
        <v>369</v>
      </c>
      <c r="C29" s="413">
        <v>34</v>
      </c>
      <c r="D29" s="413" t="s">
        <v>307</v>
      </c>
      <c r="E29" s="413"/>
    </row>
  </sheetData>
  <phoneticPr fontId="8" type="noConversion"/>
  <pageMargins left="0.70866141732283472" right="0.70866141732283472" top="0.78740157480314965" bottom="0.78740157480314965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pageSetUpPr fitToPage="1"/>
  </sheetPr>
  <dimension ref="A1:N30"/>
  <sheetViews>
    <sheetView zoomScaleNormal="100" workbookViewId="0">
      <selection activeCell="C26" sqref="C26"/>
    </sheetView>
  </sheetViews>
  <sheetFormatPr baseColWidth="10" defaultColWidth="11" defaultRowHeight="12" x14ac:dyDescent="0.2"/>
  <cols>
    <col min="1" max="1" width="22.75" style="22" customWidth="1"/>
    <col min="2" max="2" width="14.25" style="22" customWidth="1"/>
    <col min="3" max="3" width="12.875" style="22" customWidth="1"/>
    <col min="4" max="4" width="11.5" style="22" customWidth="1"/>
    <col min="5" max="6" width="10.375" style="22" customWidth="1"/>
    <col min="7" max="16384" width="11" style="22"/>
  </cols>
  <sheetData>
    <row r="1" spans="1:11" x14ac:dyDescent="0.2">
      <c r="A1" s="215" t="s">
        <v>322</v>
      </c>
      <c r="B1" s="109"/>
    </row>
    <row r="2" spans="1:11" x14ac:dyDescent="0.2">
      <c r="A2" s="99" t="s">
        <v>240</v>
      </c>
      <c r="B2" s="109"/>
      <c r="H2" s="407"/>
      <c r="I2" s="407"/>
      <c r="J2" s="407"/>
      <c r="K2" s="407"/>
    </row>
    <row r="3" spans="1:11" x14ac:dyDescent="0.2">
      <c r="A3" s="118"/>
      <c r="B3" s="109"/>
      <c r="H3" s="407"/>
      <c r="I3" s="407"/>
      <c r="J3" s="407"/>
      <c r="K3" s="407"/>
    </row>
    <row r="4" spans="1:11" ht="12.75" thickBot="1" x14ac:dyDescent="0.25">
      <c r="A4" s="89">
        <v>2012</v>
      </c>
      <c r="B4" s="157" t="s">
        <v>297</v>
      </c>
      <c r="C4" s="216" t="s">
        <v>46</v>
      </c>
      <c r="D4" s="216" t="s">
        <v>47</v>
      </c>
      <c r="E4" s="216" t="s">
        <v>121</v>
      </c>
      <c r="F4" s="85"/>
      <c r="H4" s="407"/>
      <c r="I4" s="407"/>
      <c r="J4" s="407"/>
      <c r="K4" s="407"/>
    </row>
    <row r="5" spans="1:11" x14ac:dyDescent="0.2">
      <c r="A5" s="109" t="s">
        <v>42</v>
      </c>
      <c r="B5" s="217">
        <v>76872</v>
      </c>
      <c r="C5" s="217">
        <v>8699</v>
      </c>
      <c r="D5" s="217">
        <v>9370</v>
      </c>
      <c r="E5" s="217">
        <f>SUM(B5:D5)</f>
        <v>94941</v>
      </c>
      <c r="F5" s="217"/>
    </row>
    <row r="6" spans="1:11" x14ac:dyDescent="0.2">
      <c r="A6" s="109" t="s">
        <v>43</v>
      </c>
      <c r="B6" s="217">
        <v>9650</v>
      </c>
      <c r="C6" s="217">
        <v>1084</v>
      </c>
      <c r="D6" s="217">
        <v>1167</v>
      </c>
      <c r="E6" s="217">
        <f t="shared" ref="E6:E8" si="0">SUM(B6:D6)</f>
        <v>11901</v>
      </c>
      <c r="F6" s="217"/>
    </row>
    <row r="7" spans="1:11" x14ac:dyDescent="0.2">
      <c r="A7" s="18" t="s">
        <v>44</v>
      </c>
      <c r="B7" s="217">
        <v>14029</v>
      </c>
      <c r="C7" s="217">
        <v>1576</v>
      </c>
      <c r="D7" s="217">
        <v>1697</v>
      </c>
      <c r="E7" s="217">
        <f t="shared" si="0"/>
        <v>17302</v>
      </c>
      <c r="F7" s="217"/>
    </row>
    <row r="8" spans="1:11" x14ac:dyDescent="0.2">
      <c r="A8" s="18" t="s">
        <v>45</v>
      </c>
      <c r="B8" s="217">
        <v>8962</v>
      </c>
      <c r="C8" s="217">
        <v>941</v>
      </c>
      <c r="D8" s="217">
        <v>1014</v>
      </c>
      <c r="E8" s="217">
        <f t="shared" si="0"/>
        <v>10917</v>
      </c>
      <c r="F8" s="217"/>
    </row>
    <row r="9" spans="1:11" x14ac:dyDescent="0.2">
      <c r="A9" s="127" t="s">
        <v>48</v>
      </c>
      <c r="B9" s="218">
        <f>SUM(B5:B8)</f>
        <v>109513</v>
      </c>
      <c r="C9" s="218">
        <f>SUM(C5:C8)</f>
        <v>12300</v>
      </c>
      <c r="D9" s="218">
        <f>SUM(D5:D8)</f>
        <v>13248</v>
      </c>
      <c r="E9" s="218">
        <f>SUM(E5:E8)</f>
        <v>135061</v>
      </c>
      <c r="F9" s="217"/>
      <c r="I9" s="30"/>
    </row>
    <row r="10" spans="1:11" x14ac:dyDescent="0.2">
      <c r="F10" s="18"/>
      <c r="I10" s="30"/>
    </row>
    <row r="11" spans="1:11" ht="12.75" thickBot="1" x14ac:dyDescent="0.25">
      <c r="A11" s="89">
        <v>2011</v>
      </c>
      <c r="B11" s="216"/>
      <c r="C11" s="216"/>
      <c r="D11" s="216"/>
      <c r="E11" s="216"/>
      <c r="F11" s="85"/>
    </row>
    <row r="12" spans="1:11" x14ac:dyDescent="0.2">
      <c r="A12" s="109" t="s">
        <v>42</v>
      </c>
      <c r="B12" s="126">
        <v>71256</v>
      </c>
      <c r="C12" s="126">
        <v>8121</v>
      </c>
      <c r="D12" s="126">
        <v>6942</v>
      </c>
      <c r="E12" s="126">
        <f>SUM(B12:D12)</f>
        <v>86319</v>
      </c>
      <c r="F12" s="126"/>
    </row>
    <row r="13" spans="1:11" x14ac:dyDescent="0.2">
      <c r="A13" s="109" t="s">
        <v>43</v>
      </c>
      <c r="B13" s="126">
        <v>8872</v>
      </c>
      <c r="C13" s="126">
        <v>942</v>
      </c>
      <c r="D13" s="126">
        <v>800</v>
      </c>
      <c r="E13" s="126">
        <f t="shared" ref="E13:E15" si="1">SUM(B13:D13)</f>
        <v>10614</v>
      </c>
      <c r="F13" s="126"/>
      <c r="I13" s="30"/>
    </row>
    <row r="14" spans="1:11" x14ac:dyDescent="0.2">
      <c r="A14" s="18" t="s">
        <v>44</v>
      </c>
      <c r="B14" s="126">
        <v>12660</v>
      </c>
      <c r="C14" s="126">
        <v>1359</v>
      </c>
      <c r="D14" s="126">
        <v>1153</v>
      </c>
      <c r="E14" s="126">
        <f t="shared" si="1"/>
        <v>15172</v>
      </c>
      <c r="F14" s="126"/>
    </row>
    <row r="15" spans="1:11" x14ac:dyDescent="0.2">
      <c r="A15" s="18" t="s">
        <v>45</v>
      </c>
      <c r="B15" s="126">
        <v>8580</v>
      </c>
      <c r="C15" s="126">
        <v>1028</v>
      </c>
      <c r="D15" s="126">
        <v>873</v>
      </c>
      <c r="E15" s="126">
        <f t="shared" si="1"/>
        <v>10481</v>
      </c>
      <c r="F15" s="126"/>
    </row>
    <row r="16" spans="1:11" x14ac:dyDescent="0.2">
      <c r="A16" s="127" t="s">
        <v>48</v>
      </c>
      <c r="B16" s="219">
        <f>SUM(B12:B15)</f>
        <v>101368</v>
      </c>
      <c r="C16" s="219">
        <f>SUM(C12:C15)</f>
        <v>11450</v>
      </c>
      <c r="D16" s="219">
        <f>SUM(D12:D15)</f>
        <v>9768</v>
      </c>
      <c r="E16" s="219">
        <f>SUM(E12:E15)</f>
        <v>122586</v>
      </c>
      <c r="F16" s="126"/>
    </row>
    <row r="17" spans="6:14" x14ac:dyDescent="0.2">
      <c r="F17" s="18"/>
    </row>
    <row r="21" spans="6:14" x14ac:dyDescent="0.2">
      <c r="J21" s="220"/>
      <c r="K21" s="221"/>
      <c r="L21" s="220"/>
      <c r="M21" s="221"/>
    </row>
    <row r="22" spans="6:14" x14ac:dyDescent="0.2">
      <c r="J22" s="220"/>
      <c r="K22" s="221"/>
      <c r="L22" s="220"/>
      <c r="M22" s="221"/>
    </row>
    <row r="23" spans="6:14" x14ac:dyDescent="0.2">
      <c r="J23" s="220"/>
      <c r="K23" s="221"/>
      <c r="L23" s="220"/>
      <c r="M23" s="221"/>
    </row>
    <row r="24" spans="6:14" x14ac:dyDescent="0.2">
      <c r="J24" s="220"/>
      <c r="K24" s="221"/>
      <c r="L24" s="220"/>
      <c r="M24" s="221"/>
    </row>
    <row r="25" spans="6:14" x14ac:dyDescent="0.2">
      <c r="J25" s="220"/>
      <c r="K25" s="221"/>
      <c r="L25" s="407"/>
      <c r="M25" s="407"/>
      <c r="N25" s="407"/>
    </row>
    <row r="26" spans="6:14" x14ac:dyDescent="0.2">
      <c r="K26" s="221"/>
      <c r="L26" s="407"/>
      <c r="M26" s="407"/>
      <c r="N26" s="407"/>
    </row>
    <row r="27" spans="6:14" x14ac:dyDescent="0.2">
      <c r="L27" s="407"/>
      <c r="M27" s="407"/>
      <c r="N27" s="407"/>
    </row>
    <row r="28" spans="6:14" x14ac:dyDescent="0.2">
      <c r="L28" s="221"/>
      <c r="M28" s="407"/>
      <c r="N28" s="221"/>
    </row>
    <row r="29" spans="6:14" x14ac:dyDescent="0.2">
      <c r="L29" s="407"/>
      <c r="M29" s="407"/>
      <c r="N29" s="407"/>
    </row>
    <row r="30" spans="6:14" x14ac:dyDescent="0.2">
      <c r="L30" s="407"/>
      <c r="M30" s="407"/>
      <c r="N30" s="40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rowBreaks count="1" manualBreakCount="1">
    <brk id="18" max="16383" man="1"/>
  </rowBreaks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F39"/>
  <sheetViews>
    <sheetView workbookViewId="0">
      <selection activeCell="F15" sqref="F15"/>
    </sheetView>
  </sheetViews>
  <sheetFormatPr baseColWidth="10" defaultColWidth="11" defaultRowHeight="12" x14ac:dyDescent="0.2"/>
  <cols>
    <col min="1" max="1" width="24" style="22" customWidth="1"/>
    <col min="2" max="2" width="22.375" style="22" customWidth="1"/>
    <col min="3" max="3" width="27.875" style="22" customWidth="1"/>
    <col min="4" max="4" width="11" style="22"/>
    <col min="5" max="5" width="15.625" style="22" customWidth="1"/>
    <col min="6" max="16384" width="11" style="22"/>
  </cols>
  <sheetData>
    <row r="1" spans="1:6" ht="42.75" customHeight="1" x14ac:dyDescent="0.2">
      <c r="A1" s="441" t="s">
        <v>321</v>
      </c>
      <c r="B1" s="441"/>
      <c r="C1" s="441"/>
    </row>
    <row r="2" spans="1:6" x14ac:dyDescent="0.2">
      <c r="A2" s="222" t="s">
        <v>240</v>
      </c>
      <c r="B2" s="223"/>
      <c r="C2" s="223"/>
    </row>
    <row r="3" spans="1:6" x14ac:dyDescent="0.2">
      <c r="A3" s="224"/>
      <c r="B3" s="224"/>
      <c r="C3" s="224"/>
    </row>
    <row r="4" spans="1:6" ht="23.25" customHeight="1" thickBot="1" x14ac:dyDescent="0.25">
      <c r="A4" s="89">
        <v>2012</v>
      </c>
      <c r="B4" s="157" t="s">
        <v>300</v>
      </c>
      <c r="C4" s="225" t="s">
        <v>301</v>
      </c>
    </row>
    <row r="5" spans="1:6" x14ac:dyDescent="0.2">
      <c r="A5" s="18" t="s">
        <v>33</v>
      </c>
      <c r="B5" s="226">
        <v>78635</v>
      </c>
      <c r="C5" s="226">
        <f>(B5+B18)/2</f>
        <v>75136</v>
      </c>
    </row>
    <row r="6" spans="1:6" x14ac:dyDescent="0.2">
      <c r="A6" s="18" t="s">
        <v>34</v>
      </c>
      <c r="B6" s="226">
        <v>56426</v>
      </c>
      <c r="C6" s="226">
        <f>(B6+B19)/2</f>
        <v>53687.5</v>
      </c>
    </row>
    <row r="7" spans="1:6" x14ac:dyDescent="0.2">
      <c r="A7" s="127" t="s">
        <v>35</v>
      </c>
      <c r="B7" s="227">
        <f>SUM(B5:B6)</f>
        <v>135061</v>
      </c>
      <c r="C7" s="227">
        <f>SUM(C5:C6)</f>
        <v>128823.5</v>
      </c>
    </row>
    <row r="8" spans="1:6" x14ac:dyDescent="0.2">
      <c r="A8" s="22" t="s">
        <v>36</v>
      </c>
      <c r="B8" s="228">
        <v>-423</v>
      </c>
      <c r="C8" s="226">
        <f>(B8+B21)/2</f>
        <v>-420.5</v>
      </c>
    </row>
    <row r="9" spans="1:6" x14ac:dyDescent="0.2">
      <c r="A9" s="18" t="s">
        <v>37</v>
      </c>
      <c r="B9" s="226">
        <v>-332</v>
      </c>
      <c r="C9" s="226">
        <f>(B9+B22)/2</f>
        <v>-347</v>
      </c>
    </row>
    <row r="10" spans="1:6" x14ac:dyDescent="0.2">
      <c r="A10" s="18" t="s">
        <v>206</v>
      </c>
      <c r="B10" s="226">
        <v>-1</v>
      </c>
      <c r="C10" s="226">
        <f>(B10+B23)/2</f>
        <v>-1.5</v>
      </c>
    </row>
    <row r="11" spans="1:6" x14ac:dyDescent="0.2">
      <c r="A11" s="127" t="s">
        <v>38</v>
      </c>
      <c r="B11" s="227">
        <f>SUM(B7:B10)</f>
        <v>134305</v>
      </c>
      <c r="C11" s="227">
        <f>SUM(C7:C10)</f>
        <v>128054.5</v>
      </c>
      <c r="F11" s="30"/>
    </row>
    <row r="12" spans="1:6" x14ac:dyDescent="0.2">
      <c r="A12" s="18"/>
      <c r="B12" s="226"/>
      <c r="C12" s="226"/>
    </row>
    <row r="13" spans="1:6" x14ac:dyDescent="0.2">
      <c r="A13" s="18" t="s">
        <v>39</v>
      </c>
      <c r="B13" s="226">
        <v>1007</v>
      </c>
      <c r="C13" s="226">
        <f>(B13+B26)/2</f>
        <v>505</v>
      </c>
    </row>
    <row r="14" spans="1:6" x14ac:dyDescent="0.2">
      <c r="A14" s="18" t="s">
        <v>40</v>
      </c>
      <c r="B14" s="226">
        <v>1087</v>
      </c>
      <c r="C14" s="226">
        <f>(B14+B27)/2</f>
        <v>905</v>
      </c>
    </row>
    <row r="15" spans="1:6" x14ac:dyDescent="0.2">
      <c r="A15" s="127" t="s">
        <v>41</v>
      </c>
      <c r="B15" s="227">
        <f>SUM(B11:B14)</f>
        <v>136399</v>
      </c>
      <c r="C15" s="227">
        <f>SUM(C11:C14)</f>
        <v>129464.5</v>
      </c>
    </row>
    <row r="17" spans="1:3" ht="12.75" thickBot="1" x14ac:dyDescent="0.25">
      <c r="A17" s="89">
        <v>2011</v>
      </c>
      <c r="B17" s="229"/>
      <c r="C17" s="229"/>
    </row>
    <row r="18" spans="1:3" x14ac:dyDescent="0.2">
      <c r="A18" s="18" t="s">
        <v>33</v>
      </c>
      <c r="B18" s="230">
        <v>71637</v>
      </c>
      <c r="C18" s="230">
        <v>68044.5</v>
      </c>
    </row>
    <row r="19" spans="1:3" x14ac:dyDescent="0.2">
      <c r="A19" s="18" t="s">
        <v>34</v>
      </c>
      <c r="B19" s="230">
        <v>50949</v>
      </c>
      <c r="C19" s="230">
        <v>56357</v>
      </c>
    </row>
    <row r="20" spans="1:3" x14ac:dyDescent="0.2">
      <c r="A20" s="127" t="s">
        <v>35</v>
      </c>
      <c r="B20" s="231">
        <v>122586</v>
      </c>
      <c r="C20" s="231">
        <v>124401.5</v>
      </c>
    </row>
    <row r="21" spans="1:3" x14ac:dyDescent="0.2">
      <c r="A21" s="22" t="s">
        <v>36</v>
      </c>
      <c r="B21" s="102">
        <v>-418</v>
      </c>
      <c r="C21" s="102">
        <v>-410</v>
      </c>
    </row>
    <row r="22" spans="1:3" x14ac:dyDescent="0.2">
      <c r="A22" s="18" t="s">
        <v>37</v>
      </c>
      <c r="B22" s="230">
        <v>-362</v>
      </c>
      <c r="C22" s="230">
        <v>-359.5</v>
      </c>
    </row>
    <row r="23" spans="1:3" x14ac:dyDescent="0.2">
      <c r="A23" s="18" t="s">
        <v>206</v>
      </c>
      <c r="B23" s="230">
        <v>-2</v>
      </c>
      <c r="C23" s="230">
        <v>-2.5</v>
      </c>
    </row>
    <row r="24" spans="1:3" x14ac:dyDescent="0.2">
      <c r="A24" s="127" t="s">
        <v>38</v>
      </c>
      <c r="B24" s="231">
        <v>121804</v>
      </c>
      <c r="C24" s="231">
        <v>123629.5</v>
      </c>
    </row>
    <row r="25" spans="1:3" x14ac:dyDescent="0.2">
      <c r="A25" s="18"/>
      <c r="B25" s="230"/>
      <c r="C25" s="230"/>
    </row>
    <row r="26" spans="1:3" x14ac:dyDescent="0.2">
      <c r="A26" s="18" t="s">
        <v>39</v>
      </c>
      <c r="B26" s="230">
        <v>3</v>
      </c>
      <c r="C26" s="230">
        <v>513</v>
      </c>
    </row>
    <row r="27" spans="1:3" x14ac:dyDescent="0.2">
      <c r="A27" s="18" t="s">
        <v>40</v>
      </c>
      <c r="B27" s="230">
        <v>723</v>
      </c>
      <c r="C27" s="230">
        <v>998</v>
      </c>
    </row>
    <row r="28" spans="1:3" x14ac:dyDescent="0.2">
      <c r="A28" s="127" t="s">
        <v>41</v>
      </c>
      <c r="B28" s="231">
        <v>122530</v>
      </c>
      <c r="C28" s="231">
        <v>125140.5</v>
      </c>
    </row>
    <row r="39" spans="1:1" x14ac:dyDescent="0.2">
      <c r="A39" s="232"/>
    </row>
  </sheetData>
  <mergeCells count="1">
    <mergeCell ref="A1:C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pageSetUpPr fitToPage="1"/>
  </sheetPr>
  <dimension ref="A1:K58"/>
  <sheetViews>
    <sheetView zoomScaleNormal="100" workbookViewId="0">
      <selection activeCell="D15" sqref="D15"/>
    </sheetView>
  </sheetViews>
  <sheetFormatPr baseColWidth="10" defaultColWidth="11" defaultRowHeight="12" x14ac:dyDescent="0.2"/>
  <cols>
    <col min="1" max="1" width="29.875" style="22" customWidth="1"/>
    <col min="2" max="2" width="2.75" style="22" customWidth="1"/>
    <col min="3" max="3" width="7.625" style="22" customWidth="1"/>
    <col min="4" max="4" width="9.5" style="22" customWidth="1"/>
    <col min="5" max="6" width="7.625" style="22" customWidth="1"/>
    <col min="7" max="7" width="9.75" style="22" customWidth="1"/>
    <col min="8" max="9" width="7.625" style="22" customWidth="1"/>
    <col min="10" max="10" width="11" style="22"/>
    <col min="11" max="11" width="21.25" style="22" customWidth="1"/>
    <col min="12" max="16384" width="11" style="22"/>
  </cols>
  <sheetData>
    <row r="1" spans="1:11" x14ac:dyDescent="0.2">
      <c r="A1" s="233" t="s">
        <v>323</v>
      </c>
      <c r="B1" s="93"/>
      <c r="C1" s="124"/>
      <c r="D1" s="124"/>
    </row>
    <row r="2" spans="1:11" x14ac:dyDescent="0.2">
      <c r="A2" s="93" t="s">
        <v>240</v>
      </c>
      <c r="B2" s="93"/>
      <c r="C2" s="85">
        <v>2012</v>
      </c>
      <c r="D2" s="122"/>
      <c r="E2" s="234"/>
      <c r="F2" s="166">
        <v>2011</v>
      </c>
    </row>
    <row r="3" spans="1:11" ht="36.75" thickBot="1" x14ac:dyDescent="0.25">
      <c r="A3" s="89"/>
      <c r="B3" s="216"/>
      <c r="C3" s="157" t="s">
        <v>297</v>
      </c>
      <c r="D3" s="157" t="s">
        <v>239</v>
      </c>
      <c r="E3" s="235" t="s">
        <v>9</v>
      </c>
      <c r="F3" s="158" t="s">
        <v>297</v>
      </c>
      <c r="G3" s="158" t="s">
        <v>239</v>
      </c>
      <c r="H3" s="158" t="s">
        <v>9</v>
      </c>
      <c r="I3" s="85"/>
      <c r="J3" s="85"/>
    </row>
    <row r="4" spans="1:11" x14ac:dyDescent="0.2">
      <c r="A4" s="22" t="s">
        <v>49</v>
      </c>
      <c r="B4" s="236"/>
      <c r="C4" s="237">
        <v>4141</v>
      </c>
      <c r="D4" s="237">
        <v>1659</v>
      </c>
      <c r="E4" s="238">
        <f>+C4+D4</f>
        <v>5800</v>
      </c>
      <c r="F4" s="239">
        <v>3773</v>
      </c>
      <c r="G4" s="239">
        <v>729.35154635008166</v>
      </c>
      <c r="H4" s="239">
        <f>SUM(F4:G4)</f>
        <v>4502.3515463500817</v>
      </c>
      <c r="I4" s="168"/>
      <c r="J4" s="18"/>
    </row>
    <row r="5" spans="1:11" x14ac:dyDescent="0.2">
      <c r="A5" s="22" t="s">
        <v>50</v>
      </c>
      <c r="B5" s="236"/>
      <c r="C5" s="237">
        <v>597</v>
      </c>
      <c r="D5" s="237">
        <v>204</v>
      </c>
      <c r="E5" s="238">
        <f t="shared" ref="E5:E16" si="0">+C5+D5</f>
        <v>801</v>
      </c>
      <c r="F5" s="239">
        <v>416</v>
      </c>
      <c r="G5" s="239">
        <v>198.74385602913321</v>
      </c>
      <c r="H5" s="239">
        <f t="shared" ref="H5:H17" si="1">SUM(F5:G5)</f>
        <v>614.74385602913321</v>
      </c>
      <c r="I5" s="237"/>
    </row>
    <row r="6" spans="1:11" x14ac:dyDescent="0.2">
      <c r="A6" s="22" t="s">
        <v>51</v>
      </c>
      <c r="B6" s="236"/>
      <c r="C6" s="237">
        <v>2351</v>
      </c>
      <c r="D6" s="237">
        <v>977</v>
      </c>
      <c r="E6" s="238">
        <f t="shared" si="0"/>
        <v>3328</v>
      </c>
      <c r="F6" s="239">
        <v>2728</v>
      </c>
      <c r="G6" s="239">
        <v>81.075037681933281</v>
      </c>
      <c r="H6" s="239">
        <f t="shared" si="1"/>
        <v>2809.0750376819333</v>
      </c>
      <c r="I6" s="237"/>
    </row>
    <row r="7" spans="1:11" x14ac:dyDescent="0.2">
      <c r="A7" s="22" t="s">
        <v>52</v>
      </c>
      <c r="B7" s="236"/>
      <c r="C7" s="237">
        <v>2135</v>
      </c>
      <c r="D7" s="237">
        <v>597</v>
      </c>
      <c r="E7" s="238">
        <f t="shared" si="0"/>
        <v>2732</v>
      </c>
      <c r="F7" s="239">
        <v>1686</v>
      </c>
      <c r="G7" s="239">
        <v>1223.6561424518322</v>
      </c>
      <c r="H7" s="239">
        <f t="shared" si="1"/>
        <v>2909.6561424518322</v>
      </c>
      <c r="I7" s="237"/>
      <c r="K7" s="30"/>
    </row>
    <row r="8" spans="1:11" x14ac:dyDescent="0.2">
      <c r="A8" s="22" t="s">
        <v>53</v>
      </c>
      <c r="B8" s="236"/>
      <c r="C8" s="240">
        <v>3804</v>
      </c>
      <c r="D8" s="240">
        <v>1260</v>
      </c>
      <c r="E8" s="238">
        <f t="shared" si="0"/>
        <v>5064</v>
      </c>
      <c r="F8" s="239">
        <v>4022</v>
      </c>
      <c r="G8" s="239">
        <v>2518.0399758946069</v>
      </c>
      <c r="H8" s="239">
        <f t="shared" si="1"/>
        <v>6540.0399758946069</v>
      </c>
      <c r="I8" s="237"/>
    </row>
    <row r="9" spans="1:11" x14ac:dyDescent="0.2">
      <c r="A9" s="22" t="s">
        <v>54</v>
      </c>
      <c r="B9" s="236"/>
      <c r="C9" s="237">
        <v>2975</v>
      </c>
      <c r="D9" s="237">
        <v>1052</v>
      </c>
      <c r="E9" s="238">
        <f t="shared" si="0"/>
        <v>4027</v>
      </c>
      <c r="F9" s="239">
        <v>2487</v>
      </c>
      <c r="G9" s="239">
        <v>1085.8947478116884</v>
      </c>
      <c r="H9" s="239">
        <f t="shared" si="1"/>
        <v>3572.8947478116884</v>
      </c>
      <c r="I9" s="237"/>
    </row>
    <row r="10" spans="1:11" x14ac:dyDescent="0.2">
      <c r="A10" s="22" t="s">
        <v>55</v>
      </c>
      <c r="B10" s="236"/>
      <c r="C10" s="237">
        <v>6451</v>
      </c>
      <c r="D10" s="237">
        <v>2527</v>
      </c>
      <c r="E10" s="238">
        <f t="shared" si="0"/>
        <v>8978</v>
      </c>
      <c r="F10" s="239">
        <v>6553</v>
      </c>
      <c r="G10" s="239">
        <v>4481.4757245297187</v>
      </c>
      <c r="H10" s="239">
        <f t="shared" si="1"/>
        <v>11034.475724529719</v>
      </c>
      <c r="I10" s="237"/>
    </row>
    <row r="11" spans="1:11" x14ac:dyDescent="0.2">
      <c r="A11" s="22" t="s">
        <v>56</v>
      </c>
      <c r="B11" s="236"/>
      <c r="C11" s="237">
        <v>24306</v>
      </c>
      <c r="D11" s="237">
        <v>10302</v>
      </c>
      <c r="E11" s="238">
        <f t="shared" si="0"/>
        <v>34608</v>
      </c>
      <c r="F11" s="239">
        <v>23749</v>
      </c>
      <c r="G11" s="239">
        <v>3111.382096646561</v>
      </c>
      <c r="H11" s="239">
        <f t="shared" si="1"/>
        <v>26860.382096646561</v>
      </c>
      <c r="I11" s="237"/>
    </row>
    <row r="12" spans="1:11" x14ac:dyDescent="0.2">
      <c r="A12" s="22" t="s">
        <v>57</v>
      </c>
      <c r="B12" s="236"/>
      <c r="C12" s="237">
        <v>7650</v>
      </c>
      <c r="D12" s="168">
        <v>2671</v>
      </c>
      <c r="E12" s="238">
        <f t="shared" si="0"/>
        <v>10321</v>
      </c>
      <c r="F12" s="239">
        <v>6827</v>
      </c>
      <c r="G12" s="239">
        <v>2375.7733275933315</v>
      </c>
      <c r="H12" s="239">
        <f t="shared" si="1"/>
        <v>9202.7733275933315</v>
      </c>
      <c r="I12" s="237"/>
    </row>
    <row r="13" spans="1:11" x14ac:dyDescent="0.2">
      <c r="A13" s="18" t="s">
        <v>58</v>
      </c>
      <c r="B13" s="236"/>
      <c r="C13" s="237">
        <v>1948.5</v>
      </c>
      <c r="D13" s="241">
        <v>1027.45</v>
      </c>
      <c r="E13" s="238">
        <f t="shared" si="0"/>
        <v>2975.95</v>
      </c>
      <c r="F13" s="239">
        <v>1068</v>
      </c>
      <c r="G13" s="239">
        <v>2522.8520634051465</v>
      </c>
      <c r="H13" s="239">
        <f t="shared" si="1"/>
        <v>3590.8520634051465</v>
      </c>
      <c r="I13" s="237"/>
    </row>
    <row r="14" spans="1:11" x14ac:dyDescent="0.2">
      <c r="A14" s="18" t="s">
        <v>59</v>
      </c>
      <c r="B14" s="236"/>
      <c r="C14" s="237">
        <f>292+293</f>
        <v>585</v>
      </c>
      <c r="D14" s="242">
        <v>-585</v>
      </c>
      <c r="E14" s="238">
        <f t="shared" si="0"/>
        <v>0</v>
      </c>
      <c r="F14" s="239">
        <v>466</v>
      </c>
      <c r="G14" s="239">
        <v>-466</v>
      </c>
      <c r="H14" s="239">
        <f t="shared" si="1"/>
        <v>0</v>
      </c>
      <c r="I14" s="237"/>
      <c r="K14" s="407"/>
    </row>
    <row r="15" spans="1:11" x14ac:dyDescent="0.2">
      <c r="A15" s="17" t="s">
        <v>60</v>
      </c>
      <c r="B15" s="243"/>
      <c r="C15" s="244">
        <f>SUM(C4:C14)</f>
        <v>56943.5</v>
      </c>
      <c r="D15" s="244">
        <v>21691.45</v>
      </c>
      <c r="E15" s="245">
        <f t="shared" si="0"/>
        <v>78634.95</v>
      </c>
      <c r="F15" s="246">
        <v>53775</v>
      </c>
      <c r="G15" s="246">
        <v>17862.244518394033</v>
      </c>
      <c r="H15" s="246">
        <f t="shared" si="1"/>
        <v>71637.244518394029</v>
      </c>
      <c r="I15" s="244"/>
      <c r="K15" s="30"/>
    </row>
    <row r="16" spans="1:11" x14ac:dyDescent="0.2">
      <c r="A16" s="247" t="s">
        <v>34</v>
      </c>
      <c r="B16" s="248"/>
      <c r="C16" s="249">
        <v>52569</v>
      </c>
      <c r="D16" s="250">
        <v>3857</v>
      </c>
      <c r="E16" s="251">
        <f t="shared" si="0"/>
        <v>56426</v>
      </c>
      <c r="F16" s="252">
        <v>47593</v>
      </c>
      <c r="G16" s="253">
        <v>3355.7554816059637</v>
      </c>
      <c r="H16" s="252">
        <f t="shared" si="1"/>
        <v>50948.755481605964</v>
      </c>
      <c r="I16" s="168"/>
      <c r="K16" s="407"/>
    </row>
    <row r="17" spans="1:11" x14ac:dyDescent="0.2">
      <c r="A17" s="127" t="s">
        <v>48</v>
      </c>
      <c r="B17" s="254"/>
      <c r="C17" s="218">
        <f>SUM(C15:C16)</f>
        <v>109512.5</v>
      </c>
      <c r="D17" s="218">
        <f>+D15+D16</f>
        <v>25548.45</v>
      </c>
      <c r="E17" s="255">
        <f>+E15+E16</f>
        <v>135060.95000000001</v>
      </c>
      <c r="F17" s="219">
        <v>101368</v>
      </c>
      <c r="G17" s="219">
        <v>21217.999999999996</v>
      </c>
      <c r="H17" s="219">
        <f t="shared" si="1"/>
        <v>122586</v>
      </c>
      <c r="I17" s="217"/>
      <c r="K17" s="407"/>
    </row>
    <row r="22" spans="1:11" x14ac:dyDescent="0.2">
      <c r="H22" s="85"/>
      <c r="I22" s="85"/>
      <c r="K22" s="104"/>
    </row>
    <row r="23" spans="1:11" x14ac:dyDescent="0.2">
      <c r="H23" s="239"/>
      <c r="I23" s="239"/>
    </row>
    <row r="24" spans="1:11" x14ac:dyDescent="0.2">
      <c r="H24" s="239"/>
      <c r="I24" s="239"/>
    </row>
    <row r="25" spans="1:11" x14ac:dyDescent="0.2">
      <c r="H25" s="239"/>
      <c r="I25" s="239"/>
    </row>
    <row r="26" spans="1:11" x14ac:dyDescent="0.2">
      <c r="H26" s="239"/>
      <c r="I26" s="239"/>
    </row>
    <row r="27" spans="1:11" x14ac:dyDescent="0.2">
      <c r="H27" s="239"/>
      <c r="I27" s="239"/>
    </row>
    <row r="28" spans="1:11" x14ac:dyDescent="0.2">
      <c r="H28" s="239"/>
      <c r="I28" s="239"/>
    </row>
    <row r="29" spans="1:11" x14ac:dyDescent="0.2">
      <c r="H29" s="239"/>
      <c r="I29" s="239"/>
    </row>
    <row r="30" spans="1:11" x14ac:dyDescent="0.2">
      <c r="H30" s="239"/>
      <c r="I30" s="239"/>
    </row>
    <row r="31" spans="1:11" x14ac:dyDescent="0.2">
      <c r="H31" s="239"/>
      <c r="I31" s="239"/>
    </row>
    <row r="32" spans="1:11" x14ac:dyDescent="0.2">
      <c r="H32" s="239"/>
      <c r="I32" s="239"/>
    </row>
    <row r="33" spans="5:10" x14ac:dyDescent="0.2">
      <c r="H33" s="239"/>
      <c r="I33" s="239"/>
    </row>
    <row r="34" spans="5:10" x14ac:dyDescent="0.2">
      <c r="H34" s="244"/>
      <c r="I34" s="244"/>
    </row>
    <row r="35" spans="5:10" x14ac:dyDescent="0.2">
      <c r="H35" s="165"/>
      <c r="I35" s="165"/>
    </row>
    <row r="36" spans="5:10" x14ac:dyDescent="0.2">
      <c r="H36" s="217"/>
      <c r="I36" s="217"/>
    </row>
    <row r="46" spans="5:10" x14ac:dyDescent="0.2">
      <c r="E46" s="256"/>
      <c r="F46" s="256"/>
      <c r="G46" s="256"/>
      <c r="H46" s="256"/>
      <c r="I46" s="256"/>
      <c r="J46" s="256"/>
    </row>
    <row r="47" spans="5:10" x14ac:dyDescent="0.2">
      <c r="E47" s="256"/>
      <c r="F47" s="256"/>
      <c r="G47" s="256"/>
      <c r="H47" s="256"/>
      <c r="I47" s="256"/>
      <c r="J47" s="256"/>
    </row>
    <row r="48" spans="5:10" x14ac:dyDescent="0.2">
      <c r="E48" s="256"/>
      <c r="F48" s="256"/>
      <c r="G48" s="256"/>
      <c r="H48" s="256"/>
      <c r="I48" s="256"/>
      <c r="J48" s="256"/>
    </row>
    <row r="49" spans="1:10" x14ac:dyDescent="0.2">
      <c r="E49" s="256"/>
      <c r="F49" s="256"/>
      <c r="G49" s="256"/>
      <c r="H49" s="256"/>
      <c r="I49" s="256"/>
      <c r="J49" s="256"/>
    </row>
    <row r="50" spans="1:10" x14ac:dyDescent="0.2">
      <c r="E50" s="256"/>
      <c r="F50" s="256"/>
      <c r="G50" s="256"/>
      <c r="H50" s="256"/>
      <c r="I50" s="256"/>
      <c r="J50" s="256"/>
    </row>
    <row r="51" spans="1:10" x14ac:dyDescent="0.2">
      <c r="E51" s="256"/>
      <c r="F51" s="256"/>
      <c r="G51" s="256"/>
      <c r="H51" s="256"/>
      <c r="I51" s="256"/>
      <c r="J51" s="256"/>
    </row>
    <row r="52" spans="1:10" x14ac:dyDescent="0.2">
      <c r="E52" s="256"/>
      <c r="F52" s="256"/>
      <c r="G52" s="256"/>
      <c r="H52" s="256"/>
      <c r="I52" s="256"/>
      <c r="J52" s="256"/>
    </row>
    <row r="53" spans="1:10" x14ac:dyDescent="0.2">
      <c r="E53" s="256"/>
      <c r="F53" s="256"/>
      <c r="G53" s="256"/>
      <c r="H53" s="256"/>
      <c r="I53" s="256"/>
      <c r="J53" s="256"/>
    </row>
    <row r="54" spans="1:10" x14ac:dyDescent="0.2">
      <c r="E54" s="256"/>
      <c r="F54" s="256"/>
      <c r="G54" s="256"/>
      <c r="H54" s="256"/>
      <c r="I54" s="256"/>
      <c r="J54" s="256"/>
    </row>
    <row r="55" spans="1:10" x14ac:dyDescent="0.2">
      <c r="A55" s="18"/>
      <c r="E55" s="256"/>
      <c r="F55" s="256"/>
      <c r="G55" s="256"/>
      <c r="H55" s="256"/>
      <c r="I55" s="256"/>
      <c r="J55" s="256"/>
    </row>
    <row r="56" spans="1:10" x14ac:dyDescent="0.2">
      <c r="A56" s="18"/>
      <c r="E56" s="256"/>
      <c r="F56" s="256"/>
      <c r="G56" s="256"/>
      <c r="H56" s="256"/>
      <c r="I56" s="256"/>
      <c r="J56" s="256"/>
    </row>
    <row r="57" spans="1:10" x14ac:dyDescent="0.2">
      <c r="A57" s="257"/>
      <c r="E57" s="256"/>
      <c r="F57" s="256"/>
      <c r="G57" s="256"/>
      <c r="H57" s="256"/>
      <c r="I57" s="256"/>
      <c r="J57" s="256"/>
    </row>
    <row r="58" spans="1:10" x14ac:dyDescent="0.2">
      <c r="A58" s="258"/>
      <c r="E58" s="256"/>
      <c r="F58" s="256"/>
      <c r="G58" s="256"/>
      <c r="H58" s="256"/>
      <c r="I58" s="256"/>
      <c r="J58" s="256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Footer>&amp;R&amp;A</oddFoot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pageSetUpPr fitToPage="1"/>
  </sheetPr>
  <dimension ref="A1:S28"/>
  <sheetViews>
    <sheetView zoomScaleNormal="100" workbookViewId="0">
      <selection activeCell="C28" sqref="C28"/>
    </sheetView>
  </sheetViews>
  <sheetFormatPr baseColWidth="10" defaultColWidth="11" defaultRowHeight="12" x14ac:dyDescent="0.2"/>
  <cols>
    <col min="1" max="1" width="23.375" style="22" customWidth="1"/>
    <col min="2" max="2" width="10.125" style="22" bestFit="1" customWidth="1"/>
    <col min="3" max="3" width="11.75" style="22" customWidth="1"/>
    <col min="4" max="4" width="11.5" style="22" customWidth="1"/>
    <col min="5" max="5" width="11.25" style="22" customWidth="1"/>
    <col min="6" max="6" width="12" style="22" customWidth="1"/>
    <col min="7" max="7" width="5.5" style="22" customWidth="1"/>
    <col min="8" max="8" width="21.375" style="22" customWidth="1"/>
    <col min="9" max="16384" width="11" style="22"/>
  </cols>
  <sheetData>
    <row r="1" spans="1:19" x14ac:dyDescent="0.2">
      <c r="A1" s="233" t="s">
        <v>324</v>
      </c>
      <c r="B1" s="93"/>
      <c r="C1" s="124"/>
      <c r="D1" s="259"/>
    </row>
    <row r="2" spans="1:19" x14ac:dyDescent="0.2">
      <c r="A2" s="93" t="s">
        <v>240</v>
      </c>
      <c r="B2" s="93"/>
      <c r="C2" s="124"/>
    </row>
    <row r="3" spans="1:19" x14ac:dyDescent="0.2">
      <c r="A3" s="93"/>
      <c r="B3" s="93"/>
      <c r="C3" s="124"/>
    </row>
    <row r="4" spans="1:19" ht="12.75" thickBot="1" x14ac:dyDescent="0.25">
      <c r="A4" s="162">
        <v>2012</v>
      </c>
      <c r="B4" s="216" t="s">
        <v>61</v>
      </c>
      <c r="C4" s="216" t="s">
        <v>62</v>
      </c>
      <c r="D4" s="216" t="s">
        <v>63</v>
      </c>
      <c r="E4" s="216" t="s">
        <v>64</v>
      </c>
      <c r="F4" s="216" t="s">
        <v>9</v>
      </c>
      <c r="G4" s="85"/>
    </row>
    <row r="5" spans="1:19" x14ac:dyDescent="0.2">
      <c r="A5" s="81" t="s">
        <v>297</v>
      </c>
      <c r="B5" s="126">
        <v>33309</v>
      </c>
      <c r="C5" s="126">
        <v>4708</v>
      </c>
      <c r="D5" s="126">
        <v>18200</v>
      </c>
      <c r="E5" s="126">
        <v>53296</v>
      </c>
      <c r="F5" s="126">
        <f>SUM(B5:E5)</f>
        <v>109513</v>
      </c>
      <c r="G5" s="126"/>
      <c r="I5" s="30"/>
    </row>
    <row r="6" spans="1:19" x14ac:dyDescent="0.2">
      <c r="A6" s="18" t="s">
        <v>46</v>
      </c>
      <c r="B6" s="126">
        <v>12300</v>
      </c>
      <c r="C6" s="126"/>
      <c r="D6" s="126"/>
      <c r="E6" s="126"/>
      <c r="F6" s="126">
        <f>SUM(B6:E6)</f>
        <v>12300</v>
      </c>
      <c r="G6" s="126"/>
    </row>
    <row r="7" spans="1:19" x14ac:dyDescent="0.2">
      <c r="A7" s="260" t="s">
        <v>47</v>
      </c>
      <c r="B7" s="261"/>
      <c r="C7" s="261">
        <v>10020</v>
      </c>
      <c r="D7" s="261">
        <v>1561</v>
      </c>
      <c r="E7" s="261">
        <v>1667</v>
      </c>
      <c r="F7" s="261">
        <f>SUM(B7:E7)</f>
        <v>13248</v>
      </c>
      <c r="G7" s="126"/>
    </row>
    <row r="8" spans="1:19" x14ac:dyDescent="0.2">
      <c r="A8" s="17" t="s">
        <v>48</v>
      </c>
      <c r="B8" s="262">
        <f>SUM(B5:B7)</f>
        <v>45609</v>
      </c>
      <c r="C8" s="262">
        <f>SUM(C5:C7)</f>
        <v>14728</v>
      </c>
      <c r="D8" s="262">
        <f>SUM(D5:D7)</f>
        <v>19761</v>
      </c>
      <c r="E8" s="262">
        <f>SUM(E5:E7)</f>
        <v>54963</v>
      </c>
      <c r="F8" s="262">
        <f>SUM(F5:F7)</f>
        <v>135061</v>
      </c>
      <c r="G8" s="217"/>
    </row>
    <row r="9" spans="1:19" ht="8.25" customHeight="1" x14ac:dyDescent="0.2">
      <c r="A9" s="233"/>
      <c r="B9" s="126"/>
      <c r="C9" s="126"/>
      <c r="D9" s="126"/>
      <c r="E9" s="126"/>
      <c r="F9" s="126"/>
      <c r="G9" s="104"/>
    </row>
    <row r="10" spans="1:19" x14ac:dyDescent="0.2">
      <c r="A10" s="17" t="s">
        <v>39</v>
      </c>
      <c r="B10" s="217">
        <v>1007</v>
      </c>
      <c r="C10" s="217" t="s">
        <v>156</v>
      </c>
      <c r="D10" s="217" t="s">
        <v>156</v>
      </c>
      <c r="E10" s="217" t="s">
        <v>156</v>
      </c>
      <c r="F10" s="217">
        <f t="shared" ref="F10:F11" si="0">SUM(B10:E10)</f>
        <v>1007</v>
      </c>
      <c r="G10" s="126"/>
    </row>
    <row r="11" spans="1:19" x14ac:dyDescent="0.2">
      <c r="A11" s="17" t="s">
        <v>40</v>
      </c>
      <c r="B11" s="263">
        <v>1087</v>
      </c>
      <c r="C11" s="263" t="s">
        <v>156</v>
      </c>
      <c r="D11" s="263" t="s">
        <v>156</v>
      </c>
      <c r="E11" s="263" t="s">
        <v>156</v>
      </c>
      <c r="F11" s="263">
        <f t="shared" si="0"/>
        <v>1087</v>
      </c>
      <c r="G11" s="126"/>
    </row>
    <row r="12" spans="1:19" x14ac:dyDescent="0.2">
      <c r="B12" s="217"/>
      <c r="C12" s="217"/>
      <c r="D12" s="217"/>
      <c r="E12" s="217"/>
      <c r="F12" s="217"/>
    </row>
    <row r="13" spans="1:19" ht="12.75" thickBot="1" x14ac:dyDescent="0.25">
      <c r="A13" s="264">
        <v>2011</v>
      </c>
      <c r="B13" s="264"/>
      <c r="C13" s="264"/>
      <c r="D13" s="264"/>
      <c r="E13" s="264"/>
      <c r="F13" s="264"/>
    </row>
    <row r="14" spans="1:19" x14ac:dyDescent="0.2">
      <c r="A14" s="81" t="s">
        <v>297</v>
      </c>
      <c r="B14" s="126">
        <v>33216</v>
      </c>
      <c r="C14" s="126">
        <v>3871</v>
      </c>
      <c r="D14" s="126">
        <v>15161</v>
      </c>
      <c r="E14" s="126">
        <v>49120</v>
      </c>
      <c r="F14" s="126">
        <v>101368</v>
      </c>
    </row>
    <row r="15" spans="1:19" x14ac:dyDescent="0.2">
      <c r="A15" s="18" t="s">
        <v>46</v>
      </c>
      <c r="B15" s="126">
        <v>11450</v>
      </c>
      <c r="C15" s="126"/>
      <c r="D15" s="126"/>
      <c r="E15" s="126"/>
      <c r="F15" s="126">
        <f>+B15</f>
        <v>11450</v>
      </c>
    </row>
    <row r="16" spans="1:19" x14ac:dyDescent="0.2">
      <c r="A16" s="18" t="s">
        <v>47</v>
      </c>
      <c r="B16" s="126"/>
      <c r="C16" s="126">
        <v>7096</v>
      </c>
      <c r="D16" s="126">
        <v>859</v>
      </c>
      <c r="E16" s="126">
        <v>1813</v>
      </c>
      <c r="F16" s="126">
        <f>+C16+D16+E16</f>
        <v>9768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</row>
    <row r="17" spans="1:8" x14ac:dyDescent="0.2">
      <c r="A17" s="127" t="s">
        <v>48</v>
      </c>
      <c r="B17" s="219">
        <f>SUM(B14:B16)</f>
        <v>44666</v>
      </c>
      <c r="C17" s="219">
        <f>SUM(C14:C16)</f>
        <v>10967</v>
      </c>
      <c r="D17" s="219">
        <f>SUM(D14:D16)</f>
        <v>16020</v>
      </c>
      <c r="E17" s="219">
        <f>SUM(E14:E16)</f>
        <v>50933</v>
      </c>
      <c r="F17" s="265">
        <f>SUM(F14:F16)</f>
        <v>122586</v>
      </c>
      <c r="H17" s="211"/>
    </row>
    <row r="18" spans="1:8" ht="8.25" customHeight="1" x14ac:dyDescent="0.2">
      <c r="A18" s="233"/>
      <c r="B18" s="266"/>
      <c r="C18" s="126"/>
      <c r="D18" s="267"/>
      <c r="E18" s="104"/>
      <c r="F18" s="104"/>
    </row>
    <row r="19" spans="1:8" x14ac:dyDescent="0.2">
      <c r="A19" s="18" t="s">
        <v>39</v>
      </c>
      <c r="B19" s="261">
        <v>3</v>
      </c>
      <c r="C19" s="268" t="s">
        <v>156</v>
      </c>
      <c r="D19" s="268" t="s">
        <v>156</v>
      </c>
      <c r="E19" s="268" t="s">
        <v>156</v>
      </c>
      <c r="F19" s="126">
        <f t="shared" ref="F19:F20" si="1">SUM(B19:E19)</f>
        <v>3</v>
      </c>
      <c r="H19" s="104"/>
    </row>
    <row r="20" spans="1:8" x14ac:dyDescent="0.2">
      <c r="A20" s="18" t="s">
        <v>40</v>
      </c>
      <c r="B20" s="261">
        <v>723</v>
      </c>
      <c r="C20" s="268" t="s">
        <v>156</v>
      </c>
      <c r="D20" s="268" t="s">
        <v>156</v>
      </c>
      <c r="E20" s="268" t="s">
        <v>156</v>
      </c>
      <c r="F20" s="126">
        <f t="shared" si="1"/>
        <v>723</v>
      </c>
    </row>
    <row r="21" spans="1:8" x14ac:dyDescent="0.2">
      <c r="G21" s="85"/>
    </row>
    <row r="22" spans="1:8" x14ac:dyDescent="0.2">
      <c r="G22" s="126"/>
    </row>
    <row r="23" spans="1:8" x14ac:dyDescent="0.2">
      <c r="G23" s="126"/>
    </row>
    <row r="24" spans="1:8" x14ac:dyDescent="0.2">
      <c r="G24" s="126"/>
    </row>
    <row r="25" spans="1:8" x14ac:dyDescent="0.2">
      <c r="G25" s="217"/>
    </row>
    <row r="26" spans="1:8" x14ac:dyDescent="0.2">
      <c r="G26" s="104"/>
    </row>
    <row r="27" spans="1:8" x14ac:dyDescent="0.2">
      <c r="D27" s="26"/>
      <c r="G27" s="126"/>
    </row>
    <row r="28" spans="1:8" x14ac:dyDescent="0.2">
      <c r="G28" s="126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pageSetUpPr fitToPage="1"/>
  </sheetPr>
  <dimension ref="A1:E38"/>
  <sheetViews>
    <sheetView zoomScaleNormal="100" workbookViewId="0">
      <selection activeCell="E41" sqref="E41"/>
    </sheetView>
  </sheetViews>
  <sheetFormatPr baseColWidth="10" defaultColWidth="11" defaultRowHeight="12" x14ac:dyDescent="0.2"/>
  <cols>
    <col min="1" max="1" width="31.875" style="22" customWidth="1"/>
    <col min="2" max="2" width="15.125" style="22" customWidth="1"/>
    <col min="3" max="3" width="14.125" style="22" customWidth="1"/>
    <col min="4" max="4" width="15.5" style="22" customWidth="1"/>
    <col min="5" max="5" width="17.625" style="22" customWidth="1"/>
    <col min="6" max="16384" width="11" style="22"/>
  </cols>
  <sheetData>
    <row r="1" spans="1:5" x14ac:dyDescent="0.2">
      <c r="A1" s="269" t="s">
        <v>325</v>
      </c>
      <c r="B1" s="270"/>
      <c r="C1" s="270"/>
      <c r="D1" s="270"/>
    </row>
    <row r="2" spans="1:5" x14ac:dyDescent="0.2">
      <c r="A2" s="155"/>
      <c r="B2" s="155"/>
      <c r="C2" s="155"/>
      <c r="D2" s="155"/>
    </row>
    <row r="3" spans="1:5" x14ac:dyDescent="0.2">
      <c r="A3" s="271">
        <v>2012</v>
      </c>
      <c r="B3" s="442" t="s">
        <v>65</v>
      </c>
      <c r="C3" s="442"/>
    </row>
    <row r="4" spans="1:5" ht="36" x14ac:dyDescent="0.2">
      <c r="A4" s="272" t="s">
        <v>194</v>
      </c>
      <c r="B4" s="273" t="s">
        <v>207</v>
      </c>
      <c r="C4" s="273" t="s">
        <v>208</v>
      </c>
      <c r="D4" s="273" t="s">
        <v>36</v>
      </c>
      <c r="E4" s="274" t="s">
        <v>66</v>
      </c>
    </row>
    <row r="5" spans="1:5" x14ac:dyDescent="0.2">
      <c r="A5" s="22" t="s">
        <v>49</v>
      </c>
      <c r="B5" s="275">
        <v>7</v>
      </c>
      <c r="C5" s="276">
        <v>8</v>
      </c>
      <c r="D5" s="277">
        <v>6</v>
      </c>
      <c r="E5" s="277">
        <v>1</v>
      </c>
    </row>
    <row r="6" spans="1:5" x14ac:dyDescent="0.2">
      <c r="A6" s="22" t="s">
        <v>50</v>
      </c>
      <c r="B6" s="275">
        <v>0</v>
      </c>
      <c r="C6" s="276">
        <v>0</v>
      </c>
      <c r="D6" s="277">
        <v>0</v>
      </c>
      <c r="E6" s="268">
        <v>0</v>
      </c>
    </row>
    <row r="7" spans="1:5" x14ac:dyDescent="0.2">
      <c r="A7" s="22" t="s">
        <v>51</v>
      </c>
      <c r="B7" s="275">
        <v>0</v>
      </c>
      <c r="C7" s="276">
        <v>0</v>
      </c>
      <c r="D7" s="268">
        <v>7</v>
      </c>
      <c r="E7" s="268">
        <v>-1</v>
      </c>
    </row>
    <row r="8" spans="1:5" x14ac:dyDescent="0.2">
      <c r="A8" s="22" t="s">
        <v>52</v>
      </c>
      <c r="B8" s="275">
        <v>59</v>
      </c>
      <c r="C8" s="277">
        <v>3</v>
      </c>
      <c r="D8" s="277">
        <v>21</v>
      </c>
      <c r="E8" s="277">
        <v>-2</v>
      </c>
    </row>
    <row r="9" spans="1:5" x14ac:dyDescent="0.2">
      <c r="A9" s="22" t="s">
        <v>53</v>
      </c>
      <c r="B9" s="275">
        <v>27</v>
      </c>
      <c r="C9" s="276">
        <v>13</v>
      </c>
      <c r="D9" s="277">
        <v>20</v>
      </c>
      <c r="E9" s="277">
        <v>9</v>
      </c>
    </row>
    <row r="10" spans="1:5" x14ac:dyDescent="0.2">
      <c r="A10" s="22" t="s">
        <v>54</v>
      </c>
      <c r="B10" s="275">
        <v>50</v>
      </c>
      <c r="C10" s="276">
        <v>13</v>
      </c>
      <c r="D10" s="277">
        <v>22</v>
      </c>
      <c r="E10" s="277">
        <v>11</v>
      </c>
    </row>
    <row r="11" spans="1:5" x14ac:dyDescent="0.2">
      <c r="A11" s="22" t="s">
        <v>55</v>
      </c>
      <c r="B11" s="275">
        <v>59</v>
      </c>
      <c r="C11" s="276">
        <v>30</v>
      </c>
      <c r="D11" s="277">
        <v>58</v>
      </c>
      <c r="E11" s="277">
        <v>1</v>
      </c>
    </row>
    <row r="12" spans="1:5" x14ac:dyDescent="0.2">
      <c r="A12" s="22" t="s">
        <v>56</v>
      </c>
      <c r="B12" s="275">
        <v>227</v>
      </c>
      <c r="C12" s="276">
        <v>161</v>
      </c>
      <c r="D12" s="277">
        <v>122</v>
      </c>
      <c r="E12" s="277">
        <v>42</v>
      </c>
    </row>
    <row r="13" spans="1:5" x14ac:dyDescent="0.2">
      <c r="A13" s="22" t="s">
        <v>57</v>
      </c>
      <c r="B13" s="275">
        <v>202</v>
      </c>
      <c r="C13" s="276">
        <v>13</v>
      </c>
      <c r="D13" s="277">
        <v>77</v>
      </c>
      <c r="E13" s="277">
        <v>103</v>
      </c>
    </row>
    <row r="14" spans="1:5" x14ac:dyDescent="0.2">
      <c r="A14" s="18" t="s">
        <v>58</v>
      </c>
      <c r="B14" s="275">
        <v>0</v>
      </c>
      <c r="C14" s="276">
        <v>0</v>
      </c>
      <c r="D14" s="277">
        <v>0</v>
      </c>
      <c r="E14" s="277">
        <v>0</v>
      </c>
    </row>
    <row r="15" spans="1:5" x14ac:dyDescent="0.2">
      <c r="A15" s="257" t="s">
        <v>60</v>
      </c>
      <c r="B15" s="278">
        <f>SUM(B5:B14)</f>
        <v>631</v>
      </c>
      <c r="C15" s="278">
        <f>SUM(C5:C14)</f>
        <v>241</v>
      </c>
      <c r="D15" s="278">
        <f>SUM(D5:D14)</f>
        <v>333</v>
      </c>
      <c r="E15" s="278">
        <f>SUM(E5:E14)</f>
        <v>164</v>
      </c>
    </row>
    <row r="16" spans="1:5" x14ac:dyDescent="0.2">
      <c r="A16" s="135" t="s">
        <v>141</v>
      </c>
      <c r="B16" s="279"/>
      <c r="C16" s="280"/>
      <c r="D16" s="281"/>
      <c r="E16" s="281">
        <v>-30</v>
      </c>
    </row>
    <row r="17" spans="1:5" ht="14.25" customHeight="1" x14ac:dyDescent="0.2">
      <c r="A17" s="282" t="s">
        <v>34</v>
      </c>
      <c r="B17" s="283">
        <v>156</v>
      </c>
      <c r="C17" s="283">
        <v>219</v>
      </c>
      <c r="D17" s="283">
        <v>90</v>
      </c>
      <c r="E17" s="283">
        <v>3</v>
      </c>
    </row>
    <row r="18" spans="1:5" x14ac:dyDescent="0.2">
      <c r="A18" s="284" t="s">
        <v>9</v>
      </c>
      <c r="B18" s="285">
        <f>+B17+B15</f>
        <v>787</v>
      </c>
      <c r="C18" s="285">
        <f>+C17+C15</f>
        <v>460</v>
      </c>
      <c r="D18" s="285">
        <f>+D17+D15</f>
        <v>423</v>
      </c>
      <c r="E18" s="285">
        <f>SUM(E15:E17)</f>
        <v>137</v>
      </c>
    </row>
    <row r="20" spans="1:5" x14ac:dyDescent="0.2">
      <c r="B20" s="166"/>
      <c r="C20" s="166"/>
      <c r="D20" s="166"/>
      <c r="E20" s="166"/>
    </row>
    <row r="22" spans="1:5" x14ac:dyDescent="0.2">
      <c r="A22" s="271">
        <v>2011</v>
      </c>
      <c r="B22" s="155"/>
      <c r="C22" s="155"/>
      <c r="D22" s="155"/>
    </row>
    <row r="23" spans="1:5" x14ac:dyDescent="0.2">
      <c r="B23" s="431"/>
      <c r="C23" s="431"/>
    </row>
    <row r="24" spans="1:5" x14ac:dyDescent="0.2">
      <c r="A24" s="272" t="s">
        <v>194</v>
      </c>
      <c r="B24" s="273"/>
      <c r="C24" s="273"/>
      <c r="D24" s="273"/>
      <c r="E24" s="274"/>
    </row>
    <row r="25" spans="1:5" x14ac:dyDescent="0.2">
      <c r="A25" s="22" t="s">
        <v>49</v>
      </c>
      <c r="B25" s="275">
        <v>17</v>
      </c>
      <c r="C25" s="276">
        <v>9</v>
      </c>
      <c r="D25" s="277">
        <v>10</v>
      </c>
      <c r="E25" s="277">
        <v>-1</v>
      </c>
    </row>
    <row r="26" spans="1:5" x14ac:dyDescent="0.2">
      <c r="A26" s="22" t="s">
        <v>50</v>
      </c>
      <c r="B26" s="275">
        <v>0</v>
      </c>
      <c r="C26" s="276">
        <v>0</v>
      </c>
      <c r="D26" s="277">
        <v>0</v>
      </c>
      <c r="E26" s="268">
        <v>-1</v>
      </c>
    </row>
    <row r="27" spans="1:5" x14ac:dyDescent="0.2">
      <c r="A27" s="22" t="s">
        <v>51</v>
      </c>
      <c r="B27" s="275">
        <v>11</v>
      </c>
      <c r="C27" s="276">
        <v>0</v>
      </c>
      <c r="D27" s="268">
        <v>8</v>
      </c>
      <c r="E27" s="268">
        <v>0</v>
      </c>
    </row>
    <row r="28" spans="1:5" x14ac:dyDescent="0.2">
      <c r="A28" s="22" t="s">
        <v>52</v>
      </c>
      <c r="B28" s="275">
        <v>70</v>
      </c>
      <c r="C28" s="277">
        <v>6</v>
      </c>
      <c r="D28" s="277">
        <v>31</v>
      </c>
      <c r="E28" s="277">
        <v>4</v>
      </c>
    </row>
    <row r="29" spans="1:5" x14ac:dyDescent="0.2">
      <c r="A29" s="22" t="s">
        <v>53</v>
      </c>
      <c r="B29" s="275">
        <v>42</v>
      </c>
      <c r="C29" s="276">
        <v>26</v>
      </c>
      <c r="D29" s="277">
        <v>21</v>
      </c>
      <c r="E29" s="277">
        <v>6</v>
      </c>
    </row>
    <row r="30" spans="1:5" x14ac:dyDescent="0.2">
      <c r="A30" s="22" t="s">
        <v>54</v>
      </c>
      <c r="B30" s="275">
        <v>26</v>
      </c>
      <c r="C30" s="276">
        <v>6</v>
      </c>
      <c r="D30" s="277">
        <v>19</v>
      </c>
      <c r="E30" s="277">
        <v>4</v>
      </c>
    </row>
    <row r="31" spans="1:5" x14ac:dyDescent="0.2">
      <c r="A31" s="22" t="s">
        <v>55</v>
      </c>
      <c r="B31" s="275">
        <v>105</v>
      </c>
      <c r="C31" s="276">
        <v>38</v>
      </c>
      <c r="D31" s="277">
        <v>50</v>
      </c>
      <c r="E31" s="277">
        <v>15</v>
      </c>
    </row>
    <row r="32" spans="1:5" x14ac:dyDescent="0.2">
      <c r="A32" s="22" t="s">
        <v>56</v>
      </c>
      <c r="B32" s="275">
        <v>224</v>
      </c>
      <c r="C32" s="276">
        <v>123</v>
      </c>
      <c r="D32" s="277">
        <v>128</v>
      </c>
      <c r="E32" s="277">
        <v>30</v>
      </c>
    </row>
    <row r="33" spans="1:5" x14ac:dyDescent="0.2">
      <c r="A33" s="22" t="s">
        <v>57</v>
      </c>
      <c r="B33" s="275">
        <v>64</v>
      </c>
      <c r="C33" s="276">
        <v>30</v>
      </c>
      <c r="D33" s="277">
        <v>57</v>
      </c>
      <c r="E33" s="277">
        <v>31</v>
      </c>
    </row>
    <row r="34" spans="1:5" x14ac:dyDescent="0.2">
      <c r="A34" s="18" t="s">
        <v>58</v>
      </c>
      <c r="B34" s="275">
        <v>0</v>
      </c>
      <c r="C34" s="276">
        <v>0</v>
      </c>
      <c r="D34" s="277">
        <v>0</v>
      </c>
      <c r="E34" s="277">
        <v>0</v>
      </c>
    </row>
    <row r="35" spans="1:5" x14ac:dyDescent="0.2">
      <c r="A35" s="133" t="s">
        <v>60</v>
      </c>
      <c r="B35" s="286">
        <f>SUM(B25:B34)</f>
        <v>559</v>
      </c>
      <c r="C35" s="286">
        <f>SUM(C25:C34)</f>
        <v>238</v>
      </c>
      <c r="D35" s="286">
        <f>SUM(D25:D34)</f>
        <v>324</v>
      </c>
      <c r="E35" s="286">
        <f>SUM(E25:E34)</f>
        <v>88</v>
      </c>
    </row>
    <row r="36" spans="1:5" x14ac:dyDescent="0.2">
      <c r="A36" s="18" t="s">
        <v>141</v>
      </c>
      <c r="B36" s="275"/>
      <c r="C36" s="276"/>
      <c r="D36" s="277"/>
      <c r="E36" s="277">
        <v>5</v>
      </c>
    </row>
    <row r="37" spans="1:5" x14ac:dyDescent="0.2">
      <c r="A37" s="98" t="s">
        <v>34</v>
      </c>
      <c r="B37" s="287">
        <v>137</v>
      </c>
      <c r="C37" s="287">
        <v>177</v>
      </c>
      <c r="D37" s="287">
        <v>96</v>
      </c>
      <c r="E37" s="287">
        <v>46</v>
      </c>
    </row>
    <row r="38" spans="1:5" x14ac:dyDescent="0.2">
      <c r="A38" s="127" t="s">
        <v>9</v>
      </c>
      <c r="B38" s="218">
        <f>+B37+B35</f>
        <v>696</v>
      </c>
      <c r="C38" s="218">
        <f>+C37+C35</f>
        <v>415</v>
      </c>
      <c r="D38" s="218">
        <f>+D37+D35</f>
        <v>420</v>
      </c>
      <c r="E38" s="218">
        <f>SUM(E35:E37)</f>
        <v>139</v>
      </c>
    </row>
  </sheetData>
  <mergeCells count="2">
    <mergeCell ref="B3:C3"/>
    <mergeCell ref="B23:C2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 enableFormatConditionsCalculation="0">
    <pageSetUpPr fitToPage="1"/>
  </sheetPr>
  <dimension ref="A1:G16"/>
  <sheetViews>
    <sheetView zoomScaleNormal="100" workbookViewId="0">
      <selection activeCell="E16" sqref="E16"/>
    </sheetView>
  </sheetViews>
  <sheetFormatPr baseColWidth="10" defaultColWidth="11" defaultRowHeight="12" x14ac:dyDescent="0.2"/>
  <cols>
    <col min="1" max="1" width="17.375" style="22" customWidth="1"/>
    <col min="2" max="4" width="11.5" style="22" customWidth="1"/>
    <col min="5" max="16384" width="11" style="22"/>
  </cols>
  <sheetData>
    <row r="1" spans="1:7" ht="12.75" x14ac:dyDescent="0.2">
      <c r="A1" s="418" t="s">
        <v>360</v>
      </c>
    </row>
    <row r="2" spans="1:7" ht="12.75" x14ac:dyDescent="0.2">
      <c r="A2" s="419" t="s">
        <v>240</v>
      </c>
      <c r="B2" s="117"/>
      <c r="C2" s="117"/>
      <c r="D2" s="117"/>
    </row>
    <row r="3" spans="1:7" x14ac:dyDescent="0.2">
      <c r="A3" s="122"/>
      <c r="B3" s="151"/>
      <c r="C3" s="151"/>
      <c r="D3" s="151"/>
      <c r="E3" s="288"/>
    </row>
    <row r="4" spans="1:7" ht="12.75" thickBot="1" x14ac:dyDescent="0.25">
      <c r="A4" s="289"/>
      <c r="B4" s="162"/>
      <c r="C4" s="162"/>
      <c r="D4" s="119">
        <v>2012</v>
      </c>
      <c r="E4" s="1">
        <v>2011</v>
      </c>
      <c r="G4" s="30"/>
    </row>
    <row r="5" spans="1:7" x14ac:dyDescent="0.2">
      <c r="A5" s="18" t="s">
        <v>147</v>
      </c>
      <c r="B5" s="18"/>
      <c r="C5" s="18"/>
      <c r="D5" s="290">
        <v>0</v>
      </c>
      <c r="E5" s="291">
        <v>0</v>
      </c>
      <c r="G5" s="30"/>
    </row>
    <row r="6" spans="1:7" x14ac:dyDescent="0.2">
      <c r="A6" s="18" t="s">
        <v>148</v>
      </c>
      <c r="B6" s="18"/>
      <c r="C6" s="18"/>
      <c r="D6" s="290">
        <v>0</v>
      </c>
      <c r="E6" s="291">
        <v>0</v>
      </c>
      <c r="G6" s="30"/>
    </row>
    <row r="7" spans="1:7" x14ac:dyDescent="0.2">
      <c r="A7" s="18" t="s">
        <v>149</v>
      </c>
      <c r="B7" s="18"/>
      <c r="C7" s="18"/>
      <c r="D7" s="290">
        <v>0</v>
      </c>
      <c r="E7" s="291">
        <v>0</v>
      </c>
      <c r="G7" s="30"/>
    </row>
    <row r="8" spans="1:7" x14ac:dyDescent="0.2">
      <c r="A8" s="18" t="s">
        <v>150</v>
      </c>
      <c r="B8" s="18"/>
      <c r="C8" s="18"/>
      <c r="D8" s="290">
        <v>0</v>
      </c>
      <c r="E8" s="291">
        <v>0</v>
      </c>
    </row>
    <row r="9" spans="1:7" x14ac:dyDescent="0.2">
      <c r="A9" s="18" t="s">
        <v>151</v>
      </c>
      <c r="B9" s="18"/>
      <c r="C9" s="18"/>
      <c r="D9" s="290">
        <v>0</v>
      </c>
      <c r="E9" s="291">
        <v>0</v>
      </c>
    </row>
    <row r="10" spans="1:7" x14ac:dyDescent="0.2">
      <c r="A10" s="18" t="s">
        <v>152</v>
      </c>
      <c r="B10" s="18"/>
      <c r="C10" s="18"/>
      <c r="D10" s="290">
        <v>0</v>
      </c>
      <c r="E10" s="291">
        <v>0</v>
      </c>
    </row>
    <row r="11" spans="1:7" x14ac:dyDescent="0.2">
      <c r="A11" s="18" t="s">
        <v>153</v>
      </c>
      <c r="B11" s="18"/>
      <c r="C11" s="18"/>
      <c r="D11" s="290">
        <v>0</v>
      </c>
      <c r="E11" s="291">
        <v>0</v>
      </c>
    </row>
    <row r="12" spans="1:7" x14ac:dyDescent="0.2">
      <c r="A12" s="18" t="s">
        <v>154</v>
      </c>
      <c r="B12" s="18"/>
      <c r="C12" s="18"/>
      <c r="D12" s="290">
        <v>0</v>
      </c>
      <c r="E12" s="291">
        <v>0</v>
      </c>
    </row>
    <row r="13" spans="1:7" x14ac:dyDescent="0.2">
      <c r="A13" s="18" t="s">
        <v>155</v>
      </c>
      <c r="B13" s="18"/>
      <c r="C13" s="18"/>
      <c r="D13" s="290">
        <v>0</v>
      </c>
      <c r="E13" s="291">
        <v>0</v>
      </c>
    </row>
    <row r="14" spans="1:7" x14ac:dyDescent="0.2">
      <c r="A14" s="18" t="s">
        <v>94</v>
      </c>
      <c r="B14" s="18"/>
      <c r="C14" s="18"/>
      <c r="D14" s="290">
        <v>0</v>
      </c>
      <c r="E14" s="291">
        <v>0</v>
      </c>
    </row>
    <row r="15" spans="1:7" x14ac:dyDescent="0.2">
      <c r="A15" s="18" t="s">
        <v>95</v>
      </c>
      <c r="B15" s="18"/>
      <c r="C15" s="18"/>
      <c r="D15" s="292">
        <v>137</v>
      </c>
      <c r="E15" s="293">
        <v>139</v>
      </c>
    </row>
    <row r="16" spans="1:7" x14ac:dyDescent="0.2">
      <c r="A16" s="127" t="s">
        <v>9</v>
      </c>
      <c r="B16" s="127"/>
      <c r="C16" s="127"/>
      <c r="D16" s="294">
        <f>SUM(D5:D15)</f>
        <v>137</v>
      </c>
      <c r="E16" s="295">
        <f>SUM(E5:E15)</f>
        <v>139</v>
      </c>
    </row>
  </sheetData>
  <phoneticPr fontId="2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D16:E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pageSetUpPr fitToPage="1"/>
  </sheetPr>
  <dimension ref="A1:F18"/>
  <sheetViews>
    <sheetView zoomScaleNormal="100" workbookViewId="0">
      <selection activeCell="B18" sqref="B18"/>
    </sheetView>
  </sheetViews>
  <sheetFormatPr baseColWidth="10" defaultColWidth="11" defaultRowHeight="12" x14ac:dyDescent="0.2"/>
  <cols>
    <col min="1" max="1" width="19.5" style="22" customWidth="1"/>
    <col min="2" max="2" width="16.25" style="22" customWidth="1"/>
    <col min="3" max="3" width="16" style="22" customWidth="1"/>
    <col min="4" max="4" width="16.625" style="22" customWidth="1"/>
    <col min="5" max="16384" width="11" style="22"/>
  </cols>
  <sheetData>
    <row r="1" spans="1:6" x14ac:dyDescent="0.2">
      <c r="A1" s="443" t="s">
        <v>361</v>
      </c>
      <c r="B1" s="443"/>
      <c r="C1" s="443"/>
      <c r="D1" s="443"/>
    </row>
    <row r="2" spans="1:6" ht="13.5" customHeight="1" x14ac:dyDescent="0.2">
      <c r="A2" s="443"/>
      <c r="B2" s="443"/>
      <c r="C2" s="443"/>
      <c r="D2" s="443"/>
    </row>
    <row r="3" spans="1:6" x14ac:dyDescent="0.2">
      <c r="A3" s="223" t="s">
        <v>168</v>
      </c>
      <c r="B3" s="223"/>
      <c r="C3" s="223"/>
      <c r="D3" s="223"/>
    </row>
    <row r="4" spans="1:6" x14ac:dyDescent="0.2">
      <c r="A4" s="222" t="s">
        <v>240</v>
      </c>
      <c r="B4" s="223"/>
      <c r="C4" s="223"/>
      <c r="D4" s="223"/>
    </row>
    <row r="5" spans="1:6" x14ac:dyDescent="0.2">
      <c r="A5" s="122"/>
      <c r="B5" s="444" t="s">
        <v>65</v>
      </c>
      <c r="C5" s="444"/>
      <c r="D5" s="445" t="s">
        <v>36</v>
      </c>
      <c r="F5" s="30"/>
    </row>
    <row r="6" spans="1:6" ht="12.75" thickBot="1" x14ac:dyDescent="0.25">
      <c r="A6" s="162">
        <v>2012</v>
      </c>
      <c r="B6" s="229" t="s">
        <v>207</v>
      </c>
      <c r="C6" s="229" t="s">
        <v>208</v>
      </c>
      <c r="D6" s="446"/>
    </row>
    <row r="7" spans="1:6" x14ac:dyDescent="0.2">
      <c r="A7" s="18" t="s">
        <v>42</v>
      </c>
      <c r="B7" s="296">
        <v>437</v>
      </c>
      <c r="C7" s="296">
        <v>194</v>
      </c>
      <c r="D7" s="296">
        <v>276</v>
      </c>
    </row>
    <row r="8" spans="1:6" x14ac:dyDescent="0.2">
      <c r="A8" s="18" t="s">
        <v>43</v>
      </c>
      <c r="B8" s="296">
        <v>124</v>
      </c>
      <c r="C8" s="296">
        <v>120</v>
      </c>
      <c r="D8" s="296">
        <v>76</v>
      </c>
      <c r="F8" s="30"/>
    </row>
    <row r="9" spans="1:6" x14ac:dyDescent="0.2">
      <c r="A9" s="18" t="s">
        <v>44</v>
      </c>
      <c r="B9" s="296">
        <v>150</v>
      </c>
      <c r="C9" s="296">
        <v>115</v>
      </c>
      <c r="D9" s="296">
        <v>51</v>
      </c>
    </row>
    <row r="10" spans="1:6" x14ac:dyDescent="0.2">
      <c r="A10" s="98" t="s">
        <v>45</v>
      </c>
      <c r="B10" s="296">
        <v>76</v>
      </c>
      <c r="C10" s="296">
        <v>31</v>
      </c>
      <c r="D10" s="296">
        <v>20</v>
      </c>
    </row>
    <row r="11" spans="1:6" x14ac:dyDescent="0.2">
      <c r="A11" s="127" t="s">
        <v>9</v>
      </c>
      <c r="B11" s="297">
        <f>SUM(B7:B10)</f>
        <v>787</v>
      </c>
      <c r="C11" s="297">
        <f>SUM(C7:C10)</f>
        <v>460</v>
      </c>
      <c r="D11" s="297">
        <f>SUM(D7:D10)</f>
        <v>423</v>
      </c>
    </row>
    <row r="13" spans="1:6" ht="12.75" thickBot="1" x14ac:dyDescent="0.25">
      <c r="A13" s="162">
        <v>2011</v>
      </c>
      <c r="B13" s="298"/>
      <c r="C13" s="298"/>
      <c r="D13" s="229"/>
    </row>
    <row r="14" spans="1:6" x14ac:dyDescent="0.2">
      <c r="A14" s="18" t="s">
        <v>42</v>
      </c>
      <c r="B14" s="296">
        <v>341.82807205036079</v>
      </c>
      <c r="C14" s="296">
        <v>170.35277649369067</v>
      </c>
      <c r="D14" s="296">
        <v>228.6511509648939</v>
      </c>
    </row>
    <row r="15" spans="1:6" x14ac:dyDescent="0.2">
      <c r="A15" s="18" t="s">
        <v>43</v>
      </c>
      <c r="B15" s="296">
        <v>202.7189332342063</v>
      </c>
      <c r="C15" s="296">
        <v>118.1255750085259</v>
      </c>
      <c r="D15" s="296">
        <v>116.2351608738127</v>
      </c>
    </row>
    <row r="16" spans="1:6" x14ac:dyDescent="0.2">
      <c r="A16" s="18" t="s">
        <v>44</v>
      </c>
      <c r="B16" s="296">
        <v>146.27164885701455</v>
      </c>
      <c r="C16" s="296">
        <v>94.226805613465899</v>
      </c>
      <c r="D16" s="296">
        <v>70.677859166773999</v>
      </c>
    </row>
    <row r="17" spans="1:4" x14ac:dyDescent="0.2">
      <c r="A17" s="98" t="s">
        <v>45</v>
      </c>
      <c r="B17" s="296">
        <v>5.1813458584183509</v>
      </c>
      <c r="C17" s="296">
        <v>32.294842884317553</v>
      </c>
      <c r="D17" s="296">
        <v>4.4358289945193032</v>
      </c>
    </row>
    <row r="18" spans="1:4" x14ac:dyDescent="0.2">
      <c r="A18" s="127" t="s">
        <v>9</v>
      </c>
      <c r="B18" s="297">
        <f>SUM(B14:B17)</f>
        <v>696</v>
      </c>
      <c r="C18" s="297">
        <f>SUM(C14:C17)</f>
        <v>415.00000000000006</v>
      </c>
      <c r="D18" s="297">
        <f>SUM(D14:D17)</f>
        <v>419.99999999999989</v>
      </c>
    </row>
  </sheetData>
  <mergeCells count="3">
    <mergeCell ref="A1:D2"/>
    <mergeCell ref="B5:C5"/>
    <mergeCell ref="D5:D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pageSetUpPr fitToPage="1"/>
  </sheetPr>
  <dimension ref="A1:E28"/>
  <sheetViews>
    <sheetView zoomScaleNormal="100" workbookViewId="0">
      <selection activeCell="G26" sqref="G26"/>
    </sheetView>
  </sheetViews>
  <sheetFormatPr baseColWidth="10" defaultColWidth="11" defaultRowHeight="12" x14ac:dyDescent="0.2"/>
  <cols>
    <col min="1" max="1" width="22.375" style="22" customWidth="1"/>
    <col min="2" max="2" width="14" style="22" customWidth="1"/>
    <col min="3" max="3" width="11" style="22" customWidth="1"/>
    <col min="4" max="4" width="17.125" style="22" customWidth="1"/>
    <col min="5" max="5" width="12.625" style="22" customWidth="1"/>
    <col min="6" max="16384" width="11" style="22"/>
  </cols>
  <sheetData>
    <row r="1" spans="1:5" x14ac:dyDescent="0.2">
      <c r="A1" s="447" t="s">
        <v>334</v>
      </c>
      <c r="B1" s="447"/>
      <c r="C1" s="447"/>
      <c r="D1" s="447"/>
      <c r="E1" s="447"/>
    </row>
    <row r="2" spans="1:5" x14ac:dyDescent="0.2">
      <c r="A2" s="79" t="s">
        <v>240</v>
      </c>
      <c r="B2" s="79"/>
      <c r="C2" s="79"/>
      <c r="D2" s="79"/>
      <c r="E2" s="79"/>
    </row>
    <row r="3" spans="1:5" ht="36.75" thickBot="1" x14ac:dyDescent="0.25">
      <c r="A3" s="89">
        <v>2012</v>
      </c>
      <c r="B3" s="157" t="s">
        <v>299</v>
      </c>
      <c r="C3" s="157" t="s">
        <v>67</v>
      </c>
      <c r="D3" s="157" t="s">
        <v>68</v>
      </c>
      <c r="E3" s="157" t="s">
        <v>298</v>
      </c>
    </row>
    <row r="4" spans="1:5" x14ac:dyDescent="0.2">
      <c r="A4" s="93" t="s">
        <v>36</v>
      </c>
      <c r="B4" s="299">
        <v>418</v>
      </c>
      <c r="C4" s="299">
        <v>194</v>
      </c>
      <c r="D4" s="126">
        <v>199</v>
      </c>
      <c r="E4" s="126">
        <f>+B4-C4+D4</f>
        <v>423</v>
      </c>
    </row>
    <row r="5" spans="1:5" x14ac:dyDescent="0.2">
      <c r="A5" s="93" t="s">
        <v>69</v>
      </c>
      <c r="B5" s="126">
        <v>362</v>
      </c>
      <c r="C5" s="126"/>
      <c r="D5" s="126">
        <v>-30</v>
      </c>
      <c r="E5" s="126">
        <f t="shared" ref="E5:E6" si="0">SUM(B5:D5)</f>
        <v>332</v>
      </c>
    </row>
    <row r="6" spans="1:5" x14ac:dyDescent="0.2">
      <c r="A6" s="93" t="s">
        <v>70</v>
      </c>
      <c r="B6" s="111">
        <v>2</v>
      </c>
      <c r="C6" s="111"/>
      <c r="D6" s="111">
        <v>-1</v>
      </c>
      <c r="E6" s="126">
        <f t="shared" si="0"/>
        <v>1</v>
      </c>
    </row>
    <row r="7" spans="1:5" x14ac:dyDescent="0.2">
      <c r="A7" s="112" t="s">
        <v>9</v>
      </c>
      <c r="B7" s="128">
        <f>SUM(B4:B6)</f>
        <v>782</v>
      </c>
      <c r="C7" s="128">
        <f>SUM(C4:C6)</f>
        <v>194</v>
      </c>
      <c r="D7" s="128">
        <f>SUM(D4:D6)</f>
        <v>168</v>
      </c>
      <c r="E7" s="128">
        <f>SUM(E4:E6)</f>
        <v>756</v>
      </c>
    </row>
    <row r="10" spans="1:5" ht="12.75" thickBot="1" x14ac:dyDescent="0.25">
      <c r="A10" s="89">
        <v>2011</v>
      </c>
      <c r="B10" s="157"/>
      <c r="C10" s="157"/>
      <c r="D10" s="157"/>
      <c r="E10" s="157"/>
    </row>
    <row r="11" spans="1:5" x14ac:dyDescent="0.2">
      <c r="A11" s="93" t="s">
        <v>36</v>
      </c>
      <c r="B11" s="299">
        <v>402</v>
      </c>
      <c r="C11" s="299">
        <v>174</v>
      </c>
      <c r="D11" s="126">
        <v>190</v>
      </c>
      <c r="E11" s="126">
        <f>+B11-C11+D11</f>
        <v>418</v>
      </c>
    </row>
    <row r="12" spans="1:5" x14ac:dyDescent="0.2">
      <c r="A12" s="93" t="s">
        <v>69</v>
      </c>
      <c r="B12" s="126">
        <v>357</v>
      </c>
      <c r="C12" s="126"/>
      <c r="D12" s="126">
        <v>5</v>
      </c>
      <c r="E12" s="126">
        <f t="shared" ref="E12:E13" si="1">SUM(B12:D12)</f>
        <v>362</v>
      </c>
    </row>
    <row r="13" spans="1:5" x14ac:dyDescent="0.2">
      <c r="A13" s="93" t="s">
        <v>70</v>
      </c>
      <c r="B13" s="111">
        <v>3</v>
      </c>
      <c r="C13" s="111"/>
      <c r="D13" s="111">
        <v>-1</v>
      </c>
      <c r="E13" s="126">
        <f t="shared" si="1"/>
        <v>2</v>
      </c>
    </row>
    <row r="14" spans="1:5" x14ac:dyDescent="0.2">
      <c r="A14" s="112" t="s">
        <v>9</v>
      </c>
      <c r="B14" s="128">
        <f>SUM(B11:B13)</f>
        <v>762</v>
      </c>
      <c r="C14" s="128">
        <f>SUM(C11:C13)</f>
        <v>174</v>
      </c>
      <c r="D14" s="128">
        <f>SUM(D11:D13)</f>
        <v>194</v>
      </c>
      <c r="E14" s="128">
        <f>SUM(E11:E13)</f>
        <v>782</v>
      </c>
    </row>
    <row r="27" spans="1:5" x14ac:dyDescent="0.2">
      <c r="A27" s="30"/>
    </row>
    <row r="28" spans="1:5" x14ac:dyDescent="0.2">
      <c r="A28" s="447"/>
      <c r="B28" s="447"/>
      <c r="C28" s="447"/>
      <c r="D28" s="447"/>
      <c r="E28" s="447"/>
    </row>
  </sheetData>
  <mergeCells count="2">
    <mergeCell ref="A1:E1"/>
    <mergeCell ref="A28:E2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2" max="16383" man="1"/>
  </rowBreaks>
  <colBreaks count="1" manualBreakCount="1">
    <brk id="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90"/>
  <sheetViews>
    <sheetView topLeftCell="A40" zoomScaleNormal="100" workbookViewId="0">
      <selection activeCell="G42" sqref="G42"/>
    </sheetView>
  </sheetViews>
  <sheetFormatPr baseColWidth="10" defaultColWidth="11" defaultRowHeight="12" x14ac:dyDescent="0.2"/>
  <cols>
    <col min="1" max="1" width="24.5" style="22" customWidth="1"/>
    <col min="2" max="2" width="8.625" style="22" customWidth="1"/>
    <col min="3" max="3" width="8.875" style="22" customWidth="1"/>
    <col min="4" max="4" width="8.5" style="22" customWidth="1"/>
    <col min="5" max="6" width="9" style="22" customWidth="1"/>
    <col min="7" max="7" width="11.375" style="22" customWidth="1"/>
    <col min="8" max="16384" width="11" style="22"/>
  </cols>
  <sheetData>
    <row r="1" spans="1:7" x14ac:dyDescent="0.2">
      <c r="A1" s="300" t="s">
        <v>335</v>
      </c>
      <c r="B1" s="109"/>
      <c r="C1" s="18"/>
      <c r="D1" s="18"/>
      <c r="E1" s="18"/>
      <c r="F1" s="18"/>
      <c r="G1" s="301"/>
    </row>
    <row r="2" spans="1:7" x14ac:dyDescent="0.2">
      <c r="A2" s="300"/>
      <c r="B2" s="109"/>
      <c r="C2" s="18"/>
      <c r="D2" s="18"/>
      <c r="E2" s="18"/>
      <c r="F2" s="18"/>
      <c r="G2" s="18"/>
    </row>
    <row r="3" spans="1:7" x14ac:dyDescent="0.2">
      <c r="A3" s="302"/>
      <c r="B3" s="109"/>
      <c r="C3" s="18"/>
      <c r="D3" s="18"/>
      <c r="E3" s="18"/>
      <c r="F3" s="18"/>
      <c r="G3" s="18"/>
    </row>
    <row r="4" spans="1:7" ht="51" customHeight="1" thickBot="1" x14ac:dyDescent="0.25">
      <c r="A4" s="89" t="s">
        <v>293</v>
      </c>
      <c r="B4" s="303" t="s">
        <v>200</v>
      </c>
      <c r="C4" s="157" t="s">
        <v>83</v>
      </c>
      <c r="D4" s="157" t="s">
        <v>84</v>
      </c>
      <c r="E4" s="157" t="s">
        <v>246</v>
      </c>
      <c r="F4" s="157" t="s">
        <v>247</v>
      </c>
      <c r="G4" s="157" t="s">
        <v>248</v>
      </c>
    </row>
    <row r="5" spans="1:7" ht="12" customHeight="1" x14ac:dyDescent="0.2">
      <c r="A5" s="98" t="s">
        <v>33</v>
      </c>
      <c r="B5" s="304" t="s">
        <v>85</v>
      </c>
      <c r="C5" s="126">
        <v>69.033803000000006</v>
      </c>
      <c r="D5" s="126">
        <v>19.294883560000002</v>
      </c>
      <c r="E5" s="305">
        <v>0.2890856035501187</v>
      </c>
      <c r="F5" s="305">
        <v>0.44999999999999996</v>
      </c>
      <c r="G5" s="305">
        <v>0.9899629654575457</v>
      </c>
    </row>
    <row r="6" spans="1:7" x14ac:dyDescent="0.2">
      <c r="A6" s="98"/>
      <c r="B6" s="304" t="s">
        <v>86</v>
      </c>
      <c r="C6" s="126">
        <v>1018.7184196400001</v>
      </c>
      <c r="D6" s="126">
        <v>482.51204817999997</v>
      </c>
      <c r="E6" s="305">
        <v>0.40943014799887278</v>
      </c>
      <c r="F6" s="305">
        <v>0.44999999999999996</v>
      </c>
      <c r="G6" s="305">
        <v>0.87610282365829195</v>
      </c>
    </row>
    <row r="7" spans="1:7" x14ac:dyDescent="0.2">
      <c r="A7" s="98"/>
      <c r="B7" s="304" t="s">
        <v>87</v>
      </c>
      <c r="C7" s="126">
        <v>7930.7136383800007</v>
      </c>
      <c r="D7" s="126">
        <v>3330.1027471299999</v>
      </c>
      <c r="E7" s="305">
        <v>0.58339448808347005</v>
      </c>
      <c r="F7" s="305">
        <v>0.44999999999999996</v>
      </c>
      <c r="G7" s="305">
        <v>0.8781287415097645</v>
      </c>
    </row>
    <row r="8" spans="1:7" x14ac:dyDescent="0.2">
      <c r="A8" s="98"/>
      <c r="B8" s="304" t="s">
        <v>88</v>
      </c>
      <c r="C8" s="126">
        <v>10945.48640724</v>
      </c>
      <c r="D8" s="126">
        <v>3168.1428562599999</v>
      </c>
      <c r="E8" s="305">
        <v>0.68497886806074115</v>
      </c>
      <c r="F8" s="305">
        <v>0.45</v>
      </c>
      <c r="G8" s="305">
        <v>0.91218279415114067</v>
      </c>
    </row>
    <row r="9" spans="1:7" x14ac:dyDescent="0.2">
      <c r="A9" s="98"/>
      <c r="B9" s="304" t="s">
        <v>89</v>
      </c>
      <c r="C9" s="126">
        <v>6055.6256500899999</v>
      </c>
      <c r="D9" s="126">
        <v>1102.61136117</v>
      </c>
      <c r="E9" s="305">
        <v>0.77814629805287328</v>
      </c>
      <c r="F9" s="305">
        <v>0.45</v>
      </c>
      <c r="G9" s="305">
        <v>0.94572613203325373</v>
      </c>
    </row>
    <row r="10" spans="1:7" x14ac:dyDescent="0.2">
      <c r="A10" s="98"/>
      <c r="B10" s="304" t="s">
        <v>90</v>
      </c>
      <c r="C10" s="126">
        <v>14707.69797053</v>
      </c>
      <c r="D10" s="126">
        <v>3874.1777715000003</v>
      </c>
      <c r="E10" s="305">
        <v>1.0050394835049059</v>
      </c>
      <c r="F10" s="305">
        <v>0.45</v>
      </c>
      <c r="G10" s="305">
        <v>0.9200119671635294</v>
      </c>
    </row>
    <row r="11" spans="1:7" x14ac:dyDescent="0.2">
      <c r="A11" s="98"/>
      <c r="B11" s="304" t="s">
        <v>91</v>
      </c>
      <c r="C11" s="126">
        <v>14458.447387730001</v>
      </c>
      <c r="D11" s="126">
        <v>2348.0038726399998</v>
      </c>
      <c r="E11" s="305">
        <v>1.1801586066507248</v>
      </c>
      <c r="F11" s="305">
        <v>0.44999999999999996</v>
      </c>
      <c r="G11" s="305">
        <v>0.94869006836045</v>
      </c>
    </row>
    <row r="12" spans="1:7" x14ac:dyDescent="0.2">
      <c r="A12" s="98"/>
      <c r="B12" s="304" t="s">
        <v>92</v>
      </c>
      <c r="C12" s="126">
        <v>2351.35278083</v>
      </c>
      <c r="D12" s="126">
        <v>489.80693740999999</v>
      </c>
      <c r="E12" s="305">
        <v>1.6414034669329407</v>
      </c>
      <c r="F12" s="305">
        <v>0.45</v>
      </c>
      <c r="G12" s="305">
        <v>0.9351128433269178</v>
      </c>
    </row>
    <row r="13" spans="1:7" x14ac:dyDescent="0.2">
      <c r="A13" s="98"/>
      <c r="B13" s="304" t="s">
        <v>93</v>
      </c>
      <c r="C13" s="126">
        <v>2933.6505522799998</v>
      </c>
      <c r="D13" s="126">
        <v>380.29585294999998</v>
      </c>
      <c r="E13" s="305">
        <v>1.856960254441723</v>
      </c>
      <c r="F13" s="305">
        <v>0.44999999999999996</v>
      </c>
      <c r="G13" s="305">
        <v>0.95869806151147552</v>
      </c>
    </row>
    <row r="14" spans="1:7" x14ac:dyDescent="0.2">
      <c r="A14" s="98"/>
      <c r="B14" s="304" t="s">
        <v>94</v>
      </c>
      <c r="C14" s="126">
        <v>160.96078162999999</v>
      </c>
      <c r="D14" s="126">
        <v>11.718546739999999</v>
      </c>
      <c r="E14" s="305">
        <v>0</v>
      </c>
      <c r="F14" s="305">
        <v>0.45</v>
      </c>
      <c r="G14" s="305">
        <v>0.97668314732823247</v>
      </c>
    </row>
    <row r="15" spans="1:7" x14ac:dyDescent="0.2">
      <c r="A15" s="98"/>
      <c r="B15" s="304" t="s">
        <v>95</v>
      </c>
      <c r="C15" s="126">
        <v>689.90156808000006</v>
      </c>
      <c r="D15" s="126">
        <v>17.834857450000001</v>
      </c>
      <c r="E15" s="305">
        <v>0</v>
      </c>
      <c r="F15" s="305">
        <v>0.44999999999999996</v>
      </c>
      <c r="G15" s="305">
        <v>0.991548142344296</v>
      </c>
    </row>
    <row r="16" spans="1:7" ht="12" customHeight="1" x14ac:dyDescent="0.2">
      <c r="A16" s="306" t="s">
        <v>96</v>
      </c>
      <c r="B16" s="307"/>
      <c r="C16" s="308">
        <f>SUM(C5:C15)</f>
        <v>61321.588959430002</v>
      </c>
      <c r="D16" s="308">
        <f>SUM(D5:D15)</f>
        <v>15224.501734989999</v>
      </c>
      <c r="E16" s="309">
        <v>0.95277446778367092</v>
      </c>
      <c r="F16" s="309"/>
      <c r="G16" s="309">
        <v>0.92432347817432303</v>
      </c>
    </row>
    <row r="17" spans="1:7" ht="12" customHeight="1" x14ac:dyDescent="0.2">
      <c r="A17" s="98" t="s">
        <v>122</v>
      </c>
      <c r="B17" s="304" t="s">
        <v>85</v>
      </c>
      <c r="C17" s="126">
        <v>12345.876059345139</v>
      </c>
      <c r="D17" s="126">
        <v>3247.0905167546839</v>
      </c>
      <c r="E17" s="305">
        <v>1.5976528102782786E-2</v>
      </c>
      <c r="F17" s="305">
        <v>9.2617623050389286E-2</v>
      </c>
      <c r="G17" s="305">
        <v>0.99987517531319892</v>
      </c>
    </row>
    <row r="18" spans="1:7" x14ac:dyDescent="0.2">
      <c r="A18" s="98"/>
      <c r="B18" s="304" t="s">
        <v>86</v>
      </c>
      <c r="C18" s="126">
        <v>11357.706434296904</v>
      </c>
      <c r="D18" s="126">
        <v>1119.3135103950278</v>
      </c>
      <c r="E18" s="305">
        <v>4.3068386340995114E-2</v>
      </c>
      <c r="F18" s="305">
        <v>9.5531405485390672E-2</v>
      </c>
      <c r="G18" s="305">
        <v>0.99983934196489044</v>
      </c>
    </row>
    <row r="19" spans="1:7" x14ac:dyDescent="0.2">
      <c r="A19" s="98"/>
      <c r="B19" s="304" t="s">
        <v>87</v>
      </c>
      <c r="C19" s="126">
        <v>32449.331831560736</v>
      </c>
      <c r="D19" s="126">
        <v>2563.5797490038262</v>
      </c>
      <c r="E19" s="305">
        <v>6.5653377497520621E-2</v>
      </c>
      <c r="F19" s="305">
        <v>9.9898444286569438E-2</v>
      </c>
      <c r="G19" s="305">
        <v>0.99990023779895643</v>
      </c>
    </row>
    <row r="20" spans="1:7" x14ac:dyDescent="0.2">
      <c r="A20" s="98"/>
      <c r="B20" s="304" t="s">
        <v>88</v>
      </c>
      <c r="C20" s="126">
        <v>18431.684595238748</v>
      </c>
      <c r="D20" s="126">
        <v>1015.5987001119749</v>
      </c>
      <c r="E20" s="305">
        <v>9.570527579180102E-2</v>
      </c>
      <c r="F20" s="305">
        <v>0.10070097060575495</v>
      </c>
      <c r="G20" s="305">
        <v>0.9999623263226306</v>
      </c>
    </row>
    <row r="21" spans="1:7" x14ac:dyDescent="0.2">
      <c r="A21" s="98"/>
      <c r="B21" s="304" t="s">
        <v>89</v>
      </c>
      <c r="C21" s="126">
        <v>21272.290648298022</v>
      </c>
      <c r="D21" s="126">
        <v>916.16589214882299</v>
      </c>
      <c r="E21" s="305">
        <v>0.13171638353405793</v>
      </c>
      <c r="F21" s="305">
        <v>0.10191223935164441</v>
      </c>
      <c r="G21" s="305">
        <v>0.99994571871277171</v>
      </c>
    </row>
    <row r="22" spans="1:7" x14ac:dyDescent="0.2">
      <c r="A22" s="98"/>
      <c r="B22" s="304" t="s">
        <v>90</v>
      </c>
      <c r="C22" s="126">
        <v>6568.727204901089</v>
      </c>
      <c r="D22" s="126">
        <v>168.85226331704402</v>
      </c>
      <c r="E22" s="305">
        <v>0.19898247511461953</v>
      </c>
      <c r="F22" s="305">
        <v>0.10962269873576212</v>
      </c>
      <c r="G22" s="305">
        <v>0.99997225566872994</v>
      </c>
    </row>
    <row r="23" spans="1:7" x14ac:dyDescent="0.2">
      <c r="A23" s="98"/>
      <c r="B23" s="304" t="s">
        <v>91</v>
      </c>
      <c r="C23" s="126">
        <v>1032.6214767026661</v>
      </c>
      <c r="D23" s="126">
        <v>23.492218404731002</v>
      </c>
      <c r="E23" s="305">
        <v>0.29950017385334271</v>
      </c>
      <c r="F23" s="305">
        <v>0.10555963090700672</v>
      </c>
      <c r="G23" s="305">
        <v>0.99998849543265</v>
      </c>
    </row>
    <row r="24" spans="1:7" x14ac:dyDescent="0.2">
      <c r="A24" s="98"/>
      <c r="B24" s="304" t="s">
        <v>92</v>
      </c>
      <c r="C24" s="126">
        <v>843.31048012580197</v>
      </c>
      <c r="D24" s="126">
        <v>16.699689130014001</v>
      </c>
      <c r="E24" s="305">
        <v>0.45109152870168367</v>
      </c>
      <c r="F24" s="305">
        <v>0.10785414757758614</v>
      </c>
      <c r="G24" s="305">
        <v>0.99995494152074083</v>
      </c>
    </row>
    <row r="25" spans="1:7" x14ac:dyDescent="0.2">
      <c r="A25" s="98"/>
      <c r="B25" s="304" t="s">
        <v>93</v>
      </c>
      <c r="C25" s="126">
        <v>901.75955903093006</v>
      </c>
      <c r="D25" s="126">
        <v>7.1991433958269999</v>
      </c>
      <c r="E25" s="305">
        <v>0.61531691735216409</v>
      </c>
      <c r="F25" s="305">
        <v>0.1123416999850219</v>
      </c>
      <c r="G25" s="305">
        <v>0.99981290087215324</v>
      </c>
    </row>
    <row r="26" spans="1:7" x14ac:dyDescent="0.2">
      <c r="A26" s="98"/>
      <c r="B26" s="304" t="s">
        <v>94</v>
      </c>
      <c r="C26" s="126">
        <v>90.769926798875005</v>
      </c>
      <c r="D26" s="126">
        <v>2.3329828559210002</v>
      </c>
      <c r="E26" s="305">
        <v>1.8732998687118054E-2</v>
      </c>
      <c r="F26" s="305">
        <v>9.5359543116571313E-2</v>
      </c>
      <c r="G26" s="305">
        <v>0.99937518356940802</v>
      </c>
    </row>
    <row r="27" spans="1:7" x14ac:dyDescent="0.2">
      <c r="A27" s="98"/>
      <c r="B27" s="304" t="s">
        <v>95</v>
      </c>
      <c r="C27" s="126">
        <v>105.591884325423</v>
      </c>
      <c r="D27" s="126">
        <v>1.91821992E-2</v>
      </c>
      <c r="E27" s="305">
        <v>0.11725809514473214</v>
      </c>
      <c r="F27" s="305">
        <v>0.2584692021225734</v>
      </c>
      <c r="G27" s="305">
        <v>1</v>
      </c>
    </row>
    <row r="28" spans="1:7" ht="12" customHeight="1" x14ac:dyDescent="0.2">
      <c r="A28" s="306" t="s">
        <v>294</v>
      </c>
      <c r="B28" s="112"/>
      <c r="C28" s="310">
        <f>SUM(C17:C27)</f>
        <v>105399.67010062434</v>
      </c>
      <c r="D28" s="310">
        <f>SUM(D17:D27)</f>
        <v>9080.3438477170712</v>
      </c>
      <c r="E28" s="311">
        <v>9.4387592766247072E-2</v>
      </c>
      <c r="F28" s="311">
        <v>0.10009999999999999</v>
      </c>
      <c r="G28" s="312">
        <v>0.99991546610635518</v>
      </c>
    </row>
    <row r="29" spans="1:7" x14ac:dyDescent="0.2">
      <c r="A29" s="98" t="s">
        <v>192</v>
      </c>
      <c r="B29" s="304" t="s">
        <v>85</v>
      </c>
      <c r="C29" s="126">
        <v>909.29992058067592</v>
      </c>
      <c r="D29" s="126">
        <v>374.894742676769</v>
      </c>
      <c r="E29" s="305">
        <v>3.3685020768573472E-2</v>
      </c>
      <c r="F29" s="305">
        <v>0.17721905960132689</v>
      </c>
      <c r="G29" s="305">
        <v>0.99746196303879353</v>
      </c>
    </row>
    <row r="30" spans="1:7" x14ac:dyDescent="0.2">
      <c r="A30" s="98"/>
      <c r="B30" s="304" t="s">
        <v>86</v>
      </c>
      <c r="C30" s="126">
        <v>2107.6344462451052</v>
      </c>
      <c r="D30" s="126">
        <v>421.41164721192303</v>
      </c>
      <c r="E30" s="305">
        <v>5.5986881201542646E-2</v>
      </c>
      <c r="F30" s="305">
        <v>0.14063298419768031</v>
      </c>
      <c r="G30" s="305">
        <v>0.99766160129933201</v>
      </c>
    </row>
    <row r="31" spans="1:7" x14ac:dyDescent="0.2">
      <c r="A31" s="98"/>
      <c r="B31" s="304" t="s">
        <v>87</v>
      </c>
      <c r="C31" s="126">
        <v>1925.6526150058899</v>
      </c>
      <c r="D31" s="126">
        <v>201.81924839739298</v>
      </c>
      <c r="E31" s="305">
        <v>0.15164593459358655</v>
      </c>
      <c r="F31" s="305">
        <v>0.24142583353228508</v>
      </c>
      <c r="G31" s="305">
        <v>0.99812967616960591</v>
      </c>
    </row>
    <row r="32" spans="1:7" x14ac:dyDescent="0.2">
      <c r="A32" s="98"/>
      <c r="B32" s="304" t="s">
        <v>88</v>
      </c>
      <c r="C32" s="126">
        <v>830.40653105900492</v>
      </c>
      <c r="D32" s="126">
        <v>62.80454672701201</v>
      </c>
      <c r="E32" s="305">
        <v>0.23734093251744937</v>
      </c>
      <c r="F32" s="305">
        <v>0.27254479237852769</v>
      </c>
      <c r="G32" s="305">
        <v>0.99908306943911174</v>
      </c>
    </row>
    <row r="33" spans="1:9" x14ac:dyDescent="0.2">
      <c r="A33" s="98"/>
      <c r="B33" s="304" t="s">
        <v>89</v>
      </c>
      <c r="C33" s="126">
        <v>787.17181768710407</v>
      </c>
      <c r="D33" s="126">
        <v>41.574811278390001</v>
      </c>
      <c r="E33" s="305">
        <v>0.31030649506900015</v>
      </c>
      <c r="F33" s="305">
        <v>0.28105841186318264</v>
      </c>
      <c r="G33" s="305">
        <v>0.99913944671636212</v>
      </c>
    </row>
    <row r="34" spans="1:9" x14ac:dyDescent="0.2">
      <c r="A34" s="98"/>
      <c r="B34" s="304" t="s">
        <v>90</v>
      </c>
      <c r="C34" s="126">
        <v>333.09921572802102</v>
      </c>
      <c r="D34" s="126">
        <v>14.496313279205001</v>
      </c>
      <c r="E34" s="305">
        <v>0.34784178421297829</v>
      </c>
      <c r="F34" s="305">
        <v>0.23986302986704561</v>
      </c>
      <c r="G34" s="305">
        <v>0.99860683030879915</v>
      </c>
    </row>
    <row r="35" spans="1:9" x14ac:dyDescent="0.2">
      <c r="A35" s="98"/>
      <c r="B35" s="304" t="s">
        <v>91</v>
      </c>
      <c r="C35" s="126">
        <v>146.20743856980999</v>
      </c>
      <c r="D35" s="126">
        <v>5.3165942432920001</v>
      </c>
      <c r="E35" s="305">
        <v>0.42422562522684409</v>
      </c>
      <c r="F35" s="305">
        <v>0.2109456737682136</v>
      </c>
      <c r="G35" s="305">
        <v>0.99935578481562193</v>
      </c>
    </row>
    <row r="36" spans="1:9" x14ac:dyDescent="0.2">
      <c r="A36" s="98"/>
      <c r="B36" s="304" t="s">
        <v>92</v>
      </c>
      <c r="C36" s="126">
        <v>103.185515278514</v>
      </c>
      <c r="D36" s="126">
        <v>2.0259639531309999</v>
      </c>
      <c r="E36" s="305">
        <v>0.57470813272796684</v>
      </c>
      <c r="F36" s="305">
        <v>0.2421560151428519</v>
      </c>
      <c r="G36" s="305">
        <v>0.99810151236707434</v>
      </c>
    </row>
    <row r="37" spans="1:9" x14ac:dyDescent="0.2">
      <c r="A37" s="98"/>
      <c r="B37" s="304" t="s">
        <v>93</v>
      </c>
      <c r="C37" s="126">
        <v>121.20424571444801</v>
      </c>
      <c r="D37" s="126">
        <v>2.6275210337599999</v>
      </c>
      <c r="E37" s="305">
        <v>0.75104587882112428</v>
      </c>
      <c r="F37" s="305">
        <v>0.2622147178382298</v>
      </c>
      <c r="G37" s="305">
        <v>0.9966204917390652</v>
      </c>
    </row>
    <row r="38" spans="1:9" x14ac:dyDescent="0.2">
      <c r="A38" s="98"/>
      <c r="B38" s="304" t="s">
        <v>94</v>
      </c>
      <c r="C38" s="126">
        <v>8.3532134277000001</v>
      </c>
      <c r="D38" s="126">
        <v>0.10643327999999999</v>
      </c>
      <c r="E38" s="305">
        <v>4.353079982060519E-3</v>
      </c>
      <c r="F38" s="305">
        <v>0.36019845022710273</v>
      </c>
      <c r="G38" s="305">
        <v>0.99776353909968662</v>
      </c>
    </row>
    <row r="39" spans="1:9" x14ac:dyDescent="0.2">
      <c r="A39" s="98"/>
      <c r="B39" s="304" t="s">
        <v>95</v>
      </c>
      <c r="C39" s="126">
        <v>78.839259010000006</v>
      </c>
      <c r="D39" s="126">
        <v>9.6575939999999999E-2</v>
      </c>
      <c r="E39" s="305">
        <v>8.2259307476690094E-2</v>
      </c>
      <c r="F39" s="305">
        <v>0.74090585608048387</v>
      </c>
      <c r="G39" s="305">
        <v>0.1731851383619441</v>
      </c>
    </row>
    <row r="40" spans="1:9" x14ac:dyDescent="0.2">
      <c r="A40" s="306" t="s">
        <v>295</v>
      </c>
      <c r="B40" s="112"/>
      <c r="C40" s="310">
        <f>SUM(C29:C39)</f>
        <v>7351.0542183062726</v>
      </c>
      <c r="D40" s="310">
        <f>SUM(D29:D39)</f>
        <v>1127.1743980208748</v>
      </c>
      <c r="E40" s="311">
        <v>0.16551978876982654</v>
      </c>
      <c r="F40" s="311">
        <v>0.21752657914592446</v>
      </c>
      <c r="G40" s="312">
        <v>0.99816637080278903</v>
      </c>
    </row>
    <row r="41" spans="1:9" x14ac:dyDescent="0.2">
      <c r="A41" s="125"/>
      <c r="B41" s="122"/>
      <c r="C41" s="313"/>
      <c r="D41" s="313"/>
      <c r="E41" s="314"/>
      <c r="F41" s="314"/>
      <c r="G41" s="315"/>
    </row>
    <row r="42" spans="1:9" x14ac:dyDescent="0.2">
      <c r="A42" s="125"/>
      <c r="B42" s="122"/>
      <c r="C42" s="313"/>
      <c r="D42" s="313"/>
      <c r="E42" s="314"/>
      <c r="F42" s="314"/>
      <c r="G42" s="315"/>
    </row>
    <row r="43" spans="1:9" x14ac:dyDescent="0.2">
      <c r="A43" s="125"/>
      <c r="B43" s="122"/>
      <c r="C43" s="313"/>
      <c r="D43" s="313"/>
      <c r="E43" s="314"/>
      <c r="F43" s="314"/>
      <c r="G43" s="315"/>
    </row>
    <row r="44" spans="1:9" ht="48.75" thickBot="1" x14ac:dyDescent="0.25">
      <c r="A44" s="89" t="s">
        <v>292</v>
      </c>
      <c r="B44" s="303" t="s">
        <v>200</v>
      </c>
      <c r="C44" s="157" t="s">
        <v>83</v>
      </c>
      <c r="D44" s="157" t="s">
        <v>84</v>
      </c>
      <c r="E44" s="157" t="s">
        <v>246</v>
      </c>
      <c r="F44" s="157" t="s">
        <v>247</v>
      </c>
      <c r="G44" s="157" t="s">
        <v>248</v>
      </c>
    </row>
    <row r="45" spans="1:9" x14ac:dyDescent="0.2">
      <c r="A45" s="98" t="s">
        <v>33</v>
      </c>
      <c r="B45" s="304" t="s">
        <v>85</v>
      </c>
      <c r="C45" s="126">
        <v>42</v>
      </c>
      <c r="D45" s="126">
        <v>14</v>
      </c>
      <c r="E45" s="305">
        <v>0.29454262531955094</v>
      </c>
      <c r="F45" s="305">
        <v>0.44999999999999996</v>
      </c>
      <c r="G45" s="305">
        <v>0.98602614244697628</v>
      </c>
    </row>
    <row r="46" spans="1:9" x14ac:dyDescent="0.2">
      <c r="A46" s="98"/>
      <c r="B46" s="304" t="s">
        <v>86</v>
      </c>
      <c r="C46" s="126">
        <v>795</v>
      </c>
      <c r="D46" s="126">
        <v>334</v>
      </c>
      <c r="E46" s="305">
        <v>0.42119492402851072</v>
      </c>
      <c r="F46" s="305">
        <v>0.44999999999999996</v>
      </c>
      <c r="G46" s="305">
        <v>0.88784790472698805</v>
      </c>
      <c r="I46" s="30"/>
    </row>
    <row r="47" spans="1:9" x14ac:dyDescent="0.2">
      <c r="A47" s="98"/>
      <c r="B47" s="304" t="s">
        <v>87</v>
      </c>
      <c r="C47" s="126">
        <v>6554</v>
      </c>
      <c r="D47" s="126">
        <v>2484</v>
      </c>
      <c r="E47" s="305">
        <v>0.57858740919345197</v>
      </c>
      <c r="F47" s="305">
        <v>0.44999999999999996</v>
      </c>
      <c r="G47" s="305">
        <v>0.88844037808745302</v>
      </c>
    </row>
    <row r="48" spans="1:9" x14ac:dyDescent="0.2">
      <c r="A48" s="98"/>
      <c r="B48" s="304" t="s">
        <v>88</v>
      </c>
      <c r="C48" s="126">
        <v>9767</v>
      </c>
      <c r="D48" s="126">
        <v>2710</v>
      </c>
      <c r="E48" s="305">
        <v>0.67148000160357402</v>
      </c>
      <c r="F48" s="305">
        <v>0.45</v>
      </c>
      <c r="G48" s="305">
        <v>0.91640504076599294</v>
      </c>
    </row>
    <row r="49" spans="1:7" x14ac:dyDescent="0.2">
      <c r="A49" s="98"/>
      <c r="B49" s="304" t="s">
        <v>89</v>
      </c>
      <c r="C49" s="126">
        <v>6980</v>
      </c>
      <c r="D49" s="126">
        <v>1209</v>
      </c>
      <c r="E49" s="305">
        <v>0.80006205319124524</v>
      </c>
      <c r="F49" s="305">
        <v>0.45</v>
      </c>
      <c r="G49" s="305">
        <v>0.94616776610522457</v>
      </c>
    </row>
    <row r="50" spans="1:7" x14ac:dyDescent="0.2">
      <c r="A50" s="98"/>
      <c r="B50" s="304" t="s">
        <v>90</v>
      </c>
      <c r="C50" s="126">
        <v>13381</v>
      </c>
      <c r="D50" s="126">
        <v>2649</v>
      </c>
      <c r="E50" s="305">
        <v>0.96005982556867897</v>
      </c>
      <c r="F50" s="305">
        <v>0.45</v>
      </c>
      <c r="G50" s="305">
        <v>0.93900061525892675</v>
      </c>
    </row>
    <row r="51" spans="1:7" x14ac:dyDescent="0.2">
      <c r="A51" s="98"/>
      <c r="B51" s="304" t="s">
        <v>91</v>
      </c>
      <c r="C51" s="126">
        <v>12207</v>
      </c>
      <c r="D51" s="126">
        <v>1700</v>
      </c>
      <c r="E51" s="305">
        <v>1.1614627955319692</v>
      </c>
      <c r="F51" s="305">
        <v>0.44999999999999996</v>
      </c>
      <c r="G51" s="305">
        <v>0.95620215287249377</v>
      </c>
    </row>
    <row r="52" spans="1:7" x14ac:dyDescent="0.2">
      <c r="A52" s="98"/>
      <c r="B52" s="304" t="s">
        <v>92</v>
      </c>
      <c r="C52" s="126">
        <v>1134</v>
      </c>
      <c r="D52" s="126">
        <v>223</v>
      </c>
      <c r="E52" s="305">
        <v>1.5220962890857797</v>
      </c>
      <c r="F52" s="305">
        <v>0.45</v>
      </c>
      <c r="G52" s="305">
        <v>0.93885987488007383</v>
      </c>
    </row>
    <row r="53" spans="1:7" x14ac:dyDescent="0.2">
      <c r="A53" s="98"/>
      <c r="B53" s="304" t="s">
        <v>93</v>
      </c>
      <c r="C53" s="126">
        <v>3992</v>
      </c>
      <c r="D53" s="126">
        <v>375</v>
      </c>
      <c r="E53" s="305">
        <v>1.7588892256932507</v>
      </c>
      <c r="F53" s="305">
        <v>0.44999999999999996</v>
      </c>
      <c r="G53" s="305">
        <v>0.96995297295473448</v>
      </c>
    </row>
    <row r="54" spans="1:7" x14ac:dyDescent="0.2">
      <c r="A54" s="98"/>
      <c r="B54" s="304" t="s">
        <v>94</v>
      </c>
      <c r="C54" s="126">
        <v>58</v>
      </c>
      <c r="D54" s="126">
        <v>15</v>
      </c>
      <c r="E54" s="305">
        <v>0</v>
      </c>
      <c r="F54" s="305">
        <v>0.45</v>
      </c>
      <c r="G54" s="305">
        <v>0.92491660927813291</v>
      </c>
    </row>
    <row r="55" spans="1:7" x14ac:dyDescent="0.2">
      <c r="A55" s="98"/>
      <c r="B55" s="304" t="s">
        <v>95</v>
      </c>
      <c r="C55" s="126">
        <v>572</v>
      </c>
      <c r="D55" s="126">
        <v>21</v>
      </c>
      <c r="E55" s="305">
        <v>0</v>
      </c>
      <c r="F55" s="305">
        <v>0.44999999999999996</v>
      </c>
      <c r="G55" s="305">
        <v>0.98819685953322667</v>
      </c>
    </row>
    <row r="56" spans="1:7" x14ac:dyDescent="0.2">
      <c r="A56" s="306" t="s">
        <v>96</v>
      </c>
      <c r="B56" s="307"/>
      <c r="C56" s="308">
        <f>SUM(C45:C55)</f>
        <v>55482</v>
      </c>
      <c r="D56" s="308">
        <f>SUM(D45:D55)</f>
        <v>11734</v>
      </c>
      <c r="E56" s="309">
        <v>0.93820004295943304</v>
      </c>
      <c r="F56" s="309"/>
      <c r="G56" s="309">
        <v>0.93501991154569475</v>
      </c>
    </row>
    <row r="57" spans="1:7" ht="24" x14ac:dyDescent="0.2">
      <c r="A57" s="98" t="s">
        <v>122</v>
      </c>
      <c r="B57" s="304" t="s">
        <v>85</v>
      </c>
      <c r="C57" s="126">
        <v>9285.1071094539984</v>
      </c>
      <c r="D57" s="126">
        <v>2561.4072615858399</v>
      </c>
      <c r="E57" s="305">
        <v>1.5814034051421351E-2</v>
      </c>
      <c r="F57" s="305">
        <v>9.0171870145641639E-2</v>
      </c>
      <c r="G57" s="305">
        <v>0.99968851879261111</v>
      </c>
    </row>
    <row r="58" spans="1:7" x14ac:dyDescent="0.2">
      <c r="A58" s="98"/>
      <c r="B58" s="304" t="s">
        <v>86</v>
      </c>
      <c r="C58" s="126">
        <v>9377.3135988275189</v>
      </c>
      <c r="D58" s="126">
        <v>1053.3084886031199</v>
      </c>
      <c r="E58" s="305">
        <v>4.4665244004676259E-2</v>
      </c>
      <c r="F58" s="305">
        <v>9.7736293422992782E-2</v>
      </c>
      <c r="G58" s="305">
        <v>0.9999188612760469</v>
      </c>
    </row>
    <row r="59" spans="1:7" x14ac:dyDescent="0.2">
      <c r="A59" s="98"/>
      <c r="B59" s="304" t="s">
        <v>87</v>
      </c>
      <c r="C59" s="126">
        <v>27972.794108550162</v>
      </c>
      <c r="D59" s="126">
        <v>2461.8600274683999</v>
      </c>
      <c r="E59" s="305">
        <v>6.4029892510899869E-2</v>
      </c>
      <c r="F59" s="305">
        <v>9.7201069113867139E-2</v>
      </c>
      <c r="G59" s="305">
        <v>0.99991433838496058</v>
      </c>
    </row>
    <row r="60" spans="1:7" x14ac:dyDescent="0.2">
      <c r="A60" s="98"/>
      <c r="B60" s="304" t="s">
        <v>88</v>
      </c>
      <c r="C60" s="126">
        <v>17034.693081353598</v>
      </c>
      <c r="D60" s="126">
        <v>1078.9884391922401</v>
      </c>
      <c r="E60" s="305">
        <v>9.6528243399929783E-2</v>
      </c>
      <c r="F60" s="305">
        <v>0.10103986890678388</v>
      </c>
      <c r="G60" s="305">
        <v>0.99992560899297855</v>
      </c>
    </row>
    <row r="61" spans="1:7" x14ac:dyDescent="0.2">
      <c r="A61" s="98"/>
      <c r="B61" s="304" t="s">
        <v>89</v>
      </c>
      <c r="C61" s="126">
        <v>22035.238018859603</v>
      </c>
      <c r="D61" s="126">
        <v>1086.0352555991999</v>
      </c>
      <c r="E61" s="305">
        <v>0.13643914340416075</v>
      </c>
      <c r="F61" s="305">
        <v>0.1052738577987036</v>
      </c>
      <c r="G61" s="305">
        <v>0.99994016391608154</v>
      </c>
    </row>
    <row r="62" spans="1:7" x14ac:dyDescent="0.2">
      <c r="A62" s="98"/>
      <c r="B62" s="304" t="s">
        <v>90</v>
      </c>
      <c r="C62" s="126">
        <v>6851.4843717031999</v>
      </c>
      <c r="D62" s="126">
        <v>180.22101453535998</v>
      </c>
      <c r="E62" s="305">
        <v>0.19594148175313905</v>
      </c>
      <c r="F62" s="305">
        <v>0.10817909779468671</v>
      </c>
      <c r="G62" s="305">
        <v>0.99996045714014103</v>
      </c>
    </row>
    <row r="63" spans="1:7" x14ac:dyDescent="0.2">
      <c r="A63" s="98"/>
      <c r="B63" s="304" t="s">
        <v>91</v>
      </c>
      <c r="C63" s="126">
        <v>915.09069585400005</v>
      </c>
      <c r="D63" s="126">
        <v>22.340665420480001</v>
      </c>
      <c r="E63" s="305">
        <v>0.30349669301447091</v>
      </c>
      <c r="F63" s="305">
        <v>0.10873598245238089</v>
      </c>
      <c r="G63" s="305">
        <v>0.99986560515805523</v>
      </c>
    </row>
    <row r="64" spans="1:7" x14ac:dyDescent="0.2">
      <c r="A64" s="98"/>
      <c r="B64" s="304" t="s">
        <v>92</v>
      </c>
      <c r="C64" s="126">
        <v>763.11393134495984</v>
      </c>
      <c r="D64" s="126">
        <v>11.23270687328</v>
      </c>
      <c r="E64" s="305">
        <v>0.42874856107442616</v>
      </c>
      <c r="F64" s="305">
        <v>0.10311194721355803</v>
      </c>
      <c r="G64" s="305">
        <v>0.99993612109031049</v>
      </c>
    </row>
    <row r="65" spans="1:7" x14ac:dyDescent="0.2">
      <c r="A65" s="98"/>
      <c r="B65" s="304" t="s">
        <v>93</v>
      </c>
      <c r="C65" s="126">
        <v>788.90236960976006</v>
      </c>
      <c r="D65" s="126">
        <v>11.705320200319999</v>
      </c>
      <c r="E65" s="305">
        <v>0.61189827613116077</v>
      </c>
      <c r="F65" s="305">
        <v>0.1106112369548586</v>
      </c>
      <c r="G65" s="305">
        <v>0.99984618365111866</v>
      </c>
    </row>
    <row r="66" spans="1:7" x14ac:dyDescent="0.2">
      <c r="A66" s="98"/>
      <c r="B66" s="304" t="s">
        <v>94</v>
      </c>
      <c r="C66" s="126">
        <v>85.025319149840001</v>
      </c>
      <c r="D66" s="126">
        <v>1.3895658657600001</v>
      </c>
      <c r="E66" s="305">
        <v>0.06</v>
      </c>
      <c r="F66" s="305">
        <v>0.10217312261540394</v>
      </c>
      <c r="G66" s="305">
        <v>0.99889860167719924</v>
      </c>
    </row>
    <row r="67" spans="1:7" x14ac:dyDescent="0.2">
      <c r="A67" s="98"/>
      <c r="B67" s="304" t="s">
        <v>95</v>
      </c>
      <c r="C67" s="126">
        <v>120.67184912800001</v>
      </c>
      <c r="D67" s="126">
        <v>0</v>
      </c>
      <c r="E67" s="305">
        <v>0.22648198562873023</v>
      </c>
      <c r="F67" s="305">
        <v>0.20656958075757961</v>
      </c>
      <c r="G67" s="305">
        <v>1</v>
      </c>
    </row>
    <row r="68" spans="1:7" x14ac:dyDescent="0.2">
      <c r="A68" s="306" t="s">
        <v>294</v>
      </c>
      <c r="B68" s="112"/>
      <c r="C68" s="310">
        <f>SUM(C57:C67)</f>
        <v>95229.434453834634</v>
      </c>
      <c r="D68" s="310">
        <f>SUM(D57:D67)</f>
        <v>8468.4887453439987</v>
      </c>
      <c r="E68" s="311">
        <v>9.9459453828496969E-2</v>
      </c>
      <c r="F68" s="311">
        <v>0.1003</v>
      </c>
      <c r="G68" s="312">
        <v>0.99990241292702908</v>
      </c>
    </row>
    <row r="69" spans="1:7" x14ac:dyDescent="0.2">
      <c r="A69" s="98" t="s">
        <v>192</v>
      </c>
      <c r="B69" s="304" t="s">
        <v>85</v>
      </c>
      <c r="C69" s="126">
        <v>781.66071977199999</v>
      </c>
      <c r="D69" s="126">
        <v>307.39540613783998</v>
      </c>
      <c r="E69" s="305">
        <v>3.9341877136886132E-2</v>
      </c>
      <c r="F69" s="305">
        <v>0.20505237673180987</v>
      </c>
      <c r="G69" s="305">
        <v>0.99722317144492612</v>
      </c>
    </row>
    <row r="70" spans="1:7" x14ac:dyDescent="0.2">
      <c r="A70" s="98"/>
      <c r="B70" s="304" t="s">
        <v>86</v>
      </c>
      <c r="C70" s="126">
        <v>2069.5675978283198</v>
      </c>
      <c r="D70" s="126">
        <v>426.03155486512003</v>
      </c>
      <c r="E70" s="305">
        <v>5.4669874092890453E-2</v>
      </c>
      <c r="F70" s="305">
        <v>0.1359037088016094</v>
      </c>
      <c r="G70" s="305">
        <v>0.99892801000399012</v>
      </c>
    </row>
    <row r="71" spans="1:7" x14ac:dyDescent="0.2">
      <c r="A71" s="98"/>
      <c r="B71" s="304" t="s">
        <v>87</v>
      </c>
      <c r="C71" s="126">
        <v>2026.7002471836799</v>
      </c>
      <c r="D71" s="126">
        <v>197.05189934304002</v>
      </c>
      <c r="E71" s="305">
        <v>0.17398872896473366</v>
      </c>
      <c r="F71" s="305">
        <v>0.27420540666312593</v>
      </c>
      <c r="G71" s="305">
        <v>0.99847943662191052</v>
      </c>
    </row>
    <row r="72" spans="1:7" x14ac:dyDescent="0.2">
      <c r="A72" s="98"/>
      <c r="B72" s="304" t="s">
        <v>88</v>
      </c>
      <c r="C72" s="126">
        <v>840.84508827344007</v>
      </c>
      <c r="D72" s="126">
        <v>60.2726237392</v>
      </c>
      <c r="E72" s="305">
        <v>0.27603063065586003</v>
      </c>
      <c r="F72" s="305">
        <v>0.31919197631798202</v>
      </c>
      <c r="G72" s="305">
        <v>0.9988885494731522</v>
      </c>
    </row>
    <row r="73" spans="1:7" x14ac:dyDescent="0.2">
      <c r="A73" s="98"/>
      <c r="B73" s="304" t="s">
        <v>89</v>
      </c>
      <c r="C73" s="126">
        <v>887.58777321104003</v>
      </c>
      <c r="D73" s="126">
        <v>56.65925798496</v>
      </c>
      <c r="E73" s="305">
        <v>0.35130722775950202</v>
      </c>
      <c r="F73" s="305">
        <v>0.3221438760330016</v>
      </c>
      <c r="G73" s="305">
        <v>0.9989065857782301</v>
      </c>
    </row>
    <row r="74" spans="1:7" x14ac:dyDescent="0.2">
      <c r="A74" s="98"/>
      <c r="B74" s="304" t="s">
        <v>90</v>
      </c>
      <c r="C74" s="126">
        <v>464.66463554719996</v>
      </c>
      <c r="D74" s="126">
        <v>19.935523509599999</v>
      </c>
      <c r="E74" s="305">
        <v>0.4171653815912354</v>
      </c>
      <c r="F74" s="305">
        <v>0.30133370823830791</v>
      </c>
      <c r="G74" s="305">
        <v>0.99858230854063568</v>
      </c>
    </row>
    <row r="75" spans="1:7" x14ac:dyDescent="0.2">
      <c r="A75" s="98"/>
      <c r="B75" s="304" t="s">
        <v>91</v>
      </c>
      <c r="C75" s="126">
        <v>171.20145898800001</v>
      </c>
      <c r="D75" s="126">
        <v>3.4881233055200003</v>
      </c>
      <c r="E75" s="305">
        <v>0.40539374144506979</v>
      </c>
      <c r="F75" s="305">
        <v>0.19584432131745827</v>
      </c>
      <c r="G75" s="305">
        <v>0.99916843911065145</v>
      </c>
    </row>
    <row r="76" spans="1:7" x14ac:dyDescent="0.2">
      <c r="A76" s="98"/>
      <c r="B76" s="304" t="s">
        <v>92</v>
      </c>
      <c r="C76" s="126">
        <v>100.490154386</v>
      </c>
      <c r="D76" s="126">
        <v>1.5988745360000001</v>
      </c>
      <c r="E76" s="305">
        <v>0.51881699574006657</v>
      </c>
      <c r="F76" s="305">
        <v>0.23022958414800032</v>
      </c>
      <c r="G76" s="305">
        <v>0.99821089760618564</v>
      </c>
    </row>
    <row r="77" spans="1:7" x14ac:dyDescent="0.2">
      <c r="A77" s="98"/>
      <c r="B77" s="304" t="s">
        <v>93</v>
      </c>
      <c r="C77" s="126">
        <v>99.791155185120004</v>
      </c>
      <c r="D77" s="126">
        <v>2.0319834096</v>
      </c>
      <c r="E77" s="305">
        <v>0.78338462927325203</v>
      </c>
      <c r="F77" s="305">
        <v>0.26329754598248367</v>
      </c>
      <c r="G77" s="305">
        <v>0.99789888622763034</v>
      </c>
    </row>
    <row r="78" spans="1:7" x14ac:dyDescent="0.2">
      <c r="A78" s="98"/>
      <c r="B78" s="304" t="s">
        <v>94</v>
      </c>
      <c r="C78" s="126">
        <v>8.3745280920000003</v>
      </c>
      <c r="D78" s="126">
        <v>4.0533800000000002E-2</v>
      </c>
      <c r="E78" s="305">
        <v>2.6270136965706888E-3</v>
      </c>
      <c r="F78" s="305">
        <v>0.50401482024589395</v>
      </c>
      <c r="G78" s="305">
        <v>0.99999999999999989</v>
      </c>
    </row>
    <row r="79" spans="1:7" x14ac:dyDescent="0.2">
      <c r="A79" s="98"/>
      <c r="B79" s="304" t="s">
        <v>95</v>
      </c>
      <c r="C79" s="126">
        <v>77.03651696</v>
      </c>
      <c r="D79" s="126">
        <v>0.35845154000000001</v>
      </c>
      <c r="E79" s="305">
        <v>0.14095912469197389</v>
      </c>
      <c r="F79" s="305">
        <v>0.46013257694897869</v>
      </c>
      <c r="G79" s="305">
        <v>0.99975024190120743</v>
      </c>
    </row>
    <row r="80" spans="1:7" x14ac:dyDescent="0.2">
      <c r="A80" s="306" t="s">
        <v>295</v>
      </c>
      <c r="B80" s="112"/>
      <c r="C80" s="310">
        <f>SUM(C69:C79)</f>
        <v>7527.9198754268009</v>
      </c>
      <c r="D80" s="310">
        <f>SUM(D69:D79)</f>
        <v>1074.8642321708801</v>
      </c>
      <c r="E80" s="311">
        <v>0.19134737159060733</v>
      </c>
      <c r="F80" s="311">
        <v>0.24101864976050691</v>
      </c>
      <c r="G80" s="312">
        <v>0.99859269226630154</v>
      </c>
    </row>
    <row r="81" spans="1:7" x14ac:dyDescent="0.2">
      <c r="A81" s="125"/>
      <c r="B81" s="122"/>
      <c r="C81" s="313"/>
      <c r="D81" s="313"/>
      <c r="E81" s="314"/>
      <c r="F81" s="314"/>
      <c r="G81" s="315"/>
    </row>
    <row r="82" spans="1:7" x14ac:dyDescent="0.2">
      <c r="A82" s="125"/>
      <c r="B82" s="122"/>
      <c r="C82" s="313"/>
      <c r="D82" s="313"/>
      <c r="E82" s="314"/>
      <c r="F82" s="314"/>
      <c r="G82" s="315"/>
    </row>
    <row r="83" spans="1:7" x14ac:dyDescent="0.2">
      <c r="A83" s="125"/>
      <c r="B83" s="122"/>
      <c r="C83" s="313"/>
      <c r="D83" s="313"/>
      <c r="E83" s="314"/>
      <c r="F83" s="314"/>
      <c r="G83" s="315"/>
    </row>
    <row r="84" spans="1:7" x14ac:dyDescent="0.2">
      <c r="A84" s="125"/>
      <c r="B84" s="122"/>
      <c r="C84" s="313"/>
      <c r="D84" s="313"/>
      <c r="E84" s="314"/>
      <c r="F84" s="314"/>
      <c r="G84" s="315"/>
    </row>
    <row r="85" spans="1:7" x14ac:dyDescent="0.2">
      <c r="A85" s="125"/>
      <c r="B85" s="122"/>
      <c r="C85" s="313"/>
      <c r="D85" s="313"/>
      <c r="E85" s="314"/>
      <c r="F85" s="314"/>
      <c r="G85" s="315"/>
    </row>
    <row r="86" spans="1:7" x14ac:dyDescent="0.2">
      <c r="A86" s="125"/>
      <c r="B86" s="122"/>
      <c r="C86" s="313"/>
      <c r="D86" s="313"/>
      <c r="E86" s="314"/>
      <c r="F86" s="314"/>
      <c r="G86" s="315"/>
    </row>
    <row r="87" spans="1:7" x14ac:dyDescent="0.2">
      <c r="A87" s="125"/>
      <c r="B87" s="122"/>
      <c r="C87" s="313"/>
      <c r="D87" s="313"/>
      <c r="E87" s="314"/>
      <c r="F87" s="314"/>
      <c r="G87" s="315"/>
    </row>
    <row r="88" spans="1:7" x14ac:dyDescent="0.2">
      <c r="A88" s="125"/>
      <c r="B88" s="122"/>
      <c r="C88" s="313"/>
      <c r="D88" s="313"/>
      <c r="E88" s="314"/>
      <c r="F88" s="314"/>
      <c r="G88" s="315"/>
    </row>
    <row r="89" spans="1:7" x14ac:dyDescent="0.2">
      <c r="A89" s="125"/>
      <c r="B89" s="122"/>
      <c r="C89" s="313"/>
      <c r="D89" s="313"/>
      <c r="E89" s="314"/>
      <c r="F89" s="314"/>
      <c r="G89" s="315"/>
    </row>
    <row r="90" spans="1:7" x14ac:dyDescent="0.2">
      <c r="A90" s="125"/>
      <c r="B90" s="122"/>
      <c r="C90" s="313"/>
      <c r="D90" s="313"/>
      <c r="E90" s="314"/>
      <c r="F90" s="314"/>
      <c r="G90" s="315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fitToHeight="0" orientation="portrait" r:id="rId1"/>
  <headerFooter alignWithMargins="0">
    <oddFooter>&amp;R&amp;A</oddFooter>
  </headerFooter>
  <rowBreaks count="1" manualBreakCount="1">
    <brk id="43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zoomScaleNormal="100" workbookViewId="0">
      <selection activeCell="E9" sqref="E9"/>
    </sheetView>
  </sheetViews>
  <sheetFormatPr baseColWidth="10" defaultRowHeight="12" x14ac:dyDescent="0.2"/>
  <cols>
    <col min="1" max="1" width="14.875" style="317" customWidth="1"/>
    <col min="2" max="2" width="19.875" style="317" customWidth="1"/>
    <col min="3" max="3" width="15" style="317" customWidth="1"/>
    <col min="4" max="4" width="15.375" style="317" customWidth="1"/>
    <col min="5" max="5" width="15.875" style="317" customWidth="1"/>
    <col min="6" max="16384" width="11" style="317"/>
  </cols>
  <sheetData>
    <row r="1" spans="1:6" x14ac:dyDescent="0.2">
      <c r="A1" s="316" t="s">
        <v>374</v>
      </c>
      <c r="C1" s="318"/>
      <c r="F1" s="22"/>
    </row>
    <row r="2" spans="1:6" x14ac:dyDescent="0.2">
      <c r="F2" s="22"/>
    </row>
    <row r="3" spans="1:6" x14ac:dyDescent="0.2">
      <c r="A3" s="319"/>
      <c r="B3" s="319"/>
      <c r="C3" s="321"/>
      <c r="D3" s="321"/>
    </row>
    <row r="4" spans="1:6" ht="12.75" x14ac:dyDescent="0.2">
      <c r="A4" s="391"/>
      <c r="B4"/>
      <c r="C4"/>
      <c r="D4"/>
      <c r="E4"/>
    </row>
    <row r="5" spans="1:6" ht="11.25" customHeight="1" x14ac:dyDescent="0.2">
      <c r="A5" s="448" t="s">
        <v>190</v>
      </c>
      <c r="B5" s="392" t="s">
        <v>343</v>
      </c>
      <c r="C5" s="450" t="s">
        <v>345</v>
      </c>
      <c r="D5" s="392" t="s">
        <v>343</v>
      </c>
      <c r="E5" s="392" t="s">
        <v>347</v>
      </c>
    </row>
    <row r="6" spans="1:6" ht="12.75" thickBot="1" x14ac:dyDescent="0.25">
      <c r="A6" s="449"/>
      <c r="B6" s="393" t="s">
        <v>344</v>
      </c>
      <c r="C6" s="451"/>
      <c r="D6" s="393" t="s">
        <v>346</v>
      </c>
      <c r="E6" s="393" t="s">
        <v>348</v>
      </c>
    </row>
    <row r="7" spans="1:6" ht="24.75" thickTop="1" x14ac:dyDescent="0.2">
      <c r="A7" s="394" t="s">
        <v>191</v>
      </c>
      <c r="B7" s="395">
        <v>9.2999999999999992E-3</v>
      </c>
      <c r="C7" s="395">
        <v>2.8999999999999998E-3</v>
      </c>
      <c r="D7" s="395">
        <v>9.1000000000000004E-3</v>
      </c>
      <c r="E7" s="395">
        <v>3.3999999999999998E-3</v>
      </c>
    </row>
    <row r="8" spans="1:6" x14ac:dyDescent="0.2">
      <c r="A8" s="394" t="s">
        <v>192</v>
      </c>
      <c r="B8" s="396">
        <v>3.6900000000000002E-2</v>
      </c>
      <c r="C8" s="396">
        <v>1.9099999999999999E-2</v>
      </c>
      <c r="D8" s="396">
        <v>3.39E-2</v>
      </c>
      <c r="E8" s="396">
        <v>2.2599999999999999E-2</v>
      </c>
    </row>
    <row r="9" spans="1:6" x14ac:dyDescent="0.2">
      <c r="A9" s="394" t="s">
        <v>33</v>
      </c>
      <c r="B9" s="396">
        <v>3.7400000000000003E-2</v>
      </c>
      <c r="C9" s="396">
        <v>2.4E-2</v>
      </c>
      <c r="D9" s="396">
        <v>2.98E-2</v>
      </c>
      <c r="E9" s="396">
        <v>2.24E-2</v>
      </c>
    </row>
  </sheetData>
  <mergeCells count="2">
    <mergeCell ref="A5:A6"/>
    <mergeCell ref="C5:C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0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zoomScaleNormal="100" workbookViewId="0">
      <selection activeCell="G46" sqref="G46"/>
    </sheetView>
  </sheetViews>
  <sheetFormatPr baseColWidth="10" defaultColWidth="11" defaultRowHeight="12" x14ac:dyDescent="0.2"/>
  <cols>
    <col min="1" max="1" width="25.625" style="22" customWidth="1"/>
    <col min="2" max="2" width="9.5" style="22" customWidth="1"/>
    <col min="3" max="3" width="10.25" style="22" customWidth="1"/>
    <col min="4" max="4" width="11.25" style="22" customWidth="1"/>
    <col min="5" max="5" width="17.375" style="22" customWidth="1"/>
    <col min="6" max="6" width="10.625" style="22" customWidth="1"/>
    <col min="7" max="7" width="10.875" style="22" customWidth="1"/>
    <col min="8" max="16384" width="11" style="22"/>
  </cols>
  <sheetData>
    <row r="2" spans="1:5" x14ac:dyDescent="0.2">
      <c r="A2" s="117" t="s">
        <v>309</v>
      </c>
    </row>
    <row r="3" spans="1:5" x14ac:dyDescent="0.2">
      <c r="A3" s="99" t="s">
        <v>245</v>
      </c>
    </row>
    <row r="4" spans="1:5" s="420" customFormat="1" x14ac:dyDescent="0.2">
      <c r="A4" s="99"/>
    </row>
    <row r="5" spans="1:5" s="420" customFormat="1" x14ac:dyDescent="0.2">
      <c r="A5" s="118" t="s">
        <v>244</v>
      </c>
    </row>
    <row r="6" spans="1:5" s="420" customFormat="1" ht="12.75" thickBot="1" x14ac:dyDescent="0.25">
      <c r="A6" s="119" t="s">
        <v>380</v>
      </c>
      <c r="B6" s="120" t="s">
        <v>0</v>
      </c>
      <c r="C6" s="120" t="s">
        <v>1</v>
      </c>
      <c r="D6" s="120" t="s">
        <v>2</v>
      </c>
      <c r="E6" s="121" t="s">
        <v>237</v>
      </c>
    </row>
    <row r="7" spans="1:5" s="420" customFormat="1" x14ac:dyDescent="0.2">
      <c r="A7" s="122" t="s">
        <v>3</v>
      </c>
      <c r="B7" s="122"/>
      <c r="C7" s="122"/>
      <c r="D7" s="122"/>
      <c r="E7" s="122"/>
    </row>
    <row r="8" spans="1:5" s="420" customFormat="1" ht="12" customHeight="1" x14ac:dyDescent="0.2">
      <c r="A8" s="18" t="s">
        <v>4</v>
      </c>
      <c r="B8" s="111">
        <v>334000</v>
      </c>
      <c r="C8" s="111">
        <v>485566</v>
      </c>
      <c r="D8" s="123">
        <v>1</v>
      </c>
      <c r="E8" s="124" t="s">
        <v>5</v>
      </c>
    </row>
    <row r="9" spans="1:5" s="420" customFormat="1" ht="12" customHeight="1" x14ac:dyDescent="0.2">
      <c r="A9" s="99" t="s">
        <v>142</v>
      </c>
      <c r="B9" s="111">
        <v>150</v>
      </c>
      <c r="C9" s="111">
        <v>97205</v>
      </c>
      <c r="D9" s="123">
        <v>1</v>
      </c>
      <c r="E9" s="124" t="s">
        <v>5</v>
      </c>
    </row>
    <row r="10" spans="1:5" s="420" customFormat="1" x14ac:dyDescent="0.2">
      <c r="A10" s="18" t="s">
        <v>6</v>
      </c>
      <c r="B10" s="111">
        <v>100</v>
      </c>
      <c r="C10" s="126">
        <v>0</v>
      </c>
      <c r="D10" s="123">
        <v>1</v>
      </c>
      <c r="E10" s="124" t="s">
        <v>5</v>
      </c>
    </row>
    <row r="11" spans="1:5" s="420" customFormat="1" x14ac:dyDescent="0.2">
      <c r="A11" s="18" t="s">
        <v>7</v>
      </c>
      <c r="B11" s="111">
        <v>3500</v>
      </c>
      <c r="C11" s="111">
        <v>178191</v>
      </c>
      <c r="D11" s="123">
        <v>1</v>
      </c>
      <c r="E11" s="124" t="s">
        <v>5</v>
      </c>
    </row>
    <row r="12" spans="1:5" s="420" customFormat="1" x14ac:dyDescent="0.2">
      <c r="A12" s="18" t="s">
        <v>209</v>
      </c>
      <c r="B12" s="111">
        <v>6000</v>
      </c>
      <c r="C12" s="111">
        <v>29019</v>
      </c>
      <c r="D12" s="123">
        <v>1</v>
      </c>
      <c r="E12" s="124" t="s">
        <v>5</v>
      </c>
    </row>
    <row r="13" spans="1:5" s="420" customFormat="1" x14ac:dyDescent="0.2">
      <c r="A13" s="18" t="s">
        <v>8</v>
      </c>
      <c r="B13" s="111">
        <v>1000</v>
      </c>
      <c r="C13" s="111">
        <v>125</v>
      </c>
      <c r="D13" s="123">
        <v>1</v>
      </c>
      <c r="E13" s="124" t="s">
        <v>5</v>
      </c>
    </row>
    <row r="14" spans="1:5" s="420" customFormat="1" x14ac:dyDescent="0.2">
      <c r="A14" s="18" t="s">
        <v>169</v>
      </c>
      <c r="B14" s="111">
        <v>3000</v>
      </c>
      <c r="C14" s="111">
        <v>15061</v>
      </c>
      <c r="D14" s="123">
        <v>1</v>
      </c>
      <c r="E14" s="124" t="s">
        <v>5</v>
      </c>
    </row>
    <row r="15" spans="1:5" s="420" customFormat="1" x14ac:dyDescent="0.2">
      <c r="A15" s="18" t="s">
        <v>260</v>
      </c>
      <c r="B15" s="111">
        <v>69938739</v>
      </c>
      <c r="C15" s="111">
        <v>3238</v>
      </c>
      <c r="D15" s="123">
        <v>1</v>
      </c>
      <c r="E15" s="124" t="s">
        <v>5</v>
      </c>
    </row>
    <row r="16" spans="1:5" s="420" customFormat="1" x14ac:dyDescent="0.2">
      <c r="A16" s="18" t="s">
        <v>296</v>
      </c>
      <c r="B16" s="111">
        <v>10000</v>
      </c>
      <c r="C16" s="111">
        <v>115</v>
      </c>
      <c r="D16" s="123">
        <v>1</v>
      </c>
      <c r="E16" s="124" t="s">
        <v>5</v>
      </c>
    </row>
    <row r="17" spans="1:6" s="420" customFormat="1" x14ac:dyDescent="0.2">
      <c r="A17" s="127" t="s">
        <v>9</v>
      </c>
      <c r="B17" s="128"/>
      <c r="C17" s="128">
        <f>SUM(C8:C16)</f>
        <v>808520</v>
      </c>
      <c r="D17" s="129"/>
      <c r="E17" s="130"/>
    </row>
    <row r="18" spans="1:6" x14ac:dyDescent="0.2">
      <c r="A18" s="118"/>
    </row>
    <row r="19" spans="1:6" x14ac:dyDescent="0.2">
      <c r="A19" s="118" t="s">
        <v>244</v>
      </c>
    </row>
    <row r="20" spans="1:6" ht="12.75" thickBot="1" x14ac:dyDescent="0.25">
      <c r="A20" s="119" t="s">
        <v>259</v>
      </c>
      <c r="B20" s="120" t="s">
        <v>0</v>
      </c>
      <c r="C20" s="120" t="s">
        <v>1</v>
      </c>
      <c r="D20" s="120" t="s">
        <v>2</v>
      </c>
      <c r="E20" s="121" t="s">
        <v>237</v>
      </c>
    </row>
    <row r="21" spans="1:6" x14ac:dyDescent="0.2">
      <c r="A21" s="122" t="s">
        <v>3</v>
      </c>
      <c r="B21" s="122"/>
      <c r="C21" s="122"/>
      <c r="D21" s="122"/>
      <c r="E21" s="122"/>
      <c r="F21" s="122"/>
    </row>
    <row r="22" spans="1:6" x14ac:dyDescent="0.2">
      <c r="A22" s="18" t="s">
        <v>4</v>
      </c>
      <c r="B22" s="111">
        <v>334000</v>
      </c>
      <c r="C22" s="111">
        <v>485566</v>
      </c>
      <c r="D22" s="123">
        <v>1</v>
      </c>
      <c r="E22" s="124" t="s">
        <v>5</v>
      </c>
      <c r="F22" s="18"/>
    </row>
    <row r="23" spans="1:6" ht="12" customHeight="1" x14ac:dyDescent="0.2">
      <c r="A23" s="99" t="s">
        <v>142</v>
      </c>
      <c r="B23" s="111">
        <v>150</v>
      </c>
      <c r="C23" s="111">
        <v>97205</v>
      </c>
      <c r="D23" s="123">
        <v>1</v>
      </c>
      <c r="E23" s="124" t="s">
        <v>5</v>
      </c>
      <c r="F23" s="125"/>
    </row>
    <row r="24" spans="1:6" x14ac:dyDescent="0.2">
      <c r="A24" s="18" t="s">
        <v>6</v>
      </c>
      <c r="B24" s="111">
        <v>100</v>
      </c>
      <c r="C24" s="126">
        <v>0</v>
      </c>
      <c r="D24" s="123">
        <v>1</v>
      </c>
      <c r="E24" s="124" t="s">
        <v>5</v>
      </c>
      <c r="F24" s="18"/>
    </row>
    <row r="25" spans="1:6" x14ac:dyDescent="0.2">
      <c r="A25" s="18" t="s">
        <v>7</v>
      </c>
      <c r="B25" s="111">
        <v>3500</v>
      </c>
      <c r="C25" s="111">
        <v>178191</v>
      </c>
      <c r="D25" s="123">
        <v>1</v>
      </c>
      <c r="E25" s="124" t="s">
        <v>5</v>
      </c>
      <c r="F25" s="18"/>
    </row>
    <row r="26" spans="1:6" x14ac:dyDescent="0.2">
      <c r="A26" s="18" t="s">
        <v>209</v>
      </c>
      <c r="B26" s="111">
        <v>6000</v>
      </c>
      <c r="C26" s="111">
        <v>29019</v>
      </c>
      <c r="D26" s="123">
        <v>1</v>
      </c>
      <c r="E26" s="124" t="s">
        <v>5</v>
      </c>
      <c r="F26" s="18"/>
    </row>
    <row r="27" spans="1:6" x14ac:dyDescent="0.2">
      <c r="A27" s="18" t="s">
        <v>8</v>
      </c>
      <c r="B27" s="111">
        <v>1000</v>
      </c>
      <c r="C27" s="111">
        <v>125</v>
      </c>
      <c r="D27" s="123">
        <v>1</v>
      </c>
      <c r="E27" s="124" t="s">
        <v>5</v>
      </c>
      <c r="F27" s="18"/>
    </row>
    <row r="28" spans="1:6" x14ac:dyDescent="0.2">
      <c r="A28" s="18" t="s">
        <v>169</v>
      </c>
      <c r="B28" s="111">
        <v>3000</v>
      </c>
      <c r="C28" s="111">
        <v>15061</v>
      </c>
      <c r="D28" s="123">
        <v>1</v>
      </c>
      <c r="E28" s="124" t="s">
        <v>5</v>
      </c>
      <c r="F28" s="18"/>
    </row>
    <row r="29" spans="1:6" x14ac:dyDescent="0.2">
      <c r="A29" s="18" t="s">
        <v>260</v>
      </c>
      <c r="B29" s="111">
        <v>69938739</v>
      </c>
      <c r="C29" s="111">
        <v>3238</v>
      </c>
      <c r="D29" s="123">
        <v>1</v>
      </c>
      <c r="E29" s="124" t="s">
        <v>5</v>
      </c>
      <c r="F29" s="18"/>
    </row>
    <row r="30" spans="1:6" x14ac:dyDescent="0.2">
      <c r="A30" s="18" t="s">
        <v>296</v>
      </c>
      <c r="B30" s="111">
        <v>10000</v>
      </c>
      <c r="C30" s="111">
        <v>115</v>
      </c>
      <c r="D30" s="123">
        <v>1</v>
      </c>
      <c r="E30" s="124" t="s">
        <v>5</v>
      </c>
      <c r="F30" s="18"/>
    </row>
    <row r="31" spans="1:6" x14ac:dyDescent="0.2">
      <c r="A31" s="127" t="s">
        <v>9</v>
      </c>
      <c r="B31" s="128"/>
      <c r="C31" s="128">
        <f>SUM(C22:C30)</f>
        <v>808520</v>
      </c>
      <c r="D31" s="129"/>
      <c r="E31" s="130"/>
      <c r="F31" s="18"/>
    </row>
    <row r="32" spans="1:6" hidden="1" x14ac:dyDescent="0.2">
      <c r="A32" s="18"/>
      <c r="B32" s="109"/>
      <c r="C32" s="109"/>
      <c r="D32" s="123"/>
      <c r="E32" s="18"/>
      <c r="F32" s="18"/>
    </row>
    <row r="33" spans="1:10" hidden="1" x14ac:dyDescent="0.2">
      <c r="A33" s="18"/>
      <c r="B33" s="109"/>
      <c r="C33" s="109"/>
      <c r="D33" s="123"/>
      <c r="E33" s="18"/>
      <c r="F33" s="18"/>
      <c r="J33" s="18"/>
    </row>
    <row r="34" spans="1:10" hidden="1" x14ac:dyDescent="0.2">
      <c r="F34" s="18"/>
    </row>
    <row r="35" spans="1:10" x14ac:dyDescent="0.2">
      <c r="A35" s="18"/>
      <c r="B35" s="109"/>
      <c r="C35" s="109"/>
      <c r="D35" s="123"/>
      <c r="E35" s="18"/>
      <c r="F35" s="18"/>
    </row>
    <row r="36" spans="1:10" x14ac:dyDescent="0.2">
      <c r="A36" s="18" t="s">
        <v>10</v>
      </c>
      <c r="B36" s="109"/>
      <c r="C36" s="109"/>
      <c r="D36" s="123"/>
      <c r="E36" s="18"/>
      <c r="F36" s="18"/>
    </row>
    <row r="37" spans="1:10" x14ac:dyDescent="0.2">
      <c r="A37" s="18"/>
      <c r="B37" s="109"/>
      <c r="C37" s="109"/>
      <c r="D37" s="123"/>
      <c r="E37" s="18"/>
      <c r="F37" s="18"/>
    </row>
    <row r="38" spans="1:10" x14ac:dyDescent="0.2">
      <c r="A38" s="17" t="s">
        <v>221</v>
      </c>
      <c r="B38" s="109"/>
      <c r="C38" s="109"/>
      <c r="D38" s="123"/>
      <c r="E38" s="18"/>
      <c r="F38" s="18"/>
    </row>
    <row r="39" spans="1:10" x14ac:dyDescent="0.2">
      <c r="A39" s="17" t="s">
        <v>222</v>
      </c>
      <c r="B39" s="109"/>
      <c r="C39" s="109"/>
      <c r="D39" s="123"/>
      <c r="E39" s="18"/>
      <c r="F39" s="18"/>
    </row>
    <row r="40" spans="1:10" x14ac:dyDescent="0.2">
      <c r="B40" s="109"/>
      <c r="C40" s="109"/>
      <c r="D40" s="123"/>
      <c r="E40" s="18"/>
      <c r="F40" s="18"/>
    </row>
    <row r="41" spans="1:10" ht="12.75" thickBot="1" x14ac:dyDescent="0.25">
      <c r="A41" s="1" t="s">
        <v>194</v>
      </c>
      <c r="B41" s="131">
        <v>41364</v>
      </c>
      <c r="C41" s="132">
        <v>41274</v>
      </c>
      <c r="D41" s="123"/>
      <c r="E41" s="18"/>
      <c r="F41" s="18"/>
    </row>
    <row r="42" spans="1:10" x14ac:dyDescent="0.2">
      <c r="A42" s="22" t="s">
        <v>23</v>
      </c>
      <c r="B42" s="30">
        <v>609</v>
      </c>
      <c r="C42" s="420">
        <v>596</v>
      </c>
      <c r="D42" s="123"/>
      <c r="E42" s="18"/>
      <c r="F42" s="18"/>
    </row>
    <row r="43" spans="1:10" x14ac:dyDescent="0.2">
      <c r="A43" s="18" t="s">
        <v>177</v>
      </c>
      <c r="B43" s="30">
        <v>436</v>
      </c>
      <c r="C43" s="420">
        <v>431</v>
      </c>
      <c r="D43" s="123"/>
      <c r="E43" s="18"/>
      <c r="F43" s="18"/>
    </row>
    <row r="44" spans="1:10" x14ac:dyDescent="0.2">
      <c r="A44" s="27" t="s">
        <v>223</v>
      </c>
      <c r="B44" s="133">
        <v>11.16</v>
      </c>
      <c r="C44" s="27">
        <v>11.07</v>
      </c>
      <c r="D44" s="123"/>
      <c r="E44" s="18"/>
      <c r="F44" s="18"/>
    </row>
    <row r="45" spans="1:10" x14ac:dyDescent="0.2">
      <c r="A45" s="18"/>
      <c r="B45" s="109"/>
      <c r="C45" s="109"/>
      <c r="D45" s="123"/>
      <c r="E45" s="18"/>
      <c r="F45" s="18"/>
    </row>
    <row r="46" spans="1:10" x14ac:dyDescent="0.2">
      <c r="B46" s="18"/>
      <c r="D46" s="123"/>
      <c r="E46" s="18"/>
      <c r="F46" s="18"/>
    </row>
  </sheetData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zoomScaleNormal="100" workbookViewId="0">
      <selection activeCell="D8" sqref="D8"/>
    </sheetView>
  </sheetViews>
  <sheetFormatPr baseColWidth="10" defaultRowHeight="12" x14ac:dyDescent="0.2"/>
  <cols>
    <col min="1" max="1" width="27.75" style="317" customWidth="1"/>
    <col min="2" max="2" width="16.375" style="317" customWidth="1"/>
    <col min="3" max="3" width="11" style="317" hidden="1" customWidth="1"/>
    <col min="4" max="4" width="18.5" style="317" customWidth="1"/>
    <col min="5" max="5" width="22.625" style="317" customWidth="1"/>
    <col min="6" max="16384" width="11" style="317"/>
  </cols>
  <sheetData>
    <row r="1" spans="1:7" x14ac:dyDescent="0.2">
      <c r="A1" s="316" t="s">
        <v>375</v>
      </c>
      <c r="B1" s="318"/>
      <c r="C1" s="318"/>
      <c r="D1" s="318"/>
      <c r="G1" s="22"/>
    </row>
    <row r="2" spans="1:7" x14ac:dyDescent="0.2">
      <c r="G2" s="22"/>
    </row>
    <row r="3" spans="1:7" ht="12.75" customHeight="1" x14ac:dyDescent="0.2">
      <c r="A3" s="320"/>
      <c r="B3" s="323"/>
      <c r="C3" s="323"/>
      <c r="D3" s="321"/>
      <c r="E3" s="321"/>
    </row>
    <row r="5" spans="1:7" ht="24" customHeight="1" thickBot="1" x14ac:dyDescent="0.25">
      <c r="A5" s="397" t="s">
        <v>190</v>
      </c>
      <c r="B5" s="451" t="s">
        <v>349</v>
      </c>
      <c r="C5" s="451"/>
      <c r="D5" s="393" t="s">
        <v>193</v>
      </c>
    </row>
    <row r="6" spans="1:7" ht="16.5" customHeight="1" thickTop="1" x14ac:dyDescent="0.2">
      <c r="A6" s="398" t="s">
        <v>191</v>
      </c>
      <c r="B6" s="399">
        <v>0.1</v>
      </c>
      <c r="C6" s="396"/>
      <c r="D6" s="396">
        <v>3.4000000000000002E-2</v>
      </c>
    </row>
    <row r="7" spans="1:7" ht="16.5" customHeight="1" x14ac:dyDescent="0.2">
      <c r="A7" s="394" t="s">
        <v>192</v>
      </c>
      <c r="B7" s="452">
        <v>0.155</v>
      </c>
      <c r="C7" s="452"/>
      <c r="D7" s="396">
        <v>0.107</v>
      </c>
    </row>
    <row r="8" spans="1:7" ht="18.75" customHeight="1" x14ac:dyDescent="0.2">
      <c r="A8" s="394" t="s">
        <v>33</v>
      </c>
      <c r="B8" s="452">
        <v>0.45</v>
      </c>
      <c r="C8" s="452"/>
      <c r="D8" s="396">
        <v>0.28000000000000003</v>
      </c>
    </row>
  </sheetData>
  <mergeCells count="3">
    <mergeCell ref="B5:C5"/>
    <mergeCell ref="B7:C7"/>
    <mergeCell ref="B8:C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4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 enableFormatConditionsCalculation="0">
    <pageSetUpPr fitToPage="1"/>
  </sheetPr>
  <dimension ref="A1:M19"/>
  <sheetViews>
    <sheetView showGridLines="0" zoomScaleNormal="100" workbookViewId="0">
      <selection activeCell="G28" sqref="G28"/>
    </sheetView>
  </sheetViews>
  <sheetFormatPr baseColWidth="10" defaultColWidth="11" defaultRowHeight="12" x14ac:dyDescent="0.2"/>
  <cols>
    <col min="1" max="1" width="14.375" style="22" customWidth="1"/>
    <col min="2" max="2" width="9.875" style="22" customWidth="1"/>
    <col min="3" max="3" width="14.125" style="22" customWidth="1"/>
    <col min="4" max="4" width="11.125" style="22" customWidth="1"/>
    <col min="5" max="5" width="3.625" style="22" customWidth="1"/>
    <col min="6" max="6" width="15.125" style="22" customWidth="1"/>
    <col min="7" max="7" width="11.125" style="22" customWidth="1"/>
    <col min="8" max="8" width="2.125" style="22" customWidth="1"/>
    <col min="9" max="9" width="15.625" style="22" customWidth="1"/>
    <col min="10" max="11" width="16.125" style="22" customWidth="1"/>
    <col min="12" max="12" width="11" style="22" customWidth="1"/>
    <col min="13" max="16384" width="11" style="22"/>
  </cols>
  <sheetData>
    <row r="1" spans="1:13" x14ac:dyDescent="0.2">
      <c r="A1" s="117" t="s">
        <v>326</v>
      </c>
      <c r="F1" s="18"/>
      <c r="G1" s="18"/>
      <c r="H1" s="18"/>
      <c r="I1" s="18"/>
    </row>
    <row r="3" spans="1:13" x14ac:dyDescent="0.2">
      <c r="A3" s="324"/>
    </row>
    <row r="4" spans="1:13" ht="12.75" x14ac:dyDescent="0.2">
      <c r="A4" s="325"/>
      <c r="C4" s="454">
        <v>2012</v>
      </c>
      <c r="D4" s="455"/>
      <c r="E4" s="326"/>
      <c r="F4" s="456">
        <v>2011</v>
      </c>
      <c r="G4" s="455"/>
    </row>
    <row r="5" spans="1:13" ht="39" thickBot="1" x14ac:dyDescent="0.25">
      <c r="A5" s="453" t="s">
        <v>251</v>
      </c>
      <c r="B5" s="453"/>
      <c r="C5" s="121" t="s">
        <v>249</v>
      </c>
      <c r="D5" s="298" t="s">
        <v>336</v>
      </c>
      <c r="E5" s="298"/>
      <c r="F5" s="327" t="s">
        <v>250</v>
      </c>
      <c r="G5" s="328" t="s">
        <v>337</v>
      </c>
      <c r="H5" s="1"/>
      <c r="L5" s="329"/>
      <c r="M5" s="329"/>
    </row>
    <row r="6" spans="1:13" x14ac:dyDescent="0.2">
      <c r="A6" s="93" t="s">
        <v>34</v>
      </c>
      <c r="B6" s="83"/>
      <c r="C6" s="83"/>
      <c r="D6" s="83"/>
      <c r="E6" s="83"/>
      <c r="F6" s="83"/>
      <c r="G6" s="330"/>
      <c r="L6" s="331"/>
    </row>
    <row r="7" spans="1:13" x14ac:dyDescent="0.2">
      <c r="A7" s="93" t="s">
        <v>122</v>
      </c>
      <c r="B7" s="93"/>
      <c r="C7" s="299">
        <v>105409</v>
      </c>
      <c r="D7" s="330">
        <v>0.95</v>
      </c>
      <c r="E7" s="330"/>
      <c r="F7" s="299">
        <v>95239</v>
      </c>
      <c r="G7" s="330">
        <v>0.94</v>
      </c>
      <c r="L7" s="331"/>
    </row>
    <row r="8" spans="1:13" x14ac:dyDescent="0.2">
      <c r="A8" s="93" t="s">
        <v>74</v>
      </c>
      <c r="B8" s="83"/>
      <c r="C8" s="299">
        <v>5276</v>
      </c>
      <c r="D8" s="330">
        <v>0.89</v>
      </c>
      <c r="E8" s="330"/>
      <c r="F8" s="299">
        <v>4959</v>
      </c>
      <c r="G8" s="330">
        <v>0.87</v>
      </c>
      <c r="L8" s="331"/>
    </row>
    <row r="9" spans="1:13" ht="12" customHeight="1" x14ac:dyDescent="0.2">
      <c r="A9" s="93" t="s">
        <v>123</v>
      </c>
      <c r="B9" s="83"/>
      <c r="C9" s="299">
        <v>2088</v>
      </c>
      <c r="D9" s="330">
        <v>0.03</v>
      </c>
      <c r="E9" s="330"/>
      <c r="F9" s="299">
        <v>2579</v>
      </c>
      <c r="G9" s="330">
        <v>0.03</v>
      </c>
      <c r="H9" s="322" t="s">
        <v>126</v>
      </c>
      <c r="L9" s="331"/>
    </row>
    <row r="10" spans="1:13" x14ac:dyDescent="0.2">
      <c r="A10" s="152" t="s">
        <v>121</v>
      </c>
      <c r="B10" s="332"/>
      <c r="C10" s="333">
        <f>SUM(C7:C9)</f>
        <v>112773</v>
      </c>
      <c r="D10" s="334"/>
      <c r="E10" s="334"/>
      <c r="F10" s="334">
        <f>SUM(F7:F9)</f>
        <v>102777</v>
      </c>
      <c r="G10" s="335"/>
      <c r="H10" s="336"/>
      <c r="L10" s="104"/>
    </row>
    <row r="11" spans="1:13" ht="13.5" customHeight="1" x14ac:dyDescent="0.2">
      <c r="A11" s="337"/>
      <c r="B11" s="337"/>
      <c r="C11" s="338"/>
      <c r="D11" s="339"/>
      <c r="E11" s="339"/>
      <c r="F11" s="339"/>
      <c r="G11" s="339"/>
      <c r="H11" s="339"/>
      <c r="I11" s="339"/>
      <c r="J11" s="339"/>
      <c r="K11" s="339"/>
    </row>
    <row r="13" spans="1:13" ht="14.25" x14ac:dyDescent="0.2">
      <c r="A13" s="22" t="s">
        <v>338</v>
      </c>
    </row>
    <row r="14" spans="1:13" ht="14.25" x14ac:dyDescent="0.2">
      <c r="A14" s="22" t="s">
        <v>339</v>
      </c>
    </row>
    <row r="15" spans="1:13" x14ac:dyDescent="0.2">
      <c r="A15" s="22" t="s">
        <v>124</v>
      </c>
    </row>
    <row r="17" spans="1:1" x14ac:dyDescent="0.2">
      <c r="A17" s="22" t="s">
        <v>125</v>
      </c>
    </row>
    <row r="18" spans="1:1" x14ac:dyDescent="0.2">
      <c r="A18" s="22" t="s">
        <v>201</v>
      </c>
    </row>
    <row r="19" spans="1:1" x14ac:dyDescent="0.2">
      <c r="A19" s="22" t="s">
        <v>202</v>
      </c>
    </row>
  </sheetData>
  <mergeCells count="3">
    <mergeCell ref="A5:B5"/>
    <mergeCell ref="C4:D4"/>
    <mergeCell ref="F4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pageSetUpPr fitToPage="1"/>
  </sheetPr>
  <dimension ref="A1:K21"/>
  <sheetViews>
    <sheetView zoomScaleNormal="100" workbookViewId="0">
      <selection activeCell="J4" sqref="J4"/>
    </sheetView>
  </sheetViews>
  <sheetFormatPr baseColWidth="10" defaultColWidth="11" defaultRowHeight="12" x14ac:dyDescent="0.2"/>
  <cols>
    <col min="1" max="1" width="18" style="22" customWidth="1"/>
    <col min="2" max="2" width="12.125" style="22" customWidth="1"/>
    <col min="3" max="3" width="10.25" style="22" customWidth="1"/>
    <col min="4" max="4" width="11.875" style="22" customWidth="1"/>
    <col min="5" max="5" width="10.375" style="22" customWidth="1"/>
    <col min="6" max="6" width="11.875" style="22" customWidth="1"/>
    <col min="7" max="7" width="9.875" style="22" bestFit="1" customWidth="1"/>
    <col min="8" max="8" width="11.375" style="22" customWidth="1"/>
    <col min="9" max="9" width="9.375" style="22" customWidth="1"/>
    <col min="10" max="16384" width="11" style="22"/>
  </cols>
  <sheetData>
    <row r="1" spans="1:11" x14ac:dyDescent="0.2">
      <c r="A1" s="117" t="s">
        <v>327</v>
      </c>
      <c r="B1" s="301"/>
      <c r="C1" s="301"/>
      <c r="D1" s="301"/>
      <c r="E1" s="301"/>
      <c r="F1" s="301"/>
      <c r="G1" s="301"/>
      <c r="H1" s="301"/>
      <c r="I1" s="301"/>
    </row>
    <row r="2" spans="1:11" x14ac:dyDescent="0.2">
      <c r="B2" s="18"/>
      <c r="C2" s="18"/>
      <c r="D2" s="18"/>
      <c r="E2" s="18"/>
      <c r="F2" s="18"/>
      <c r="G2" s="18"/>
      <c r="H2" s="18"/>
      <c r="I2" s="18"/>
    </row>
    <row r="3" spans="1:11" ht="24.75" thickBot="1" x14ac:dyDescent="0.25">
      <c r="A3" s="459" t="s">
        <v>194</v>
      </c>
      <c r="B3" s="459"/>
      <c r="C3" s="340" t="s">
        <v>267</v>
      </c>
      <c r="D3" s="229" t="s">
        <v>268</v>
      </c>
      <c r="E3" s="340" t="s">
        <v>230</v>
      </c>
      <c r="F3" s="229" t="s">
        <v>231</v>
      </c>
      <c r="G3" s="340" t="s">
        <v>185</v>
      </c>
      <c r="H3" s="229" t="s">
        <v>186</v>
      </c>
      <c r="I3" s="340" t="s">
        <v>161</v>
      </c>
    </row>
    <row r="4" spans="1:11" ht="12" customHeight="1" x14ac:dyDescent="0.2">
      <c r="A4" s="460" t="s">
        <v>97</v>
      </c>
      <c r="B4" s="460"/>
      <c r="C4" s="226">
        <v>112773</v>
      </c>
      <c r="D4" s="341">
        <v>9.725911439329811E-2</v>
      </c>
      <c r="E4" s="373">
        <v>102777</v>
      </c>
      <c r="F4" s="220">
        <v>0.1179189871214758</v>
      </c>
      <c r="G4" s="373">
        <v>91936</v>
      </c>
      <c r="H4" s="220">
        <v>0.13792036438800392</v>
      </c>
      <c r="I4" s="373">
        <v>80793</v>
      </c>
      <c r="K4" s="30"/>
    </row>
    <row r="5" spans="1:11" ht="12" customHeight="1" x14ac:dyDescent="0.2">
      <c r="A5" s="461" t="s">
        <v>98</v>
      </c>
      <c r="B5" s="462"/>
      <c r="C5" s="339">
        <v>5276</v>
      </c>
      <c r="D5" s="341">
        <v>6.3924178261746317E-2</v>
      </c>
      <c r="E5" s="373">
        <v>4959</v>
      </c>
      <c r="F5" s="220">
        <v>0.12118471625593488</v>
      </c>
      <c r="G5" s="373">
        <v>4423</v>
      </c>
      <c r="H5" s="220">
        <v>9.0214444170569383E-2</v>
      </c>
      <c r="I5" s="373">
        <v>4057</v>
      </c>
      <c r="K5" s="30"/>
    </row>
    <row r="6" spans="1:11" ht="12" customHeight="1" x14ac:dyDescent="0.2">
      <c r="A6" s="461" t="s">
        <v>269</v>
      </c>
      <c r="B6" s="462"/>
      <c r="C6" s="339">
        <v>105409</v>
      </c>
      <c r="D6" s="341">
        <v>0.10678398555213725</v>
      </c>
      <c r="E6" s="373">
        <v>95239</v>
      </c>
      <c r="F6" s="220">
        <v>0.12111830488522661</v>
      </c>
      <c r="G6" s="373">
        <v>84950</v>
      </c>
      <c r="H6" s="220">
        <v>0.14865595759640868</v>
      </c>
      <c r="I6" s="373">
        <v>73956</v>
      </c>
    </row>
    <row r="7" spans="1:11" ht="12" customHeight="1" x14ac:dyDescent="0.2">
      <c r="A7" s="461" t="s">
        <v>270</v>
      </c>
      <c r="B7" s="462"/>
      <c r="C7" s="339">
        <v>2088</v>
      </c>
      <c r="D7" s="341">
        <v>-0.19038386971694454</v>
      </c>
      <c r="E7" s="373">
        <v>2579</v>
      </c>
      <c r="F7" s="220">
        <v>6.2426843542723372E-3</v>
      </c>
      <c r="G7" s="373">
        <v>2563</v>
      </c>
      <c r="H7" s="220">
        <v>-7.805755395683453E-2</v>
      </c>
      <c r="I7" s="373">
        <v>2780</v>
      </c>
    </row>
    <row r="8" spans="1:11" ht="12" customHeight="1" x14ac:dyDescent="0.2">
      <c r="A8" s="457" t="s">
        <v>139</v>
      </c>
      <c r="B8" s="457"/>
      <c r="C8" s="339">
        <v>33939</v>
      </c>
      <c r="D8" s="341">
        <v>0.16169775800102687</v>
      </c>
      <c r="E8" s="373">
        <v>29215</v>
      </c>
      <c r="F8" s="220">
        <v>9.0763142174432501E-2</v>
      </c>
      <c r="G8" s="373">
        <v>26784</v>
      </c>
      <c r="H8" s="220">
        <v>1.0145200829719026E-2</v>
      </c>
      <c r="I8" s="373">
        <v>26515</v>
      </c>
    </row>
    <row r="9" spans="1:11" x14ac:dyDescent="0.2">
      <c r="A9" s="460" t="s">
        <v>271</v>
      </c>
      <c r="B9" s="460"/>
      <c r="C9" s="342">
        <v>32418</v>
      </c>
      <c r="D9" s="341">
        <v>7.5188219296209086E-2</v>
      </c>
      <c r="E9" s="373">
        <v>30151</v>
      </c>
      <c r="F9" s="220">
        <v>7.6129630951531163E-2</v>
      </c>
      <c r="G9" s="373">
        <v>28018</v>
      </c>
      <c r="H9" s="220">
        <v>0.18394253116416648</v>
      </c>
      <c r="I9" s="373">
        <v>23665</v>
      </c>
    </row>
    <row r="10" spans="1:11" x14ac:dyDescent="0.2">
      <c r="A10" s="127" t="s">
        <v>9</v>
      </c>
      <c r="B10" s="336"/>
      <c r="C10" s="308">
        <v>179130</v>
      </c>
      <c r="D10" s="343">
        <v>0.1047655464620736</v>
      </c>
      <c r="E10" s="308">
        <v>162143</v>
      </c>
      <c r="F10" s="343">
        <v>0.10498303098038682</v>
      </c>
      <c r="G10" s="308">
        <v>146738</v>
      </c>
      <c r="H10" s="343">
        <v>0.12036832018813037</v>
      </c>
      <c r="I10" s="308">
        <v>130973</v>
      </c>
    </row>
    <row r="11" spans="1:11" x14ac:dyDescent="0.2">
      <c r="A11" s="79"/>
      <c r="B11" s="79"/>
      <c r="C11" s="79"/>
      <c r="D11" s="79"/>
      <c r="E11" s="338"/>
      <c r="F11" s="79"/>
      <c r="G11" s="344"/>
      <c r="H11" s="345"/>
      <c r="I11" s="344"/>
    </row>
    <row r="12" spans="1:11" x14ac:dyDescent="0.2">
      <c r="A12" s="457"/>
      <c r="B12" s="458"/>
      <c r="C12" s="458"/>
      <c r="D12" s="458"/>
      <c r="E12" s="458"/>
      <c r="F12" s="458"/>
      <c r="G12" s="458"/>
      <c r="H12" s="458"/>
      <c r="I12" s="458"/>
    </row>
    <row r="15" spans="1:11" x14ac:dyDescent="0.2">
      <c r="C15" s="373"/>
      <c r="D15" s="220"/>
      <c r="E15" s="373"/>
      <c r="F15" s="220"/>
      <c r="G15" s="373"/>
      <c r="H15" s="220"/>
      <c r="I15" s="373"/>
    </row>
    <row r="16" spans="1:11" x14ac:dyDescent="0.2">
      <c r="C16" s="373"/>
      <c r="D16" s="220"/>
      <c r="E16" s="373"/>
      <c r="F16" s="220"/>
      <c r="G16" s="373"/>
      <c r="H16" s="220"/>
      <c r="I16" s="373"/>
    </row>
    <row r="17" spans="3:9" x14ac:dyDescent="0.2">
      <c r="C17" s="373"/>
      <c r="D17" s="220"/>
      <c r="E17" s="373"/>
      <c r="F17" s="220"/>
      <c r="G17" s="373"/>
      <c r="H17" s="220"/>
      <c r="I17" s="373"/>
    </row>
    <row r="18" spans="3:9" x14ac:dyDescent="0.2">
      <c r="C18" s="373"/>
      <c r="D18" s="220"/>
      <c r="E18" s="373"/>
      <c r="F18" s="220"/>
      <c r="G18" s="373"/>
      <c r="H18" s="220"/>
      <c r="I18" s="373"/>
    </row>
    <row r="19" spans="3:9" x14ac:dyDescent="0.2">
      <c r="C19" s="373"/>
      <c r="D19" s="220"/>
      <c r="E19" s="373"/>
      <c r="F19" s="220"/>
      <c r="G19" s="373"/>
      <c r="H19" s="220"/>
      <c r="I19" s="373"/>
    </row>
    <row r="20" spans="3:9" x14ac:dyDescent="0.2">
      <c r="C20" s="373"/>
      <c r="D20" s="220"/>
      <c r="E20" s="373"/>
      <c r="F20" s="220"/>
      <c r="G20" s="373"/>
      <c r="H20" s="220"/>
      <c r="I20" s="373"/>
    </row>
    <row r="21" spans="3:9" x14ac:dyDescent="0.2">
      <c r="C21" s="373"/>
      <c r="D21" s="220"/>
      <c r="E21" s="373"/>
      <c r="F21" s="220"/>
      <c r="G21" s="373"/>
      <c r="H21" s="220"/>
      <c r="I21" s="373"/>
    </row>
  </sheetData>
  <mergeCells count="8">
    <mergeCell ref="A12:I12"/>
    <mergeCell ref="A3:B3"/>
    <mergeCell ref="A4:B4"/>
    <mergeCell ref="A5:B5"/>
    <mergeCell ref="A6:B6"/>
    <mergeCell ref="A7:B7"/>
    <mergeCell ref="A8:B8"/>
    <mergeCell ref="A9:B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  <ignoredErrors>
    <ignoredError sqref="C11" formulaRange="1"/>
    <ignoredError sqref="D11:I11" formula="1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pageSetUpPr fitToPage="1"/>
  </sheetPr>
  <dimension ref="A1:F25"/>
  <sheetViews>
    <sheetView zoomScaleNormal="100" workbookViewId="0">
      <selection activeCell="D17" sqref="D17"/>
    </sheetView>
  </sheetViews>
  <sheetFormatPr baseColWidth="10" defaultColWidth="11" defaultRowHeight="12" x14ac:dyDescent="0.2"/>
  <cols>
    <col min="1" max="1" width="39.75" style="22" customWidth="1"/>
    <col min="2" max="2" width="22.375" style="22" customWidth="1"/>
    <col min="3" max="4" width="10" style="22" customWidth="1"/>
    <col min="5" max="16384" width="11" style="22"/>
  </cols>
  <sheetData>
    <row r="1" spans="1:4" x14ac:dyDescent="0.2">
      <c r="A1" s="346" t="s">
        <v>328</v>
      </c>
      <c r="B1" s="347"/>
      <c r="C1" s="301"/>
      <c r="D1" s="18"/>
    </row>
    <row r="2" spans="1:4" x14ac:dyDescent="0.2">
      <c r="A2" s="18"/>
      <c r="B2" s="18"/>
      <c r="C2" s="18"/>
      <c r="D2" s="18"/>
    </row>
    <row r="3" spans="1:4" x14ac:dyDescent="0.2">
      <c r="A3" s="18"/>
      <c r="B3" s="18"/>
    </row>
    <row r="4" spans="1:4" ht="12.75" thickBot="1" x14ac:dyDescent="0.25">
      <c r="A4" s="1"/>
      <c r="B4" s="119" t="s">
        <v>108</v>
      </c>
      <c r="C4" s="2">
        <v>41274</v>
      </c>
      <c r="D4" s="3">
        <v>40908</v>
      </c>
    </row>
    <row r="5" spans="1:4" x14ac:dyDescent="0.2">
      <c r="A5" s="348" t="s">
        <v>109</v>
      </c>
      <c r="B5" s="22" t="s">
        <v>110</v>
      </c>
      <c r="C5" s="291">
        <v>16</v>
      </c>
      <c r="D5" s="291">
        <v>16</v>
      </c>
    </row>
    <row r="6" spans="1:4" x14ac:dyDescent="0.2">
      <c r="A6" s="348"/>
      <c r="B6" s="22" t="s">
        <v>264</v>
      </c>
      <c r="C6" s="291">
        <v>14</v>
      </c>
      <c r="D6" s="291">
        <v>10</v>
      </c>
    </row>
    <row r="7" spans="1:4" x14ac:dyDescent="0.2">
      <c r="A7" s="348"/>
      <c r="B7" s="349" t="s">
        <v>160</v>
      </c>
      <c r="C7" s="104">
        <v>40</v>
      </c>
      <c r="D7" s="104">
        <v>31</v>
      </c>
    </row>
    <row r="8" spans="1:4" x14ac:dyDescent="0.2">
      <c r="A8" s="348"/>
      <c r="B8" s="349" t="s">
        <v>263</v>
      </c>
      <c r="C8" s="104">
        <v>19</v>
      </c>
      <c r="D8" s="104">
        <v>10</v>
      </c>
    </row>
    <row r="9" spans="1:4" x14ac:dyDescent="0.2">
      <c r="A9" s="348"/>
      <c r="B9" s="22" t="s">
        <v>166</v>
      </c>
      <c r="C9" s="291">
        <v>20</v>
      </c>
      <c r="D9" s="291">
        <v>20</v>
      </c>
    </row>
    <row r="10" spans="1:4" x14ac:dyDescent="0.2">
      <c r="A10" s="348"/>
      <c r="B10" s="350" t="s">
        <v>111</v>
      </c>
      <c r="C10" s="351">
        <v>64</v>
      </c>
      <c r="D10" s="351">
        <v>52</v>
      </c>
    </row>
    <row r="11" spans="1:4" x14ac:dyDescent="0.2">
      <c r="A11" s="352"/>
      <c r="B11" s="353"/>
      <c r="C11" s="354"/>
      <c r="D11" s="354"/>
    </row>
    <row r="12" spans="1:4" x14ac:dyDescent="0.2">
      <c r="A12" s="355" t="s">
        <v>133</v>
      </c>
      <c r="B12" s="356"/>
      <c r="C12" s="357">
        <f>SUM(C5:C11)</f>
        <v>173</v>
      </c>
      <c r="D12" s="358">
        <f>SUM(D5:D11)</f>
        <v>139</v>
      </c>
    </row>
    <row r="13" spans="1:4" x14ac:dyDescent="0.2">
      <c r="A13" s="348" t="s">
        <v>112</v>
      </c>
      <c r="B13" s="18" t="s">
        <v>187</v>
      </c>
      <c r="C13" s="291">
        <v>19</v>
      </c>
      <c r="D13" s="291">
        <v>12</v>
      </c>
    </row>
    <row r="14" spans="1:4" x14ac:dyDescent="0.2">
      <c r="A14" s="348"/>
      <c r="B14" s="18" t="s">
        <v>188</v>
      </c>
      <c r="C14" s="291">
        <v>286</v>
      </c>
      <c r="D14" s="291">
        <v>263</v>
      </c>
    </row>
    <row r="15" spans="1:4" x14ac:dyDescent="0.2">
      <c r="A15" s="355" t="s">
        <v>189</v>
      </c>
      <c r="B15" s="336"/>
      <c r="C15" s="308">
        <f>SUM(C13:C14)</f>
        <v>305</v>
      </c>
      <c r="D15" s="359">
        <f>D13+D14</f>
        <v>275</v>
      </c>
    </row>
    <row r="16" spans="1:4" x14ac:dyDescent="0.2">
      <c r="A16" s="348" t="s">
        <v>113</v>
      </c>
      <c r="B16" s="18" t="s">
        <v>114</v>
      </c>
      <c r="C16" s="291">
        <v>3</v>
      </c>
      <c r="D16" s="291">
        <v>4</v>
      </c>
    </row>
    <row r="17" spans="1:6" x14ac:dyDescent="0.2">
      <c r="A17" s="360" t="s">
        <v>9</v>
      </c>
      <c r="B17" s="336"/>
      <c r="C17" s="308">
        <f>+C12+C15+C16</f>
        <v>481</v>
      </c>
      <c r="D17" s="359">
        <f>+D12+D15+D16</f>
        <v>418</v>
      </c>
    </row>
    <row r="18" spans="1:6" x14ac:dyDescent="0.2">
      <c r="A18" s="361"/>
      <c r="C18" s="104"/>
      <c r="D18" s="104"/>
      <c r="F18" s="30"/>
    </row>
    <row r="19" spans="1:6" ht="53.25" customHeight="1" x14ac:dyDescent="0.2">
      <c r="A19" s="79" t="s">
        <v>115</v>
      </c>
      <c r="B19" s="79"/>
      <c r="C19" s="79"/>
      <c r="D19" s="79"/>
    </row>
    <row r="25" spans="1:6" x14ac:dyDescent="0.2">
      <c r="A25" s="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  <ignoredErrors>
    <ignoredError sqref="C12:D12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pageSetUpPr fitToPage="1"/>
  </sheetPr>
  <dimension ref="A1:F14"/>
  <sheetViews>
    <sheetView zoomScaleNormal="100" workbookViewId="0">
      <selection activeCell="F11" sqref="F11"/>
    </sheetView>
  </sheetViews>
  <sheetFormatPr baseColWidth="10" defaultColWidth="11" defaultRowHeight="12" x14ac:dyDescent="0.2"/>
  <cols>
    <col min="1" max="1" width="33" style="22" customWidth="1"/>
    <col min="2" max="2" width="6.75" style="22" customWidth="1"/>
    <col min="3" max="3" width="6.625" style="22" customWidth="1"/>
    <col min="4" max="4" width="10.25" style="22" customWidth="1"/>
    <col min="5" max="5" width="8.5" style="22" customWidth="1"/>
    <col min="6" max="6" width="11.5" style="22" customWidth="1"/>
    <col min="7" max="16384" width="11" style="22"/>
  </cols>
  <sheetData>
    <row r="1" spans="1:6" x14ac:dyDescent="0.2">
      <c r="A1" s="347" t="s">
        <v>329</v>
      </c>
      <c r="B1" s="347"/>
      <c r="C1" s="301"/>
    </row>
    <row r="2" spans="1:6" x14ac:dyDescent="0.2">
      <c r="A2" s="18" t="s">
        <v>240</v>
      </c>
      <c r="B2" s="300"/>
      <c r="C2" s="18"/>
    </row>
    <row r="3" spans="1:6" x14ac:dyDescent="0.2">
      <c r="A3" s="362"/>
      <c r="B3" s="300"/>
      <c r="C3" s="18"/>
    </row>
    <row r="4" spans="1:6" ht="60.75" customHeight="1" thickBot="1" x14ac:dyDescent="0.25">
      <c r="A4" s="89">
        <v>2012</v>
      </c>
      <c r="B4" s="157" t="s">
        <v>203</v>
      </c>
      <c r="C4" s="157" t="s">
        <v>204</v>
      </c>
      <c r="D4" s="157" t="s">
        <v>272</v>
      </c>
      <c r="E4" s="157" t="s">
        <v>273</v>
      </c>
      <c r="F4" s="157" t="s">
        <v>116</v>
      </c>
    </row>
    <row r="5" spans="1:6" x14ac:dyDescent="0.2">
      <c r="A5" s="136" t="s">
        <v>109</v>
      </c>
      <c r="B5" s="261">
        <v>173</v>
      </c>
      <c r="C5" s="261">
        <v>173</v>
      </c>
      <c r="D5" s="261">
        <v>3</v>
      </c>
      <c r="E5" s="261">
        <v>15</v>
      </c>
      <c r="F5" s="363">
        <v>0</v>
      </c>
    </row>
    <row r="6" spans="1:6" x14ac:dyDescent="0.2">
      <c r="A6" s="136" t="s">
        <v>112</v>
      </c>
      <c r="B6" s="261">
        <v>305</v>
      </c>
      <c r="C6" s="261">
        <v>305</v>
      </c>
      <c r="D6" s="364">
        <v>0</v>
      </c>
      <c r="E6" s="364">
        <v>30</v>
      </c>
      <c r="F6" s="364">
        <v>0</v>
      </c>
    </row>
    <row r="7" spans="1:6" x14ac:dyDescent="0.2">
      <c r="A7" s="137" t="s">
        <v>134</v>
      </c>
      <c r="B7" s="261">
        <v>3</v>
      </c>
      <c r="C7" s="261">
        <v>3</v>
      </c>
      <c r="D7" s="261">
        <v>0</v>
      </c>
      <c r="E7" s="261">
        <v>0</v>
      </c>
      <c r="F7" s="261">
        <v>1</v>
      </c>
    </row>
    <row r="8" spans="1:6" x14ac:dyDescent="0.2">
      <c r="A8" s="112" t="s">
        <v>9</v>
      </c>
      <c r="B8" s="218">
        <f>SUM(B5:B7)</f>
        <v>481</v>
      </c>
      <c r="C8" s="218">
        <f>SUM(C5:C7)</f>
        <v>481</v>
      </c>
      <c r="D8" s="218">
        <f>SUM(D5:D7)</f>
        <v>3</v>
      </c>
      <c r="E8" s="218">
        <f>SUM(E5:E7)</f>
        <v>45</v>
      </c>
      <c r="F8" s="218">
        <f>SUM(F5:F7)</f>
        <v>1</v>
      </c>
    </row>
    <row r="9" spans="1:6" x14ac:dyDescent="0.2">
      <c r="A9" s="300"/>
      <c r="B9" s="300"/>
      <c r="C9" s="18"/>
    </row>
    <row r="10" spans="1:6" ht="64.5" customHeight="1" thickBot="1" x14ac:dyDescent="0.25">
      <c r="A10" s="89">
        <v>2011</v>
      </c>
      <c r="B10" s="157"/>
      <c r="C10" s="157"/>
      <c r="D10" s="157"/>
      <c r="E10" s="157"/>
      <c r="F10" s="157"/>
    </row>
    <row r="11" spans="1:6" x14ac:dyDescent="0.2">
      <c r="A11" s="93" t="s">
        <v>109</v>
      </c>
      <c r="B11" s="126">
        <v>139</v>
      </c>
      <c r="C11" s="126">
        <v>139</v>
      </c>
      <c r="D11" s="261">
        <v>9</v>
      </c>
      <c r="E11" s="126">
        <v>14</v>
      </c>
      <c r="F11" s="365">
        <v>0</v>
      </c>
    </row>
    <row r="12" spans="1:6" x14ac:dyDescent="0.2">
      <c r="A12" s="93" t="s">
        <v>112</v>
      </c>
      <c r="B12" s="126">
        <v>275</v>
      </c>
      <c r="C12" s="126">
        <v>275</v>
      </c>
      <c r="D12" s="164">
        <v>0</v>
      </c>
      <c r="E12" s="164">
        <v>0</v>
      </c>
      <c r="F12" s="164">
        <v>0</v>
      </c>
    </row>
    <row r="13" spans="1:6" x14ac:dyDescent="0.2">
      <c r="A13" s="109" t="s">
        <v>134</v>
      </c>
      <c r="B13" s="126">
        <v>4</v>
      </c>
      <c r="C13" s="126">
        <v>4</v>
      </c>
      <c r="D13" s="126">
        <v>0</v>
      </c>
      <c r="E13" s="126">
        <v>0</v>
      </c>
      <c r="F13" s="126">
        <v>1</v>
      </c>
    </row>
    <row r="14" spans="1:6" x14ac:dyDescent="0.2">
      <c r="A14" s="112" t="s">
        <v>9</v>
      </c>
      <c r="B14" s="218">
        <f>SUM(B11:B13)</f>
        <v>418</v>
      </c>
      <c r="C14" s="218">
        <f>SUM(C11:C13)</f>
        <v>418</v>
      </c>
      <c r="D14" s="218">
        <f>SUM(D11:D13)</f>
        <v>9</v>
      </c>
      <c r="E14" s="218">
        <f>SUM(E11:E13)</f>
        <v>14</v>
      </c>
      <c r="F14" s="218">
        <f>SUM(F11:F13)</f>
        <v>1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9" fitToHeight="0" orientation="portrait" r:id="rId1"/>
  <headerFooter alignWithMargins="0"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pageSetUpPr fitToPage="1"/>
  </sheetPr>
  <dimension ref="A1:D8"/>
  <sheetViews>
    <sheetView zoomScaleNormal="100" workbookViewId="0">
      <selection activeCell="C6" sqref="C6"/>
    </sheetView>
  </sheetViews>
  <sheetFormatPr baseColWidth="10" defaultColWidth="11" defaultRowHeight="12" x14ac:dyDescent="0.2"/>
  <cols>
    <col min="1" max="1" width="36" style="22" customWidth="1"/>
    <col min="2" max="2" width="12.625" style="22" customWidth="1"/>
    <col min="3" max="16384" width="11" style="22"/>
  </cols>
  <sheetData>
    <row r="1" spans="1:4" x14ac:dyDescent="0.2">
      <c r="A1" s="300" t="s">
        <v>330</v>
      </c>
      <c r="B1" s="300"/>
      <c r="C1" s="18"/>
      <c r="D1" s="18"/>
    </row>
    <row r="2" spans="1:4" x14ac:dyDescent="0.2">
      <c r="A2" s="300"/>
      <c r="B2" s="300"/>
      <c r="C2" s="18"/>
      <c r="D2" s="18"/>
    </row>
    <row r="3" spans="1:4" ht="24.75" thickBot="1" x14ac:dyDescent="0.25">
      <c r="A3" s="408" t="s">
        <v>194</v>
      </c>
      <c r="B3" s="366" t="s">
        <v>265</v>
      </c>
      <c r="C3" s="367" t="s">
        <v>238</v>
      </c>
      <c r="D3" s="18"/>
    </row>
    <row r="4" spans="1:4" x14ac:dyDescent="0.2">
      <c r="A4" s="18" t="s">
        <v>75</v>
      </c>
      <c r="B4" s="263">
        <v>478</v>
      </c>
      <c r="C4" s="261">
        <v>412</v>
      </c>
      <c r="D4" s="135"/>
    </row>
    <row r="5" spans="1:4" x14ac:dyDescent="0.2">
      <c r="A5" s="18" t="s">
        <v>76</v>
      </c>
      <c r="B5" s="263">
        <v>0</v>
      </c>
      <c r="C5" s="261">
        <v>2</v>
      </c>
      <c r="D5" s="135"/>
    </row>
    <row r="6" spans="1:4" x14ac:dyDescent="0.2">
      <c r="A6" s="18" t="s">
        <v>45</v>
      </c>
      <c r="B6" s="263">
        <v>3</v>
      </c>
      <c r="C6" s="261">
        <v>4</v>
      </c>
      <c r="D6" s="135"/>
    </row>
    <row r="7" spans="1:4" x14ac:dyDescent="0.2">
      <c r="A7" s="127" t="s">
        <v>9</v>
      </c>
      <c r="B7" s="368">
        <f>SUM(B4:B6)</f>
        <v>481</v>
      </c>
      <c r="C7" s="369">
        <f>SUM(C4:C6)</f>
        <v>418</v>
      </c>
      <c r="D7" s="135"/>
    </row>
    <row r="8" spans="1:4" x14ac:dyDescent="0.2">
      <c r="D8" s="135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pageSetUpPr fitToPage="1"/>
  </sheetPr>
  <dimension ref="A1:G11"/>
  <sheetViews>
    <sheetView zoomScaleNormal="100" workbookViewId="0">
      <selection activeCell="F26" sqref="F26"/>
    </sheetView>
  </sheetViews>
  <sheetFormatPr baseColWidth="10" defaultColWidth="11" defaultRowHeight="12" x14ac:dyDescent="0.2"/>
  <cols>
    <col min="1" max="1" width="4.625" style="22" customWidth="1"/>
    <col min="2" max="2" width="29.125" style="22" customWidth="1"/>
    <col min="3" max="3" width="8.375" style="22" bestFit="1" customWidth="1"/>
    <col min="4" max="4" width="7.75" style="22" bestFit="1" customWidth="1"/>
    <col min="5" max="5" width="7.375" style="22" customWidth="1"/>
    <col min="6" max="6" width="11.75" style="22" customWidth="1"/>
    <col min="7" max="7" width="12" style="22" customWidth="1"/>
    <col min="8" max="16384" width="11" style="22"/>
  </cols>
  <sheetData>
    <row r="1" spans="1:7" x14ac:dyDescent="0.2">
      <c r="A1" s="117" t="s">
        <v>331</v>
      </c>
    </row>
    <row r="3" spans="1:7" ht="38.25" x14ac:dyDescent="0.2">
      <c r="A3" s="466" t="s">
        <v>194</v>
      </c>
      <c r="B3" s="466"/>
      <c r="C3" s="463" t="s">
        <v>117</v>
      </c>
      <c r="D3" s="463" t="s">
        <v>234</v>
      </c>
      <c r="E3" s="463" t="s">
        <v>233</v>
      </c>
      <c r="F3" s="370" t="s">
        <v>340</v>
      </c>
      <c r="G3" s="299" t="s">
        <v>341</v>
      </c>
    </row>
    <row r="4" spans="1:7" ht="12.75" thickBot="1" x14ac:dyDescent="0.25">
      <c r="A4" s="467"/>
      <c r="B4" s="467"/>
      <c r="C4" s="464"/>
      <c r="D4" s="464"/>
      <c r="E4" s="464"/>
      <c r="F4" s="371"/>
      <c r="G4" s="372"/>
    </row>
    <row r="5" spans="1:7" x14ac:dyDescent="0.2">
      <c r="A5" s="465" t="s">
        <v>236</v>
      </c>
      <c r="B5" s="465"/>
      <c r="C5" s="373">
        <v>40059</v>
      </c>
      <c r="D5" s="373">
        <v>993</v>
      </c>
      <c r="E5" s="373">
        <v>704</v>
      </c>
      <c r="F5" s="373">
        <v>56.32</v>
      </c>
      <c r="G5" s="373">
        <v>63</v>
      </c>
    </row>
    <row r="6" spans="1:7" x14ac:dyDescent="0.2">
      <c r="A6" s="465" t="s">
        <v>235</v>
      </c>
      <c r="B6" s="465"/>
      <c r="C6" s="373">
        <v>11468</v>
      </c>
      <c r="D6" s="373">
        <v>2092</v>
      </c>
      <c r="E6" s="373">
        <v>418</v>
      </c>
      <c r="F6" s="373">
        <v>33.44</v>
      </c>
      <c r="G6" s="373">
        <v>51</v>
      </c>
    </row>
    <row r="7" spans="1:7" x14ac:dyDescent="0.2">
      <c r="A7" s="457" t="s">
        <v>118</v>
      </c>
      <c r="B7" s="457"/>
      <c r="C7" s="373">
        <v>0</v>
      </c>
      <c r="D7" s="373">
        <v>0</v>
      </c>
      <c r="E7" s="373">
        <v>0</v>
      </c>
      <c r="F7" s="373">
        <v>0</v>
      </c>
      <c r="G7" s="373">
        <v>0</v>
      </c>
    </row>
    <row r="8" spans="1:7" ht="12.75" customHeight="1" x14ac:dyDescent="0.2">
      <c r="A8" s="355" t="s">
        <v>232</v>
      </c>
      <c r="B8" s="152"/>
      <c r="C8" s="374">
        <f>SUM(C5:C7)</f>
        <v>51527</v>
      </c>
      <c r="D8" s="374">
        <f>SUM(D5:D7)</f>
        <v>3085</v>
      </c>
      <c r="E8" s="374">
        <f>SUM(E5:E7)</f>
        <v>1122</v>
      </c>
      <c r="F8" s="374">
        <f>SUM(F5:F7)</f>
        <v>89.759999999999991</v>
      </c>
      <c r="G8" s="375">
        <f>SUM(G5:G7)</f>
        <v>114</v>
      </c>
    </row>
    <row r="11" spans="1:7" ht="14.25" x14ac:dyDescent="0.2">
      <c r="A11" s="22" t="s">
        <v>342</v>
      </c>
    </row>
  </sheetData>
  <mergeCells count="7">
    <mergeCell ref="A7:B7"/>
    <mergeCell ref="E3:E4"/>
    <mergeCell ref="A5:B5"/>
    <mergeCell ref="A3:B4"/>
    <mergeCell ref="C3:C4"/>
    <mergeCell ref="D3:D4"/>
    <mergeCell ref="A6:B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5" max="16383" man="1"/>
  </rowBreaks>
  <colBreaks count="1" manualBreakCount="1">
    <brk id="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 enableFormatConditionsCalculation="0">
    <pageSetUpPr fitToPage="1"/>
  </sheetPr>
  <dimension ref="A1:L18"/>
  <sheetViews>
    <sheetView showGridLines="0" zoomScaleNormal="100" workbookViewId="0">
      <selection activeCell="F12" sqref="F12"/>
    </sheetView>
  </sheetViews>
  <sheetFormatPr baseColWidth="10" defaultColWidth="11" defaultRowHeight="12" x14ac:dyDescent="0.2"/>
  <cols>
    <col min="1" max="1" width="42.5" style="22" customWidth="1"/>
    <col min="2" max="2" width="26.5" style="22" customWidth="1"/>
    <col min="3" max="4" width="10" style="22" customWidth="1"/>
    <col min="5" max="5" width="21" style="22" customWidth="1"/>
    <col min="6" max="16384" width="11" style="22"/>
  </cols>
  <sheetData>
    <row r="1" spans="1:12" ht="13.5" customHeight="1" x14ac:dyDescent="0.2">
      <c r="A1" s="376" t="s">
        <v>332</v>
      </c>
      <c r="B1" s="39"/>
      <c r="C1" s="39"/>
      <c r="D1" s="39"/>
      <c r="E1" s="39"/>
    </row>
    <row r="2" spans="1:12" ht="13.5" customHeight="1" x14ac:dyDescent="0.2">
      <c r="A2" s="39"/>
      <c r="B2" s="39"/>
      <c r="C2" s="39"/>
      <c r="D2" s="39"/>
      <c r="E2" s="39"/>
    </row>
    <row r="3" spans="1:12" ht="13.5" customHeight="1" thickBot="1" x14ac:dyDescent="0.25">
      <c r="A3" s="377" t="s">
        <v>252</v>
      </c>
      <c r="B3" s="378">
        <v>41274</v>
      </c>
      <c r="C3" s="379">
        <v>40908</v>
      </c>
      <c r="D3" s="39"/>
      <c r="E3" s="39"/>
    </row>
    <row r="4" spans="1:12" ht="13.5" customHeight="1" x14ac:dyDescent="0.2">
      <c r="A4" s="380" t="s">
        <v>167</v>
      </c>
      <c r="B4" s="381"/>
      <c r="C4" s="381"/>
      <c r="D4" s="39"/>
      <c r="E4" s="39"/>
      <c r="F4" s="30"/>
    </row>
    <row r="5" spans="1:12" ht="13.5" customHeight="1" x14ac:dyDescent="0.2">
      <c r="A5" s="380" t="s">
        <v>144</v>
      </c>
      <c r="B5" s="382">
        <v>6</v>
      </c>
      <c r="C5" s="383">
        <v>-2</v>
      </c>
      <c r="D5" s="39"/>
      <c r="E5" s="39"/>
    </row>
    <row r="6" spans="1:12" ht="13.5" customHeight="1" x14ac:dyDescent="0.2">
      <c r="A6" s="380" t="s">
        <v>145</v>
      </c>
      <c r="B6" s="382">
        <v>5</v>
      </c>
      <c r="C6" s="383">
        <v>1</v>
      </c>
      <c r="D6" s="39"/>
      <c r="E6" s="39"/>
    </row>
    <row r="7" spans="1:12" ht="13.5" customHeight="1" x14ac:dyDescent="0.2">
      <c r="A7" s="380" t="s">
        <v>146</v>
      </c>
      <c r="B7" s="382">
        <v>-4</v>
      </c>
      <c r="C7" s="383">
        <v>-13</v>
      </c>
      <c r="D7" s="39"/>
      <c r="E7" s="39"/>
    </row>
    <row r="8" spans="1:12" ht="13.5" customHeight="1" x14ac:dyDescent="0.2">
      <c r="A8" s="380" t="s">
        <v>229</v>
      </c>
      <c r="B8" s="384">
        <v>0</v>
      </c>
      <c r="C8" s="383">
        <v>-2</v>
      </c>
      <c r="D8" s="39"/>
      <c r="E8" s="39"/>
    </row>
    <row r="9" spans="1:12" ht="13.5" customHeight="1" x14ac:dyDescent="0.2">
      <c r="A9" s="385" t="s">
        <v>45</v>
      </c>
      <c r="B9" s="386">
        <v>0</v>
      </c>
      <c r="C9" s="387">
        <v>-1</v>
      </c>
      <c r="D9" s="39"/>
      <c r="E9" s="39"/>
    </row>
    <row r="10" spans="1:12" ht="13.5" customHeight="1" x14ac:dyDescent="0.2">
      <c r="A10" s="39"/>
      <c r="B10" s="39"/>
      <c r="C10" s="39"/>
      <c r="D10" s="39"/>
      <c r="E10" s="39"/>
    </row>
    <row r="11" spans="1:12" ht="14.25" customHeight="1" x14ac:dyDescent="0.2">
      <c r="A11" s="388" t="s">
        <v>159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</row>
    <row r="12" spans="1:12" x14ac:dyDescent="0.2">
      <c r="A12" s="388" t="s">
        <v>287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</row>
    <row r="13" spans="1:12" x14ac:dyDescent="0.2">
      <c r="A13" s="388" t="s">
        <v>288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</row>
    <row r="14" spans="1:12" x14ac:dyDescent="0.2">
      <c r="A14" s="388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</row>
    <row r="15" spans="1:12" x14ac:dyDescent="0.2">
      <c r="A15" s="388" t="s">
        <v>289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</row>
    <row r="16" spans="1:12" x14ac:dyDescent="0.2">
      <c r="A16" s="389" t="s">
        <v>290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</row>
    <row r="17" spans="1:12" x14ac:dyDescent="0.2">
      <c r="A17" s="468"/>
      <c r="B17" s="468"/>
      <c r="C17" s="468"/>
      <c r="D17" s="468"/>
      <c r="E17" s="390"/>
      <c r="F17" s="211"/>
      <c r="G17" s="211"/>
      <c r="H17" s="211"/>
      <c r="I17" s="211"/>
      <c r="J17" s="211"/>
      <c r="K17" s="211"/>
      <c r="L17" s="211"/>
    </row>
    <row r="18" spans="1:12" x14ac:dyDescent="0.2">
      <c r="A18" s="468"/>
      <c r="B18" s="468"/>
      <c r="C18" s="468"/>
      <c r="D18" s="468"/>
      <c r="E18" s="390"/>
      <c r="F18" s="211"/>
      <c r="G18" s="211"/>
      <c r="H18" s="211"/>
      <c r="I18" s="211"/>
      <c r="J18" s="211"/>
      <c r="K18" s="211"/>
      <c r="L18" s="211"/>
    </row>
  </sheetData>
  <mergeCells count="4">
    <mergeCell ref="A18:B18"/>
    <mergeCell ref="C18:D18"/>
    <mergeCell ref="A17:B17"/>
    <mergeCell ref="C17:D1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20" sqref="B20:G22"/>
    </sheetView>
  </sheetViews>
  <sheetFormatPr baseColWidth="10" defaultColWidth="11" defaultRowHeight="12" x14ac:dyDescent="0.2"/>
  <cols>
    <col min="1" max="1" width="23.125" style="400" customWidth="1"/>
    <col min="2" max="2" width="9.5" style="400" customWidth="1"/>
    <col min="3" max="3" width="10.25" style="400" customWidth="1"/>
    <col min="4" max="4" width="11.25" style="400" customWidth="1"/>
    <col min="5" max="5" width="17.375" style="400" customWidth="1"/>
    <col min="6" max="6" width="10.625" style="400" customWidth="1"/>
    <col min="7" max="7" width="11.625" style="400" customWidth="1"/>
    <col min="8" max="16384" width="11" style="400"/>
  </cols>
  <sheetData>
    <row r="1" spans="1:6" x14ac:dyDescent="0.2">
      <c r="A1" s="134" t="s">
        <v>226</v>
      </c>
      <c r="B1" s="134"/>
      <c r="C1" s="134"/>
      <c r="D1" s="134"/>
      <c r="E1" s="134"/>
      <c r="F1" s="135"/>
    </row>
    <row r="2" spans="1:6" x14ac:dyDescent="0.2">
      <c r="A2" s="136" t="s">
        <v>136</v>
      </c>
      <c r="B2" s="136"/>
      <c r="C2" s="136"/>
      <c r="D2" s="136"/>
      <c r="E2" s="136"/>
      <c r="F2" s="135"/>
    </row>
    <row r="3" spans="1:6" x14ac:dyDescent="0.2">
      <c r="A3" s="136" t="s">
        <v>218</v>
      </c>
      <c r="B3" s="136"/>
      <c r="C3" s="136"/>
      <c r="D3" s="136"/>
      <c r="E3" s="136"/>
      <c r="F3" s="135"/>
    </row>
    <row r="4" spans="1:6" x14ac:dyDescent="0.2">
      <c r="A4" s="427" t="s">
        <v>219</v>
      </c>
      <c r="B4" s="427"/>
      <c r="C4" s="427"/>
      <c r="D4" s="427"/>
      <c r="E4" s="427"/>
      <c r="F4" s="135"/>
    </row>
    <row r="5" spans="1:6" x14ac:dyDescent="0.2">
      <c r="A5" s="135" t="s">
        <v>220</v>
      </c>
      <c r="B5" s="137"/>
      <c r="C5" s="137"/>
      <c r="D5" s="138"/>
      <c r="E5" s="135"/>
      <c r="F5" s="135"/>
    </row>
    <row r="6" spans="1:6" x14ac:dyDescent="0.2">
      <c r="A6" s="135"/>
      <c r="B6" s="137"/>
      <c r="C6" s="137"/>
      <c r="D6" s="138"/>
      <c r="E6" s="135"/>
      <c r="F6" s="135"/>
    </row>
    <row r="7" spans="1:6" x14ac:dyDescent="0.2">
      <c r="A7" s="135"/>
      <c r="B7" s="137"/>
      <c r="C7" s="137"/>
      <c r="D7" s="138"/>
      <c r="E7" s="135"/>
      <c r="F7" s="135"/>
    </row>
    <row r="8" spans="1:6" x14ac:dyDescent="0.2">
      <c r="A8" s="134" t="s">
        <v>227</v>
      </c>
      <c r="B8" s="137"/>
      <c r="C8" s="137"/>
      <c r="D8" s="138"/>
      <c r="E8" s="135"/>
      <c r="F8" s="135"/>
    </row>
    <row r="9" spans="1:6" x14ac:dyDescent="0.2">
      <c r="A9" s="136" t="s">
        <v>214</v>
      </c>
      <c r="B9" s="136"/>
      <c r="C9" s="136"/>
      <c r="D9" s="136"/>
      <c r="E9" s="136"/>
      <c r="F9" s="135"/>
    </row>
    <row r="10" spans="1:6" x14ac:dyDescent="0.2">
      <c r="A10" s="136" t="s">
        <v>215</v>
      </c>
      <c r="B10" s="136"/>
      <c r="C10" s="136"/>
      <c r="D10" s="136"/>
      <c r="E10" s="136"/>
      <c r="F10" s="135"/>
    </row>
    <row r="11" spans="1:6" x14ac:dyDescent="0.2">
      <c r="A11" s="136" t="s">
        <v>162</v>
      </c>
      <c r="B11" s="136"/>
      <c r="C11" s="136"/>
      <c r="D11" s="136"/>
      <c r="E11" s="136"/>
      <c r="F11" s="135"/>
    </row>
    <row r="12" spans="1:6" x14ac:dyDescent="0.2">
      <c r="A12" s="136" t="s">
        <v>216</v>
      </c>
      <c r="B12" s="136"/>
      <c r="C12" s="136"/>
      <c r="D12" s="136"/>
      <c r="E12" s="136"/>
      <c r="F12" s="135"/>
    </row>
    <row r="13" spans="1:6" x14ac:dyDescent="0.2">
      <c r="A13" s="136" t="s">
        <v>217</v>
      </c>
      <c r="B13" s="136"/>
      <c r="C13" s="136"/>
      <c r="D13" s="136"/>
      <c r="E13" s="136"/>
      <c r="F13" s="135"/>
    </row>
    <row r="14" spans="1:6" x14ac:dyDescent="0.2">
      <c r="A14" s="136" t="s">
        <v>266</v>
      </c>
      <c r="B14" s="136"/>
      <c r="C14" s="136"/>
      <c r="D14" s="136"/>
      <c r="E14" s="136"/>
      <c r="F14" s="135"/>
    </row>
    <row r="17" spans="1:7" x14ac:dyDescent="0.2">
      <c r="A17" s="17" t="s">
        <v>228</v>
      </c>
    </row>
    <row r="19" spans="1:7" ht="36.75" thickBot="1" x14ac:dyDescent="0.25">
      <c r="A19" s="119" t="s">
        <v>195</v>
      </c>
      <c r="B19" s="139" t="s">
        <v>382</v>
      </c>
      <c r="C19" s="139" t="s">
        <v>383</v>
      </c>
      <c r="D19" s="139" t="s">
        <v>388</v>
      </c>
      <c r="E19" s="140" t="s">
        <v>261</v>
      </c>
      <c r="F19" s="140" t="s">
        <v>381</v>
      </c>
      <c r="G19" s="140" t="s">
        <v>262</v>
      </c>
    </row>
    <row r="20" spans="1:7" x14ac:dyDescent="0.2">
      <c r="A20" s="400" t="s">
        <v>143</v>
      </c>
      <c r="B20" s="141">
        <v>29.89</v>
      </c>
      <c r="C20" s="104">
        <v>1759</v>
      </c>
      <c r="D20" s="142">
        <v>10.18</v>
      </c>
      <c r="E20" s="141">
        <v>29.89</v>
      </c>
      <c r="F20" s="104">
        <v>1713</v>
      </c>
      <c r="G20" s="142">
        <v>10.46</v>
      </c>
    </row>
    <row r="21" spans="1:7" x14ac:dyDescent="0.2">
      <c r="A21" s="400" t="s">
        <v>163</v>
      </c>
      <c r="B21" s="141">
        <v>27.77</v>
      </c>
      <c r="C21" s="104">
        <v>258</v>
      </c>
      <c r="D21" s="142">
        <v>11.87</v>
      </c>
      <c r="E21" s="141">
        <v>27.77</v>
      </c>
      <c r="F21" s="104">
        <v>235</v>
      </c>
      <c r="G21" s="142">
        <v>12.32</v>
      </c>
    </row>
    <row r="22" spans="1:7" x14ac:dyDescent="0.2">
      <c r="A22" s="27" t="s">
        <v>164</v>
      </c>
      <c r="B22" s="143">
        <v>23.5</v>
      </c>
      <c r="C22" s="29">
        <v>593</v>
      </c>
      <c r="D22" s="144">
        <v>14.41</v>
      </c>
      <c r="E22" s="143">
        <v>23.5</v>
      </c>
      <c r="F22" s="29">
        <v>581</v>
      </c>
      <c r="G22" s="144">
        <v>15.08</v>
      </c>
    </row>
    <row r="23" spans="1:7" x14ac:dyDescent="0.2">
      <c r="B23" s="104"/>
      <c r="C23" s="104"/>
    </row>
    <row r="24" spans="1:7" ht="14.25" x14ac:dyDescent="0.2">
      <c r="A24" s="145" t="s">
        <v>333</v>
      </c>
      <c r="B24" s="104"/>
      <c r="C24" s="104"/>
    </row>
    <row r="26" spans="1:7" x14ac:dyDescent="0.2">
      <c r="A26" s="400" t="s">
        <v>224</v>
      </c>
    </row>
    <row r="27" spans="1:7" x14ac:dyDescent="0.2">
      <c r="A27" s="400" t="s">
        <v>225</v>
      </c>
    </row>
  </sheetData>
  <mergeCells count="1">
    <mergeCell ref="A4:E4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B5" sqref="B5:C9"/>
    </sheetView>
  </sheetViews>
  <sheetFormatPr baseColWidth="10" defaultColWidth="11" defaultRowHeight="12" x14ac:dyDescent="0.2"/>
  <cols>
    <col min="1" max="1" width="26" style="22" customWidth="1"/>
    <col min="2" max="3" width="11.25" style="22" customWidth="1"/>
    <col min="4" max="4" width="16.375" style="22" customWidth="1"/>
    <col min="5" max="16384" width="11" style="22"/>
  </cols>
  <sheetData>
    <row r="1" spans="1:5" x14ac:dyDescent="0.2">
      <c r="A1" s="30"/>
    </row>
    <row r="2" spans="1:5" x14ac:dyDescent="0.2">
      <c r="A2" s="117" t="s">
        <v>310</v>
      </c>
    </row>
    <row r="4" spans="1:5" x14ac:dyDescent="0.2">
      <c r="A4" s="18"/>
      <c r="B4" s="146" t="s">
        <v>1</v>
      </c>
      <c r="C4" s="147" t="s">
        <v>1</v>
      </c>
      <c r="D4" s="18"/>
      <c r="E4" s="18"/>
    </row>
    <row r="5" spans="1:5" ht="12.75" thickBot="1" x14ac:dyDescent="0.25">
      <c r="A5" s="148" t="s">
        <v>194</v>
      </c>
      <c r="B5" s="149">
        <v>41364</v>
      </c>
      <c r="C5" s="150">
        <v>41274</v>
      </c>
      <c r="D5" s="85"/>
    </row>
    <row r="6" spans="1:5" x14ac:dyDescent="0.2">
      <c r="A6" s="93" t="s">
        <v>11</v>
      </c>
      <c r="B6" s="109">
        <v>35</v>
      </c>
      <c r="C6" s="109">
        <v>35</v>
      </c>
      <c r="D6" s="124"/>
      <c r="E6" s="151"/>
    </row>
    <row r="7" spans="1:5" x14ac:dyDescent="0.2">
      <c r="A7" s="93" t="s">
        <v>170</v>
      </c>
      <c r="B7" s="109">
        <v>63</v>
      </c>
      <c r="C7" s="109">
        <v>48</v>
      </c>
      <c r="D7" s="124"/>
      <c r="E7" s="151"/>
    </row>
    <row r="8" spans="1:5" x14ac:dyDescent="0.2">
      <c r="A8" s="93" t="s">
        <v>12</v>
      </c>
      <c r="B8" s="109">
        <v>28</v>
      </c>
      <c r="C8" s="109">
        <v>46</v>
      </c>
      <c r="D8" s="124"/>
      <c r="E8" s="151"/>
    </row>
    <row r="9" spans="1:5" x14ac:dyDescent="0.2">
      <c r="A9" s="152" t="s">
        <v>9</v>
      </c>
      <c r="B9" s="112">
        <f>SUM(B6:B8)</f>
        <v>126</v>
      </c>
      <c r="C9" s="113">
        <f>SUM(C6:C8)</f>
        <v>129</v>
      </c>
      <c r="D9" s="85"/>
      <c r="E9" s="151"/>
    </row>
  </sheetData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  <colBreaks count="1" manualBreakCount="1">
    <brk id="4" max="1048575" man="1"/>
  </colBreaks>
  <ignoredErrors>
    <ignoredError sqref="B9:C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Q145"/>
  <sheetViews>
    <sheetView showGridLines="0" zoomScaleNormal="100" workbookViewId="0"/>
  </sheetViews>
  <sheetFormatPr baseColWidth="10" defaultColWidth="11" defaultRowHeight="12" x14ac:dyDescent="0.2"/>
  <cols>
    <col min="1" max="1" width="40.625" style="22" customWidth="1"/>
    <col min="2" max="2" width="11.875" style="22" customWidth="1"/>
    <col min="3" max="3" width="8.625" style="22" customWidth="1"/>
    <col min="4" max="5" width="11.75" style="22" customWidth="1"/>
    <col min="6" max="6" width="14.625" style="22" customWidth="1"/>
    <col min="7" max="9" width="11" style="22"/>
    <col min="10" max="10" width="9.875" style="22" bestFit="1" customWidth="1"/>
    <col min="11" max="11" width="19.75" style="22" bestFit="1" customWidth="1"/>
    <col min="12" max="16384" width="11" style="22"/>
  </cols>
  <sheetData>
    <row r="1" spans="1:5" x14ac:dyDescent="0.2">
      <c r="A1" s="37" t="s">
        <v>316</v>
      </c>
    </row>
    <row r="3" spans="1:5" x14ac:dyDescent="0.2">
      <c r="A3" s="26" t="s">
        <v>256</v>
      </c>
      <c r="B3" s="26"/>
      <c r="C3" s="26"/>
      <c r="D3" s="26"/>
      <c r="E3" s="26"/>
    </row>
    <row r="5" spans="1:5" ht="12.75" thickBot="1" x14ac:dyDescent="0.25">
      <c r="A5" s="1" t="s">
        <v>314</v>
      </c>
      <c r="B5" s="2">
        <v>41364</v>
      </c>
      <c r="C5" s="3">
        <v>41274</v>
      </c>
    </row>
    <row r="6" spans="1:5" x14ac:dyDescent="0.2">
      <c r="A6" s="4" t="s">
        <v>254</v>
      </c>
      <c r="B6" s="5">
        <v>6394</v>
      </c>
      <c r="C6" s="6">
        <v>6394</v>
      </c>
    </row>
    <row r="7" spans="1:5" x14ac:dyDescent="0.2">
      <c r="A7" s="7" t="s">
        <v>255</v>
      </c>
      <c r="B7" s="5">
        <v>-15</v>
      </c>
      <c r="C7" s="6">
        <v>-9</v>
      </c>
    </row>
    <row r="8" spans="1:5" x14ac:dyDescent="0.2">
      <c r="A8" s="4" t="s">
        <v>13</v>
      </c>
      <c r="B8" s="5">
        <v>1587</v>
      </c>
      <c r="C8" s="6">
        <v>1587</v>
      </c>
    </row>
    <row r="9" spans="1:5" x14ac:dyDescent="0.2">
      <c r="A9" s="4" t="s">
        <v>14</v>
      </c>
      <c r="B9" s="5">
        <v>384</v>
      </c>
      <c r="C9" s="6">
        <v>384</v>
      </c>
    </row>
    <row r="10" spans="1:5" x14ac:dyDescent="0.2">
      <c r="A10" s="4" t="s">
        <v>15</v>
      </c>
      <c r="B10" s="5">
        <v>72</v>
      </c>
      <c r="C10" s="6">
        <v>72</v>
      </c>
    </row>
    <row r="11" spans="1:5" x14ac:dyDescent="0.2">
      <c r="A11" s="8" t="s">
        <v>16</v>
      </c>
      <c r="B11" s="5">
        <v>4176</v>
      </c>
      <c r="C11" s="6">
        <v>4209</v>
      </c>
    </row>
    <row r="12" spans="1:5" x14ac:dyDescent="0.2">
      <c r="A12" s="9" t="s">
        <v>17</v>
      </c>
      <c r="B12" s="10">
        <f>SUM(B6:B11)</f>
        <v>12598</v>
      </c>
      <c r="C12" s="11">
        <f>SUM(C6:C11)</f>
        <v>12637</v>
      </c>
    </row>
    <row r="13" spans="1:5" x14ac:dyDescent="0.2">
      <c r="A13" s="4"/>
      <c r="B13" s="5"/>
      <c r="C13" s="6"/>
    </row>
    <row r="14" spans="1:5" x14ac:dyDescent="0.2">
      <c r="A14" s="12" t="s">
        <v>171</v>
      </c>
      <c r="B14" s="5"/>
      <c r="C14" s="6"/>
    </row>
    <row r="15" spans="1:5" x14ac:dyDescent="0.2">
      <c r="A15" s="4" t="s">
        <v>18</v>
      </c>
      <c r="B15" s="5">
        <v>-55</v>
      </c>
      <c r="C15" s="6">
        <v>-56</v>
      </c>
    </row>
    <row r="16" spans="1:5" x14ac:dyDescent="0.2">
      <c r="A16" s="4" t="s">
        <v>19</v>
      </c>
      <c r="B16" s="5">
        <v>-1</v>
      </c>
      <c r="C16" s="6">
        <v>-1</v>
      </c>
    </row>
    <row r="17" spans="1:3" x14ac:dyDescent="0.2">
      <c r="A17" s="4" t="s">
        <v>140</v>
      </c>
      <c r="B17" s="5">
        <v>-384</v>
      </c>
      <c r="C17" s="6">
        <v>-384</v>
      </c>
    </row>
    <row r="18" spans="1:3" x14ac:dyDescent="0.2">
      <c r="A18" s="4" t="s">
        <v>172</v>
      </c>
      <c r="B18" s="5">
        <v>-23</v>
      </c>
      <c r="C18" s="6">
        <v>-17</v>
      </c>
    </row>
    <row r="19" spans="1:3" x14ac:dyDescent="0.2">
      <c r="A19" s="4" t="s">
        <v>173</v>
      </c>
      <c r="B19" s="5">
        <v>-317</v>
      </c>
      <c r="C19" s="6">
        <v>-319</v>
      </c>
    </row>
    <row r="20" spans="1:3" x14ac:dyDescent="0.2">
      <c r="A20" s="4" t="s">
        <v>20</v>
      </c>
      <c r="B20" s="5">
        <v>-737</v>
      </c>
      <c r="C20" s="6">
        <v>-727</v>
      </c>
    </row>
    <row r="21" spans="1:3" s="420" customFormat="1" x14ac:dyDescent="0.2">
      <c r="A21" s="4" t="s">
        <v>384</v>
      </c>
      <c r="B21" s="5">
        <v>197</v>
      </c>
      <c r="C21" s="6">
        <v>0</v>
      </c>
    </row>
    <row r="22" spans="1:3" ht="14.25" x14ac:dyDescent="0.2">
      <c r="A22" s="8" t="s">
        <v>315</v>
      </c>
      <c r="B22" s="5">
        <v>2395</v>
      </c>
      <c r="C22" s="6">
        <v>2374</v>
      </c>
    </row>
    <row r="23" spans="1:3" x14ac:dyDescent="0.2">
      <c r="A23" s="9" t="s">
        <v>21</v>
      </c>
      <c r="B23" s="10">
        <f>SUM(B12:B22)</f>
        <v>13673</v>
      </c>
      <c r="C23" s="11">
        <f>SUM(C12:C22)</f>
        <v>13507</v>
      </c>
    </row>
    <row r="24" spans="1:3" x14ac:dyDescent="0.2">
      <c r="A24" s="4"/>
      <c r="B24" s="5"/>
      <c r="C24" s="6"/>
    </row>
    <row r="25" spans="1:3" x14ac:dyDescent="0.2">
      <c r="A25" s="12" t="s">
        <v>22</v>
      </c>
      <c r="B25" s="5"/>
      <c r="C25" s="6"/>
    </row>
    <row r="26" spans="1:3" x14ac:dyDescent="0.2">
      <c r="A26" s="4" t="s">
        <v>175</v>
      </c>
      <c r="B26" s="5">
        <v>1856</v>
      </c>
      <c r="C26" s="6">
        <v>2124</v>
      </c>
    </row>
    <row r="27" spans="1:3" x14ac:dyDescent="0.2">
      <c r="A27" s="4" t="s">
        <v>172</v>
      </c>
      <c r="B27" s="5">
        <v>-23</v>
      </c>
      <c r="C27" s="6">
        <v>-17</v>
      </c>
    </row>
    <row r="28" spans="1:3" x14ac:dyDescent="0.2">
      <c r="A28" s="4" t="s">
        <v>173</v>
      </c>
      <c r="B28" s="5">
        <v>-317</v>
      </c>
      <c r="C28" s="6">
        <v>-319</v>
      </c>
    </row>
    <row r="29" spans="1:3" x14ac:dyDescent="0.2">
      <c r="A29" s="4" t="s">
        <v>20</v>
      </c>
      <c r="B29" s="5">
        <v>-737</v>
      </c>
      <c r="C29" s="6">
        <v>-727</v>
      </c>
    </row>
    <row r="30" spans="1:3" x14ac:dyDescent="0.2">
      <c r="A30" s="9" t="s">
        <v>176</v>
      </c>
      <c r="B30" s="10">
        <f>SUM(B26:B29)</f>
        <v>779</v>
      </c>
      <c r="C30" s="11">
        <f>SUM(C26:C29)</f>
        <v>1061</v>
      </c>
    </row>
    <row r="31" spans="1:3" x14ac:dyDescent="0.2">
      <c r="A31" s="8"/>
      <c r="B31" s="5"/>
      <c r="C31" s="6"/>
    </row>
    <row r="32" spans="1:3" x14ac:dyDescent="0.2">
      <c r="A32" s="9" t="s">
        <v>23</v>
      </c>
      <c r="B32" s="10">
        <f>+B30+B23</f>
        <v>14452</v>
      </c>
      <c r="C32" s="11">
        <f>+C30+C23</f>
        <v>14568</v>
      </c>
    </row>
    <row r="33" spans="1:9" ht="14.25" x14ac:dyDescent="0.2">
      <c r="A33" s="13" t="s">
        <v>379</v>
      </c>
      <c r="B33" s="14"/>
      <c r="C33" s="15"/>
    </row>
    <row r="34" spans="1:9" x14ac:dyDescent="0.2">
      <c r="A34" s="16"/>
      <c r="B34" s="17"/>
      <c r="C34" s="18"/>
    </row>
    <row r="35" spans="1:9" ht="12.75" thickBot="1" x14ac:dyDescent="0.25">
      <c r="A35" s="19" t="s">
        <v>178</v>
      </c>
      <c r="B35" s="20">
        <v>41364</v>
      </c>
      <c r="C35" s="21">
        <v>41274</v>
      </c>
    </row>
    <row r="36" spans="1:9" x14ac:dyDescent="0.2">
      <c r="A36" s="22" t="s">
        <v>311</v>
      </c>
      <c r="B36" s="23">
        <v>7086</v>
      </c>
      <c r="C36" s="24">
        <v>7072</v>
      </c>
    </row>
    <row r="37" spans="1:9" x14ac:dyDescent="0.2">
      <c r="A37" s="22" t="s">
        <v>312</v>
      </c>
      <c r="B37" s="25">
        <v>506</v>
      </c>
      <c r="C37" s="26">
        <v>470</v>
      </c>
    </row>
    <row r="38" spans="1:9" x14ac:dyDescent="0.2">
      <c r="A38" s="22" t="s">
        <v>313</v>
      </c>
      <c r="B38" s="25">
        <v>457</v>
      </c>
      <c r="C38" s="26">
        <v>447</v>
      </c>
    </row>
    <row r="39" spans="1:9" x14ac:dyDescent="0.2">
      <c r="A39" s="27" t="s">
        <v>32</v>
      </c>
      <c r="B39" s="28">
        <v>907</v>
      </c>
      <c r="C39" s="421">
        <v>908</v>
      </c>
    </row>
    <row r="40" spans="1:9" x14ac:dyDescent="0.2">
      <c r="A40" s="30" t="s">
        <v>177</v>
      </c>
      <c r="B40" s="31">
        <f>B36+B37+B38+B39</f>
        <v>8956</v>
      </c>
      <c r="C40" s="422">
        <f>C36+C37+C38+C39</f>
        <v>8897</v>
      </c>
    </row>
    <row r="41" spans="1:9" x14ac:dyDescent="0.2">
      <c r="A41" s="32"/>
      <c r="B41" s="33"/>
      <c r="C41" s="34"/>
    </row>
    <row r="42" spans="1:9" x14ac:dyDescent="0.2">
      <c r="A42" s="12" t="s">
        <v>127</v>
      </c>
      <c r="B42" s="35">
        <v>0.12909999999999999</v>
      </c>
      <c r="C42" s="36">
        <v>0.13100000000000001</v>
      </c>
    </row>
    <row r="43" spans="1:9" x14ac:dyDescent="0.2">
      <c r="A43" s="4" t="s">
        <v>385</v>
      </c>
      <c r="B43" s="35">
        <v>0.1221</v>
      </c>
      <c r="C43" s="36">
        <v>0.1215</v>
      </c>
    </row>
    <row r="44" spans="1:9" x14ac:dyDescent="0.2">
      <c r="A44" s="4" t="s">
        <v>386</v>
      </c>
      <c r="B44" s="35">
        <v>7.0000000000000001E-3</v>
      </c>
      <c r="C44" s="36">
        <f>+C42-C43</f>
        <v>9.5000000000000084E-3</v>
      </c>
    </row>
    <row r="45" spans="1:9" x14ac:dyDescent="0.2">
      <c r="A45" s="18" t="s">
        <v>291</v>
      </c>
      <c r="B45" s="35">
        <v>0.1007</v>
      </c>
      <c r="C45" s="36">
        <v>0.10009999999999999</v>
      </c>
    </row>
    <row r="46" spans="1:9" x14ac:dyDescent="0.2">
      <c r="A46" s="18"/>
      <c r="B46" s="18"/>
    </row>
    <row r="47" spans="1:9" x14ac:dyDescent="0.2">
      <c r="A47" s="18"/>
      <c r="B47" s="18"/>
    </row>
    <row r="48" spans="1:9" x14ac:dyDescent="0.2">
      <c r="A48" s="38" t="s">
        <v>24</v>
      </c>
      <c r="B48" s="38"/>
      <c r="C48" s="4"/>
      <c r="D48" s="4"/>
      <c r="E48" s="4"/>
      <c r="F48" s="38"/>
      <c r="G48" s="38"/>
      <c r="H48" s="38"/>
      <c r="I48" s="38"/>
    </row>
    <row r="49" spans="1:17" x14ac:dyDescent="0.2">
      <c r="A49" s="38" t="s">
        <v>25</v>
      </c>
      <c r="B49" s="38"/>
      <c r="C49" s="4"/>
      <c r="D49" s="4"/>
      <c r="E49" s="4"/>
      <c r="F49" s="38"/>
      <c r="G49" s="38"/>
      <c r="H49" s="38"/>
      <c r="I49" s="38"/>
    </row>
    <row r="50" spans="1:17" x14ac:dyDescent="0.2">
      <c r="A50" s="38" t="s">
        <v>179</v>
      </c>
      <c r="B50" s="38"/>
      <c r="C50" s="4"/>
      <c r="D50" s="4"/>
      <c r="E50" s="4"/>
      <c r="F50" s="38"/>
      <c r="G50" s="38"/>
      <c r="H50" s="38"/>
      <c r="I50" s="38"/>
    </row>
    <row r="51" spans="1:17" x14ac:dyDescent="0.2">
      <c r="A51" s="38"/>
      <c r="B51" s="38"/>
      <c r="C51" s="4"/>
      <c r="D51" s="4"/>
      <c r="E51" s="4"/>
      <c r="F51" s="38"/>
      <c r="G51" s="38"/>
      <c r="H51" s="38"/>
      <c r="I51" s="38"/>
    </row>
    <row r="52" spans="1:17" x14ac:dyDescent="0.2">
      <c r="A52" s="38" t="s">
        <v>26</v>
      </c>
      <c r="B52" s="38"/>
      <c r="C52" s="4"/>
      <c r="D52" s="4"/>
      <c r="E52" s="4"/>
      <c r="F52" s="38"/>
      <c r="G52" s="38"/>
      <c r="H52" s="38"/>
      <c r="I52" s="38"/>
    </row>
    <row r="53" spans="1:17" x14ac:dyDescent="0.2">
      <c r="A53" s="38" t="s">
        <v>27</v>
      </c>
      <c r="B53" s="38"/>
      <c r="C53" s="4"/>
      <c r="D53" s="4"/>
      <c r="E53" s="4"/>
      <c r="F53" s="38"/>
      <c r="G53" s="38"/>
      <c r="H53" s="38"/>
      <c r="I53" s="38"/>
    </row>
    <row r="54" spans="1:17" x14ac:dyDescent="0.2">
      <c r="A54" s="38" t="s">
        <v>28</v>
      </c>
      <c r="B54" s="38"/>
      <c r="C54" s="4"/>
      <c r="D54" s="4"/>
      <c r="E54" s="4"/>
      <c r="F54" s="38"/>
      <c r="G54" s="38"/>
      <c r="H54" s="38"/>
      <c r="I54" s="38"/>
    </row>
    <row r="55" spans="1:17" x14ac:dyDescent="0.2">
      <c r="A55" s="38" t="s">
        <v>197</v>
      </c>
      <c r="B55" s="38"/>
      <c r="C55" s="4"/>
      <c r="D55" s="4"/>
      <c r="E55" s="4"/>
      <c r="F55" s="38"/>
      <c r="G55" s="38"/>
      <c r="H55" s="38"/>
      <c r="I55" s="38"/>
    </row>
    <row r="56" spans="1:17" x14ac:dyDescent="0.2">
      <c r="A56" s="38" t="s">
        <v>196</v>
      </c>
      <c r="B56" s="38"/>
      <c r="C56" s="4"/>
      <c r="D56" s="4"/>
      <c r="E56" s="4"/>
      <c r="F56" s="38"/>
      <c r="G56" s="38"/>
      <c r="H56" s="38"/>
      <c r="I56" s="38"/>
    </row>
    <row r="57" spans="1:17" x14ac:dyDescent="0.2">
      <c r="A57" s="38" t="s">
        <v>180</v>
      </c>
      <c r="B57" s="38"/>
      <c r="C57" s="4"/>
      <c r="D57" s="4"/>
      <c r="E57" s="4"/>
      <c r="F57" s="38"/>
      <c r="G57" s="38"/>
      <c r="H57" s="38"/>
      <c r="I57" s="38"/>
    </row>
    <row r="58" spans="1:17" s="39" customFormat="1" x14ac:dyDescent="0.2">
      <c r="L58" s="22"/>
      <c r="M58" s="22"/>
      <c r="N58" s="22"/>
      <c r="O58" s="22"/>
      <c r="P58" s="22"/>
      <c r="Q58" s="22"/>
    </row>
    <row r="59" spans="1:17" s="39" customFormat="1" x14ac:dyDescent="0.2">
      <c r="L59" s="22"/>
      <c r="M59" s="22"/>
      <c r="N59" s="22"/>
      <c r="O59" s="22"/>
      <c r="P59" s="22"/>
      <c r="Q59" s="22"/>
    </row>
    <row r="60" spans="1:17" s="39" customFormat="1" x14ac:dyDescent="0.2">
      <c r="L60" s="22"/>
      <c r="M60" s="22"/>
      <c r="N60" s="22"/>
      <c r="O60" s="22"/>
      <c r="P60" s="22"/>
      <c r="Q60" s="22"/>
    </row>
    <row r="61" spans="1:17" x14ac:dyDescent="0.2">
      <c r="C61" s="40"/>
      <c r="D61" s="40"/>
      <c r="E61" s="40"/>
      <c r="F61" s="40"/>
    </row>
    <row r="62" spans="1:17" x14ac:dyDescent="0.2">
      <c r="A62" s="41"/>
      <c r="B62" s="42"/>
      <c r="C62" s="42"/>
      <c r="D62" s="43"/>
      <c r="E62" s="43"/>
      <c r="F62" s="43"/>
      <c r="G62" s="18"/>
      <c r="H62" s="18"/>
      <c r="I62" s="18"/>
    </row>
    <row r="63" spans="1:17" x14ac:dyDescent="0.2">
      <c r="A63" s="18"/>
      <c r="B63" s="18"/>
      <c r="C63" s="42"/>
      <c r="D63" s="44"/>
      <c r="E63" s="44"/>
      <c r="F63" s="42"/>
      <c r="G63" s="18"/>
      <c r="H63" s="18"/>
      <c r="I63" s="18"/>
    </row>
    <row r="64" spans="1:17" x14ac:dyDescent="0.2">
      <c r="A64" s="45"/>
      <c r="B64" s="45"/>
      <c r="C64" s="46"/>
      <c r="D64" s="44"/>
      <c r="E64" s="44"/>
      <c r="F64" s="45"/>
      <c r="G64" s="45"/>
      <c r="H64" s="18"/>
      <c r="I64" s="18"/>
    </row>
    <row r="65" spans="1:9" x14ac:dyDescent="0.2">
      <c r="A65" s="47"/>
      <c r="B65" s="48"/>
      <c r="C65" s="44"/>
      <c r="D65" s="44"/>
      <c r="E65" s="44"/>
      <c r="F65" s="49"/>
      <c r="G65" s="49"/>
      <c r="H65" s="18"/>
      <c r="I65" s="18"/>
    </row>
    <row r="66" spans="1:9" x14ac:dyDescent="0.2">
      <c r="A66" s="49"/>
      <c r="B66" s="48"/>
      <c r="C66" s="44"/>
      <c r="D66" s="44"/>
      <c r="E66" s="44"/>
      <c r="F66" s="49"/>
      <c r="G66" s="50"/>
      <c r="H66" s="18"/>
      <c r="I66" s="18"/>
    </row>
    <row r="67" spans="1:9" x14ac:dyDescent="0.2">
      <c r="A67" s="51"/>
      <c r="B67" s="52"/>
      <c r="C67" s="53"/>
      <c r="D67" s="53"/>
      <c r="E67" s="53"/>
      <c r="F67" s="54"/>
      <c r="G67" s="55"/>
      <c r="H67" s="18"/>
      <c r="I67" s="18"/>
    </row>
    <row r="68" spans="1:9" x14ac:dyDescent="0.2">
      <c r="A68" s="56"/>
      <c r="B68" s="52"/>
      <c r="C68" s="53"/>
      <c r="D68" s="53"/>
      <c r="E68" s="53"/>
      <c r="F68" s="57"/>
      <c r="G68" s="57"/>
      <c r="H68" s="18"/>
      <c r="I68" s="18"/>
    </row>
    <row r="69" spans="1:9" x14ac:dyDescent="0.2">
      <c r="A69" s="56"/>
      <c r="B69" s="52"/>
      <c r="C69" s="53"/>
      <c r="D69" s="53"/>
      <c r="E69" s="53"/>
      <c r="F69" s="57"/>
      <c r="G69" s="57"/>
      <c r="H69" s="18"/>
      <c r="I69" s="18"/>
    </row>
    <row r="70" spans="1:9" x14ac:dyDescent="0.2">
      <c r="A70" s="56"/>
      <c r="B70" s="52"/>
      <c r="C70" s="53"/>
      <c r="D70" s="53"/>
      <c r="E70" s="53"/>
      <c r="F70" s="57"/>
      <c r="G70" s="57"/>
      <c r="H70" s="18"/>
      <c r="I70" s="18"/>
    </row>
    <row r="71" spans="1:9" x14ac:dyDescent="0.2">
      <c r="A71" s="58"/>
      <c r="B71" s="52"/>
      <c r="C71" s="53"/>
      <c r="D71" s="53"/>
      <c r="E71" s="53"/>
      <c r="F71" s="59"/>
      <c r="G71" s="55"/>
      <c r="H71" s="18"/>
      <c r="I71" s="18"/>
    </row>
    <row r="72" spans="1:9" x14ac:dyDescent="0.2">
      <c r="A72" s="60"/>
      <c r="B72" s="61"/>
      <c r="C72" s="62"/>
      <c r="D72" s="62"/>
      <c r="E72" s="62"/>
      <c r="F72" s="63"/>
      <c r="G72" s="63"/>
      <c r="H72" s="18"/>
      <c r="I72" s="18"/>
    </row>
    <row r="73" spans="1:9" x14ac:dyDescent="0.2">
      <c r="A73" s="64"/>
      <c r="B73" s="52"/>
      <c r="C73" s="62"/>
      <c r="D73" s="62"/>
      <c r="E73" s="62"/>
      <c r="F73" s="54"/>
      <c r="G73" s="55"/>
      <c r="H73" s="18"/>
      <c r="I73" s="18"/>
    </row>
    <row r="74" spans="1:9" x14ac:dyDescent="0.2">
      <c r="A74" s="65"/>
      <c r="B74" s="45"/>
      <c r="C74" s="62"/>
      <c r="D74" s="62"/>
      <c r="E74" s="62"/>
      <c r="F74" s="54"/>
      <c r="G74" s="55"/>
      <c r="H74" s="18"/>
      <c r="I74" s="18"/>
    </row>
    <row r="75" spans="1:9" x14ac:dyDescent="0.2">
      <c r="A75" s="56"/>
      <c r="B75" s="52"/>
      <c r="C75" s="62"/>
      <c r="D75" s="62"/>
      <c r="E75" s="62"/>
      <c r="F75" s="57"/>
      <c r="G75" s="57"/>
      <c r="H75" s="18"/>
      <c r="I75" s="18"/>
    </row>
    <row r="76" spans="1:9" x14ac:dyDescent="0.2">
      <c r="A76" s="56"/>
      <c r="B76" s="52"/>
      <c r="C76" s="62"/>
      <c r="D76" s="62"/>
      <c r="E76" s="62"/>
      <c r="F76" s="57"/>
      <c r="G76" s="57"/>
      <c r="H76" s="18"/>
      <c r="I76" s="18"/>
    </row>
    <row r="77" spans="1:9" x14ac:dyDescent="0.2">
      <c r="A77" s="56"/>
      <c r="B77" s="52"/>
      <c r="C77" s="62"/>
      <c r="D77" s="62"/>
      <c r="E77" s="62"/>
      <c r="F77" s="57"/>
      <c r="G77" s="57"/>
      <c r="H77" s="18"/>
      <c r="I77" s="18"/>
    </row>
    <row r="78" spans="1:9" x14ac:dyDescent="0.2">
      <c r="A78" s="60"/>
      <c r="B78" s="61"/>
      <c r="C78" s="66"/>
      <c r="D78" s="66"/>
      <c r="E78" s="66"/>
      <c r="F78" s="63"/>
      <c r="G78" s="63"/>
      <c r="H78" s="18"/>
      <c r="I78" s="18"/>
    </row>
    <row r="79" spans="1:9" ht="14.25" x14ac:dyDescent="0.2">
      <c r="A79" s="67"/>
      <c r="B79" s="13"/>
      <c r="C79" s="62"/>
      <c r="D79" s="62"/>
      <c r="E79" s="62"/>
      <c r="F79" s="68"/>
      <c r="G79" s="69"/>
      <c r="H79" s="18"/>
      <c r="I79" s="18"/>
    </row>
    <row r="80" spans="1:9" ht="14.25" x14ac:dyDescent="0.2">
      <c r="A80" s="65"/>
      <c r="B80" s="70"/>
      <c r="C80" s="13"/>
      <c r="D80" s="13"/>
      <c r="E80" s="13"/>
      <c r="F80" s="71"/>
      <c r="G80" s="72"/>
      <c r="H80" s="18"/>
      <c r="I80" s="18"/>
    </row>
    <row r="81" spans="1:12" x14ac:dyDescent="0.2">
      <c r="A81" s="56"/>
      <c r="B81" s="73"/>
      <c r="C81" s="73"/>
      <c r="D81" s="73"/>
      <c r="E81" s="73"/>
      <c r="F81" s="57"/>
      <c r="G81" s="57"/>
      <c r="H81" s="18"/>
      <c r="I81" s="18"/>
    </row>
    <row r="82" spans="1:12" x14ac:dyDescent="0.2">
      <c r="A82" s="56"/>
      <c r="B82" s="52"/>
      <c r="C82" s="73"/>
      <c r="D82" s="73"/>
      <c r="E82" s="73"/>
      <c r="F82" s="57"/>
      <c r="G82" s="57"/>
      <c r="H82" s="18"/>
      <c r="I82" s="18"/>
    </row>
    <row r="83" spans="1:12" x14ac:dyDescent="0.2">
      <c r="A83" s="56"/>
      <c r="B83" s="52"/>
      <c r="C83" s="73"/>
      <c r="D83" s="73"/>
      <c r="E83" s="73"/>
      <c r="F83" s="57"/>
      <c r="G83" s="57"/>
      <c r="H83" s="18"/>
      <c r="I83" s="18"/>
    </row>
    <row r="84" spans="1:12" x14ac:dyDescent="0.2">
      <c r="A84" s="56"/>
      <c r="B84" s="52"/>
      <c r="C84" s="73"/>
      <c r="D84" s="73"/>
      <c r="E84" s="73"/>
      <c r="F84" s="57"/>
      <c r="G84" s="55"/>
      <c r="H84" s="18"/>
      <c r="I84" s="18"/>
    </row>
    <row r="85" spans="1:12" x14ac:dyDescent="0.2">
      <c r="A85" s="60"/>
      <c r="B85" s="74"/>
      <c r="C85" s="73"/>
      <c r="D85" s="73"/>
      <c r="E85" s="73"/>
      <c r="F85" s="63"/>
      <c r="G85" s="63"/>
      <c r="H85" s="18"/>
      <c r="I85" s="18"/>
    </row>
    <row r="86" spans="1:12" x14ac:dyDescent="0.2">
      <c r="A86" s="64"/>
      <c r="B86" s="52"/>
      <c r="C86" s="52"/>
      <c r="D86" s="52"/>
      <c r="E86" s="52"/>
      <c r="F86" s="61"/>
      <c r="G86" s="52"/>
      <c r="H86" s="18"/>
      <c r="I86" s="18"/>
    </row>
    <row r="87" spans="1:12" x14ac:dyDescent="0.2">
      <c r="A87" s="64"/>
      <c r="B87" s="52"/>
      <c r="C87" s="52"/>
      <c r="D87" s="52"/>
      <c r="E87" s="52"/>
      <c r="F87" s="57"/>
      <c r="G87" s="57"/>
      <c r="H87" s="18"/>
      <c r="I87" s="18"/>
    </row>
    <row r="88" spans="1:12" x14ac:dyDescent="0.2">
      <c r="A88" s="60"/>
      <c r="B88" s="61"/>
      <c r="C88" s="66"/>
      <c r="D88" s="66"/>
      <c r="E88" s="66"/>
      <c r="F88" s="63"/>
      <c r="G88" s="63"/>
      <c r="H88" s="18"/>
      <c r="I88" s="18"/>
    </row>
    <row r="89" spans="1:12" x14ac:dyDescent="0.2">
      <c r="A89" s="18"/>
      <c r="B89" s="18"/>
      <c r="C89" s="18"/>
      <c r="D89" s="18"/>
      <c r="E89" s="18"/>
      <c r="F89" s="18"/>
      <c r="G89" s="18"/>
      <c r="H89" s="18"/>
      <c r="I89" s="18"/>
    </row>
    <row r="90" spans="1:12" x14ac:dyDescent="0.2">
      <c r="A90" s="18"/>
      <c r="B90" s="18"/>
      <c r="C90" s="18"/>
      <c r="D90" s="18"/>
      <c r="E90" s="18"/>
      <c r="F90" s="18"/>
      <c r="G90" s="18"/>
      <c r="H90" s="18"/>
      <c r="I90" s="18"/>
    </row>
    <row r="91" spans="1:12" x14ac:dyDescent="0.2">
      <c r="A91" s="75"/>
      <c r="B91" s="75"/>
      <c r="C91" s="75"/>
      <c r="D91" s="75"/>
      <c r="E91" s="75"/>
      <c r="F91" s="75"/>
      <c r="G91" s="75"/>
      <c r="H91" s="45"/>
      <c r="I91" s="45"/>
      <c r="J91" s="76"/>
      <c r="K91" s="76"/>
      <c r="L91" s="76"/>
    </row>
    <row r="92" spans="1:12" x14ac:dyDescent="0.2">
      <c r="A92" s="75"/>
      <c r="B92" s="75"/>
      <c r="C92" s="75"/>
      <c r="D92" s="75"/>
      <c r="E92" s="75"/>
      <c r="F92" s="75"/>
      <c r="G92" s="75"/>
      <c r="H92" s="45"/>
      <c r="I92" s="45"/>
      <c r="J92" s="76"/>
      <c r="K92" s="76"/>
      <c r="L92" s="76"/>
    </row>
    <row r="93" spans="1:12" x14ac:dyDescent="0.2">
      <c r="A93" s="75"/>
      <c r="B93" s="75"/>
      <c r="C93" s="75"/>
      <c r="D93" s="75"/>
      <c r="E93" s="75"/>
      <c r="F93" s="75"/>
      <c r="G93" s="75"/>
      <c r="H93" s="45"/>
      <c r="I93" s="45"/>
      <c r="J93" s="76"/>
      <c r="K93" s="76"/>
      <c r="L93" s="76"/>
    </row>
    <row r="94" spans="1:12" x14ac:dyDescent="0.2">
      <c r="A94" s="75"/>
      <c r="B94" s="75"/>
      <c r="C94" s="75"/>
      <c r="D94" s="75"/>
      <c r="E94" s="75"/>
      <c r="F94" s="75"/>
      <c r="G94" s="75"/>
      <c r="H94" s="45"/>
      <c r="I94" s="45"/>
      <c r="J94" s="76"/>
      <c r="K94" s="76"/>
      <c r="L94" s="76"/>
    </row>
    <row r="95" spans="1:12" x14ac:dyDescent="0.2">
      <c r="A95" s="18"/>
      <c r="B95" s="18"/>
      <c r="C95" s="18"/>
      <c r="D95" s="18"/>
      <c r="E95" s="18"/>
      <c r="F95" s="18"/>
      <c r="G95" s="18"/>
      <c r="H95" s="18"/>
      <c r="I95" s="18"/>
    </row>
    <row r="96" spans="1:12" x14ac:dyDescent="0.2">
      <c r="A96" s="18"/>
      <c r="B96" s="18"/>
      <c r="C96" s="18"/>
      <c r="D96" s="18"/>
      <c r="E96" s="18"/>
      <c r="F96" s="18"/>
      <c r="G96" s="18"/>
      <c r="H96" s="18"/>
      <c r="I96" s="18"/>
    </row>
    <row r="97" spans="1:9" x14ac:dyDescent="0.2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2">
      <c r="A98" s="18"/>
      <c r="B98" s="18"/>
      <c r="C98" s="18"/>
      <c r="D98" s="18"/>
      <c r="E98" s="18"/>
      <c r="F98" s="18"/>
      <c r="G98" s="18"/>
      <c r="H98" s="18"/>
      <c r="I98" s="18"/>
    </row>
    <row r="99" spans="1:9" x14ac:dyDescent="0.2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2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2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 x14ac:dyDescent="0.2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 x14ac:dyDescent="0.2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 x14ac:dyDescent="0.2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 x14ac:dyDescent="0.2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x14ac:dyDescent="0.2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 x14ac:dyDescent="0.2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 x14ac:dyDescent="0.2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 x14ac:dyDescent="0.2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2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 x14ac:dyDescent="0.2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x14ac:dyDescent="0.2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x14ac:dyDescent="0.2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 x14ac:dyDescent="0.2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 x14ac:dyDescent="0.2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 x14ac:dyDescent="0.2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 x14ac:dyDescent="0.2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 x14ac:dyDescent="0.2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 x14ac:dyDescent="0.2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 x14ac:dyDescent="0.2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 x14ac:dyDescent="0.2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 x14ac:dyDescent="0.2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 x14ac:dyDescent="0.2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 x14ac:dyDescent="0.2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 x14ac:dyDescent="0.2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 x14ac:dyDescent="0.2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 x14ac:dyDescent="0.2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 x14ac:dyDescent="0.2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 x14ac:dyDescent="0.2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 x14ac:dyDescent="0.2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x14ac:dyDescent="0.2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x14ac:dyDescent="0.2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x14ac:dyDescent="0.2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 x14ac:dyDescent="0.2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 x14ac:dyDescent="0.2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2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 x14ac:dyDescent="0.2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x14ac:dyDescent="0.2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 x14ac:dyDescent="0.2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 x14ac:dyDescent="0.2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 x14ac:dyDescent="0.2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 x14ac:dyDescent="0.2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 x14ac:dyDescent="0.2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2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2">
      <c r="A145" s="18"/>
      <c r="B145" s="18"/>
      <c r="C145" s="18"/>
      <c r="D145" s="18"/>
      <c r="E145" s="18"/>
      <c r="F145" s="18"/>
      <c r="G145" s="18"/>
      <c r="H145" s="18"/>
      <c r="I145" s="18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&amp;R&amp;A</oddFooter>
  </headerFooter>
  <rowBreaks count="1" manualBreakCount="1">
    <brk id="47" max="16383" man="1"/>
  </rowBreaks>
  <ignoredErrors>
    <ignoredError sqref="B12:C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 enableFormatConditionsCalculation="0">
    <pageSetUpPr fitToPage="1"/>
  </sheetPr>
  <dimension ref="A1:K42"/>
  <sheetViews>
    <sheetView zoomScaleNormal="100" workbookViewId="0">
      <selection activeCell="E9" sqref="E9"/>
    </sheetView>
  </sheetViews>
  <sheetFormatPr baseColWidth="10" defaultColWidth="11" defaultRowHeight="12" x14ac:dyDescent="0.2"/>
  <cols>
    <col min="1" max="1" width="12.125" style="22" customWidth="1"/>
    <col min="2" max="2" width="29.625" style="22" customWidth="1"/>
    <col min="3" max="3" width="8.375" style="22" customWidth="1"/>
    <col min="4" max="4" width="8.875" style="22" customWidth="1"/>
    <col min="5" max="5" width="11.5" style="22" customWidth="1"/>
    <col min="6" max="6" width="10.625" style="22" customWidth="1"/>
    <col min="7" max="7" width="14.625" style="22" customWidth="1"/>
    <col min="8" max="8" width="11" style="22"/>
    <col min="9" max="9" width="31.25" style="22" customWidth="1"/>
    <col min="10" max="16384" width="11" style="22"/>
  </cols>
  <sheetData>
    <row r="1" spans="1:11" x14ac:dyDescent="0.2">
      <c r="A1" s="77" t="s">
        <v>317</v>
      </c>
      <c r="C1" s="78"/>
      <c r="D1" s="78"/>
      <c r="E1" s="78"/>
      <c r="F1" s="78"/>
      <c r="G1" s="78"/>
      <c r="H1" s="78"/>
      <c r="J1" s="78"/>
    </row>
    <row r="2" spans="1:11" x14ac:dyDescent="0.2">
      <c r="A2" s="77"/>
      <c r="C2" s="78"/>
      <c r="D2" s="78"/>
      <c r="E2" s="78"/>
      <c r="F2" s="78"/>
      <c r="G2" s="78"/>
      <c r="H2" s="78"/>
      <c r="J2" s="78"/>
    </row>
    <row r="3" spans="1:11" x14ac:dyDescent="0.2">
      <c r="A3" s="79"/>
      <c r="B3" s="79"/>
      <c r="C3" s="79"/>
      <c r="D3" s="79"/>
      <c r="E3" s="80"/>
      <c r="J3" s="79"/>
    </row>
    <row r="4" spans="1:11" x14ac:dyDescent="0.2">
      <c r="A4" s="81"/>
      <c r="B4" s="81"/>
      <c r="C4" s="81"/>
      <c r="D4" s="81"/>
      <c r="E4" s="82"/>
      <c r="F4" s="82"/>
      <c r="G4" s="82"/>
    </row>
    <row r="5" spans="1:11" ht="36" x14ac:dyDescent="0.2">
      <c r="A5" s="83"/>
      <c r="B5" s="84"/>
      <c r="C5" s="85" t="s">
        <v>71</v>
      </c>
      <c r="D5" s="85" t="s">
        <v>71</v>
      </c>
      <c r="E5" s="82" t="s">
        <v>253</v>
      </c>
      <c r="F5" s="86" t="s">
        <v>253</v>
      </c>
      <c r="G5" s="87"/>
    </row>
    <row r="6" spans="1:11" x14ac:dyDescent="0.2">
      <c r="A6" s="83"/>
      <c r="B6" s="84"/>
      <c r="C6" s="85"/>
      <c r="D6" s="85" t="s">
        <v>72</v>
      </c>
      <c r="E6" s="82" t="s">
        <v>73</v>
      </c>
      <c r="F6" s="86" t="s">
        <v>73</v>
      </c>
      <c r="G6" s="82"/>
    </row>
    <row r="7" spans="1:11" ht="12.75" thickBot="1" x14ac:dyDescent="0.25">
      <c r="A7" s="88"/>
      <c r="B7" s="89"/>
      <c r="C7" s="90">
        <v>41364</v>
      </c>
      <c r="D7" s="90">
        <v>41364</v>
      </c>
      <c r="E7" s="90">
        <v>41364</v>
      </c>
      <c r="F7" s="91">
        <v>41274</v>
      </c>
      <c r="G7" s="92"/>
      <c r="I7" s="17"/>
    </row>
    <row r="8" spans="1:11" x14ac:dyDescent="0.2">
      <c r="A8" s="93" t="s">
        <v>33</v>
      </c>
      <c r="B8" s="81" t="s">
        <v>139</v>
      </c>
      <c r="C8" s="94">
        <v>33192</v>
      </c>
      <c r="D8" s="94">
        <v>31370</v>
      </c>
      <c r="E8" s="94">
        <v>2274</v>
      </c>
      <c r="F8" s="94">
        <v>2328</v>
      </c>
      <c r="G8" s="94"/>
      <c r="I8" s="17"/>
    </row>
    <row r="9" spans="1:11" x14ac:dyDescent="0.2">
      <c r="A9" s="95"/>
      <c r="B9" s="96" t="s">
        <v>138</v>
      </c>
      <c r="C9" s="97">
        <v>32114</v>
      </c>
      <c r="D9" s="97">
        <v>29422</v>
      </c>
      <c r="E9" s="97">
        <v>2355</v>
      </c>
      <c r="F9" s="97">
        <v>2346</v>
      </c>
      <c r="G9" s="94"/>
      <c r="I9" s="98"/>
    </row>
    <row r="10" spans="1:11" x14ac:dyDescent="0.2">
      <c r="A10" s="99" t="s">
        <v>34</v>
      </c>
      <c r="B10" s="99" t="s">
        <v>74</v>
      </c>
      <c r="C10" s="94">
        <v>5387</v>
      </c>
      <c r="D10" s="94">
        <v>5379</v>
      </c>
      <c r="E10" s="94">
        <v>40</v>
      </c>
      <c r="F10" s="94">
        <v>39</v>
      </c>
      <c r="G10" s="94"/>
      <c r="I10" s="98"/>
    </row>
    <row r="11" spans="1:11" ht="12" customHeight="1" x14ac:dyDescent="0.2">
      <c r="A11" s="99"/>
      <c r="B11" s="99" t="s">
        <v>122</v>
      </c>
      <c r="C11" s="94">
        <v>109105</v>
      </c>
      <c r="D11" s="94">
        <v>109097</v>
      </c>
      <c r="E11" s="94">
        <v>838</v>
      </c>
      <c r="F11" s="94">
        <v>796</v>
      </c>
      <c r="G11" s="94"/>
      <c r="I11" s="98"/>
    </row>
    <row r="12" spans="1:11" ht="14.25" customHeight="1" x14ac:dyDescent="0.2">
      <c r="A12" s="100"/>
      <c r="B12" s="100" t="s">
        <v>123</v>
      </c>
      <c r="C12" s="97">
        <v>1712</v>
      </c>
      <c r="D12" s="97">
        <v>1707</v>
      </c>
      <c r="E12" s="97">
        <v>47</v>
      </c>
      <c r="F12" s="97">
        <v>58</v>
      </c>
      <c r="G12" s="94"/>
      <c r="I12" s="428"/>
      <c r="J12" s="428"/>
      <c r="K12" s="428"/>
    </row>
    <row r="13" spans="1:11" x14ac:dyDescent="0.2">
      <c r="A13" s="429" t="s">
        <v>77</v>
      </c>
      <c r="B13" s="429"/>
      <c r="C13" s="101">
        <f>SUM(C8:C12)</f>
        <v>181510</v>
      </c>
      <c r="D13" s="101">
        <f>SUM(D8:D12)</f>
        <v>176975</v>
      </c>
      <c r="E13" s="101">
        <f>SUM(E8:E12)</f>
        <v>5554</v>
      </c>
      <c r="F13" s="94">
        <f>SUM(F8:F12)</f>
        <v>5567</v>
      </c>
      <c r="G13" s="101"/>
    </row>
    <row r="14" spans="1:11" x14ac:dyDescent="0.2">
      <c r="A14" s="84"/>
      <c r="B14" s="84"/>
      <c r="C14" s="102"/>
      <c r="D14" s="102"/>
      <c r="E14" s="102"/>
      <c r="F14" s="102"/>
      <c r="G14" s="102"/>
    </row>
    <row r="15" spans="1:11" x14ac:dyDescent="0.2">
      <c r="A15" s="81" t="s">
        <v>78</v>
      </c>
      <c r="B15" s="81"/>
      <c r="C15" s="103">
        <v>2141</v>
      </c>
      <c r="D15" s="103"/>
      <c r="E15" s="103">
        <v>18</v>
      </c>
      <c r="F15" s="103">
        <v>3</v>
      </c>
      <c r="G15" s="94"/>
      <c r="H15" s="104"/>
    </row>
    <row r="16" spans="1:11" x14ac:dyDescent="0.2">
      <c r="A16" s="81" t="s">
        <v>40</v>
      </c>
      <c r="B16" s="81"/>
      <c r="C16" s="94">
        <v>2559</v>
      </c>
      <c r="D16" s="103"/>
      <c r="E16" s="94">
        <v>59</v>
      </c>
      <c r="F16" s="103">
        <v>86</v>
      </c>
      <c r="G16" s="94"/>
      <c r="H16" s="104"/>
    </row>
    <row r="17" spans="1:8" x14ac:dyDescent="0.2">
      <c r="A17" s="81" t="s">
        <v>33</v>
      </c>
      <c r="B17" s="81"/>
      <c r="C17" s="103">
        <v>2384</v>
      </c>
      <c r="D17" s="103"/>
      <c r="E17" s="103">
        <v>172</v>
      </c>
      <c r="F17" s="103">
        <v>166</v>
      </c>
      <c r="G17" s="94"/>
      <c r="H17" s="104"/>
    </row>
    <row r="18" spans="1:8" x14ac:dyDescent="0.2">
      <c r="A18" s="81" t="s">
        <v>34</v>
      </c>
      <c r="B18" s="81"/>
      <c r="C18" s="103">
        <v>677</v>
      </c>
      <c r="D18" s="103"/>
      <c r="E18" s="103">
        <v>19</v>
      </c>
      <c r="F18" s="103">
        <v>23</v>
      </c>
      <c r="G18" s="94"/>
      <c r="H18" s="104"/>
    </row>
    <row r="19" spans="1:8" ht="24" x14ac:dyDescent="0.2">
      <c r="A19" s="81" t="s">
        <v>165</v>
      </c>
      <c r="B19" s="81"/>
      <c r="C19" s="94">
        <v>21922</v>
      </c>
      <c r="D19" s="103"/>
      <c r="E19" s="94">
        <v>1215</v>
      </c>
      <c r="F19" s="103">
        <v>1187</v>
      </c>
      <c r="G19" s="94"/>
      <c r="H19" s="104"/>
    </row>
    <row r="20" spans="1:8" ht="24" x14ac:dyDescent="0.2">
      <c r="A20" s="96" t="s">
        <v>79</v>
      </c>
      <c r="B20" s="96"/>
      <c r="C20" s="105">
        <v>2125</v>
      </c>
      <c r="D20" s="106"/>
      <c r="E20" s="105">
        <v>170</v>
      </c>
      <c r="F20" s="105">
        <v>158.91999999999999</v>
      </c>
      <c r="G20" s="94"/>
      <c r="H20" s="104"/>
    </row>
    <row r="21" spans="1:8" x14ac:dyDescent="0.2">
      <c r="A21" s="430" t="s">
        <v>80</v>
      </c>
      <c r="B21" s="430"/>
      <c r="C21" s="107">
        <f>SUM(C15:C20)</f>
        <v>31808</v>
      </c>
      <c r="D21" s="107"/>
      <c r="E21" s="107">
        <f>SUM(E15:E20)</f>
        <v>1653</v>
      </c>
      <c r="F21" s="103">
        <f>SUM(F15:F20)</f>
        <v>1623.92</v>
      </c>
      <c r="G21" s="101"/>
      <c r="H21" s="104"/>
    </row>
    <row r="22" spans="1:8" x14ac:dyDescent="0.2">
      <c r="A22" s="108"/>
      <c r="B22" s="108"/>
      <c r="C22" s="107"/>
      <c r="D22" s="107"/>
      <c r="E22" s="107"/>
      <c r="F22" s="103"/>
      <c r="G22" s="101"/>
      <c r="H22" s="104"/>
    </row>
    <row r="23" spans="1:8" x14ac:dyDescent="0.2">
      <c r="A23" s="109" t="s">
        <v>81</v>
      </c>
      <c r="B23" s="109"/>
      <c r="C23" s="110"/>
      <c r="D23" s="110"/>
      <c r="E23" s="110">
        <v>-121</v>
      </c>
      <c r="F23" s="110">
        <v>-119</v>
      </c>
      <c r="G23" s="111"/>
    </row>
    <row r="24" spans="1:8" x14ac:dyDescent="0.2">
      <c r="A24" s="112" t="s">
        <v>82</v>
      </c>
      <c r="B24" s="113"/>
      <c r="C24" s="114"/>
      <c r="D24" s="114"/>
      <c r="E24" s="115">
        <f>E13+E21+E23</f>
        <v>7086</v>
      </c>
      <c r="F24" s="114">
        <f>F13+F21+F23</f>
        <v>7071.92</v>
      </c>
      <c r="G24" s="116"/>
    </row>
    <row r="26" spans="1:8" x14ac:dyDescent="0.2">
      <c r="D26" s="104"/>
    </row>
    <row r="28" spans="1:8" x14ac:dyDescent="0.2">
      <c r="E28" s="104"/>
    </row>
    <row r="30" spans="1:8" x14ac:dyDescent="0.2">
      <c r="A30" s="26"/>
      <c r="B30" s="26"/>
      <c r="C30" s="26"/>
      <c r="D30" s="26"/>
      <c r="E30" s="26"/>
      <c r="F30" s="26"/>
      <c r="G30" s="26"/>
    </row>
    <row r="31" spans="1:8" x14ac:dyDescent="0.2">
      <c r="A31" s="26"/>
      <c r="B31" s="26"/>
      <c r="C31" s="26"/>
      <c r="D31" s="26"/>
      <c r="E31" s="26"/>
      <c r="F31" s="26"/>
      <c r="G31" s="26"/>
    </row>
    <row r="32" spans="1:8" x14ac:dyDescent="0.2">
      <c r="A32" s="26"/>
      <c r="B32" s="26"/>
      <c r="C32" s="26"/>
      <c r="D32" s="26"/>
      <c r="E32" s="26"/>
      <c r="F32" s="26"/>
      <c r="G32" s="26"/>
    </row>
    <row r="33" spans="1:7" x14ac:dyDescent="0.2">
      <c r="A33" s="26"/>
      <c r="B33" s="26"/>
      <c r="C33" s="26"/>
      <c r="D33" s="26"/>
      <c r="E33" s="26"/>
      <c r="F33" s="26"/>
      <c r="G33" s="26"/>
    </row>
    <row r="34" spans="1:7" x14ac:dyDescent="0.2">
      <c r="A34" s="26"/>
      <c r="B34" s="26"/>
      <c r="C34" s="26"/>
      <c r="D34" s="26"/>
      <c r="E34" s="26"/>
      <c r="F34" s="26"/>
      <c r="G34" s="26"/>
    </row>
    <row r="35" spans="1:7" x14ac:dyDescent="0.2">
      <c r="A35" s="26"/>
      <c r="B35" s="26"/>
      <c r="C35" s="26"/>
      <c r="D35" s="26"/>
      <c r="E35" s="26"/>
      <c r="F35" s="26"/>
      <c r="G35" s="26"/>
    </row>
    <row r="36" spans="1:7" x14ac:dyDescent="0.2">
      <c r="A36" s="26"/>
      <c r="B36" s="26"/>
      <c r="C36" s="26"/>
      <c r="D36" s="26"/>
      <c r="E36" s="26"/>
      <c r="F36" s="26"/>
      <c r="G36" s="26"/>
    </row>
    <row r="37" spans="1:7" x14ac:dyDescent="0.2">
      <c r="A37" s="26"/>
      <c r="B37" s="26"/>
      <c r="C37" s="26"/>
      <c r="D37" s="26"/>
      <c r="E37" s="26"/>
      <c r="F37" s="26"/>
      <c r="G37" s="26"/>
    </row>
    <row r="38" spans="1:7" x14ac:dyDescent="0.2">
      <c r="A38" s="26"/>
      <c r="B38" s="26"/>
      <c r="C38" s="26"/>
      <c r="D38" s="26"/>
      <c r="E38" s="26"/>
      <c r="F38" s="26"/>
      <c r="G38" s="26"/>
    </row>
    <row r="39" spans="1:7" x14ac:dyDescent="0.2">
      <c r="A39" s="26"/>
      <c r="B39" s="26"/>
      <c r="C39" s="26"/>
      <c r="D39" s="26"/>
      <c r="E39" s="26"/>
      <c r="F39" s="26"/>
      <c r="G39" s="26"/>
    </row>
    <row r="40" spans="1:7" x14ac:dyDescent="0.2">
      <c r="A40" s="26"/>
      <c r="B40" s="26"/>
      <c r="C40" s="26"/>
      <c r="D40" s="26"/>
      <c r="E40" s="26"/>
      <c r="F40" s="26"/>
      <c r="G40" s="26"/>
    </row>
    <row r="41" spans="1:7" x14ac:dyDescent="0.2">
      <c r="A41" s="26"/>
      <c r="B41" s="26"/>
      <c r="C41" s="26"/>
      <c r="D41" s="26"/>
      <c r="E41" s="26"/>
      <c r="F41" s="26"/>
      <c r="G41" s="26"/>
    </row>
    <row r="42" spans="1:7" x14ac:dyDescent="0.2">
      <c r="A42" s="26"/>
      <c r="B42" s="26"/>
      <c r="C42" s="26"/>
      <c r="D42" s="26"/>
      <c r="E42" s="26"/>
      <c r="F42" s="26"/>
      <c r="G42" s="26"/>
    </row>
  </sheetData>
  <mergeCells count="3">
    <mergeCell ref="I12:K12"/>
    <mergeCell ref="A13:B13"/>
    <mergeCell ref="A21:B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  <ignoredErrors>
    <ignoredError sqref="C13:F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>
    <pageSetUpPr fitToPage="1"/>
  </sheetPr>
  <dimension ref="A1:E17"/>
  <sheetViews>
    <sheetView zoomScaleNormal="100" workbookViewId="0">
      <selection activeCell="C9" sqref="C9"/>
    </sheetView>
  </sheetViews>
  <sheetFormatPr baseColWidth="10" defaultColWidth="11" defaultRowHeight="12" x14ac:dyDescent="0.2"/>
  <cols>
    <col min="1" max="1" width="47.25" style="22" customWidth="1"/>
    <col min="2" max="2" width="13" style="22" customWidth="1"/>
    <col min="3" max="4" width="11" style="22"/>
    <col min="5" max="5" width="30.5" style="22" customWidth="1"/>
    <col min="6" max="16384" width="11" style="22"/>
  </cols>
  <sheetData>
    <row r="1" spans="1:5" x14ac:dyDescent="0.2">
      <c r="A1" s="117" t="s">
        <v>318</v>
      </c>
    </row>
    <row r="2" spans="1:5" x14ac:dyDescent="0.2">
      <c r="A2" s="117" t="s">
        <v>99</v>
      </c>
    </row>
    <row r="3" spans="1:5" ht="12.75" customHeight="1" x14ac:dyDescent="0.2">
      <c r="A3" s="117"/>
    </row>
    <row r="4" spans="1:5" ht="12.75" customHeight="1" x14ac:dyDescent="0.2">
      <c r="A4" s="117"/>
      <c r="E4" s="153"/>
    </row>
    <row r="5" spans="1:5" ht="12.75" customHeight="1" x14ac:dyDescent="0.2">
      <c r="A5" s="117"/>
    </row>
    <row r="6" spans="1:5" x14ac:dyDescent="0.2">
      <c r="A6" s="154"/>
      <c r="B6" s="431"/>
      <c r="C6" s="431"/>
      <c r="D6" s="155"/>
    </row>
    <row r="7" spans="1:5" ht="24.75" thickBot="1" x14ac:dyDescent="0.25">
      <c r="A7" s="156"/>
      <c r="B7" s="157" t="s">
        <v>387</v>
      </c>
      <c r="C7" s="158" t="s">
        <v>274</v>
      </c>
      <c r="D7" s="125"/>
    </row>
    <row r="8" spans="1:5" ht="12.75" customHeight="1" x14ac:dyDescent="0.2">
      <c r="A8" s="84" t="s">
        <v>100</v>
      </c>
      <c r="B8" s="159">
        <f>SUM(B9:B12)</f>
        <v>381</v>
      </c>
      <c r="C8" s="423">
        <v>350</v>
      </c>
      <c r="D8" s="125"/>
    </row>
    <row r="9" spans="1:5" ht="12.75" customHeight="1" x14ac:dyDescent="0.2">
      <c r="A9" s="160" t="s">
        <v>103</v>
      </c>
      <c r="B9" s="161">
        <v>45</v>
      </c>
      <c r="C9" s="424">
        <v>44</v>
      </c>
      <c r="D9" s="98"/>
    </row>
    <row r="10" spans="1:5" ht="12.75" customHeight="1" x14ac:dyDescent="0.2">
      <c r="A10" s="160" t="s">
        <v>275</v>
      </c>
      <c r="B10" s="161">
        <v>160</v>
      </c>
      <c r="C10" s="424">
        <v>157</v>
      </c>
      <c r="D10" s="98"/>
    </row>
    <row r="11" spans="1:5" ht="12.75" customHeight="1" x14ac:dyDescent="0.2">
      <c r="A11" s="160" t="s">
        <v>258</v>
      </c>
      <c r="B11" s="161">
        <v>136</v>
      </c>
      <c r="C11" s="424">
        <v>103</v>
      </c>
      <c r="D11" s="98"/>
    </row>
    <row r="12" spans="1:5" ht="12.75" customHeight="1" x14ac:dyDescent="0.2">
      <c r="A12" s="160" t="s">
        <v>257</v>
      </c>
      <c r="B12" s="161">
        <v>40</v>
      </c>
      <c r="C12" s="424">
        <v>46</v>
      </c>
      <c r="D12" s="98"/>
    </row>
    <row r="13" spans="1:5" ht="12.75" customHeight="1" x14ac:dyDescent="0.2">
      <c r="A13" s="84" t="s">
        <v>101</v>
      </c>
      <c r="B13" s="159">
        <f>SUM(B14:B15)</f>
        <v>125</v>
      </c>
      <c r="C13" s="423">
        <v>120</v>
      </c>
      <c r="D13" s="125"/>
    </row>
    <row r="14" spans="1:5" ht="12.75" customHeight="1" x14ac:dyDescent="0.2">
      <c r="A14" s="160" t="s">
        <v>120</v>
      </c>
      <c r="B14" s="161">
        <v>56</v>
      </c>
      <c r="C14" s="424">
        <v>56</v>
      </c>
      <c r="D14" s="125"/>
    </row>
    <row r="15" spans="1:5" ht="12.75" customHeight="1" x14ac:dyDescent="0.2">
      <c r="A15" s="160" t="s">
        <v>119</v>
      </c>
      <c r="B15" s="161">
        <v>69</v>
      </c>
      <c r="C15" s="424">
        <v>64</v>
      </c>
      <c r="D15" s="125"/>
    </row>
    <row r="16" spans="1:5" x14ac:dyDescent="0.2">
      <c r="A16" s="84" t="s">
        <v>102</v>
      </c>
      <c r="B16" s="122">
        <v>0</v>
      </c>
      <c r="C16" s="109">
        <v>0</v>
      </c>
      <c r="D16" s="125"/>
    </row>
    <row r="17" spans="1:4" x14ac:dyDescent="0.2">
      <c r="A17" s="112" t="s">
        <v>9</v>
      </c>
      <c r="B17" s="112">
        <f>+B8+B13+B16</f>
        <v>506</v>
      </c>
      <c r="C17" s="113">
        <f>+C8+C13+C16</f>
        <v>470</v>
      </c>
      <c r="D17" s="30"/>
    </row>
  </sheetData>
  <mergeCells count="1">
    <mergeCell ref="B6:C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  <ignoredErrors>
    <ignoredError sqref="B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 enableFormatConditionsCalculation="0">
    <pageSetUpPr fitToPage="1"/>
  </sheetPr>
  <dimension ref="A1:I22"/>
  <sheetViews>
    <sheetView workbookViewId="0">
      <selection activeCell="D28" sqref="D28"/>
    </sheetView>
  </sheetViews>
  <sheetFormatPr baseColWidth="10" defaultColWidth="11" defaultRowHeight="12" x14ac:dyDescent="0.2"/>
  <cols>
    <col min="1" max="1" width="24.375" style="22" customWidth="1"/>
    <col min="2" max="2" width="1" style="22" customWidth="1"/>
    <col min="3" max="3" width="8.625" style="22" customWidth="1"/>
    <col min="4" max="4" width="9.75" style="22" customWidth="1"/>
    <col min="5" max="5" width="8.625" style="22" customWidth="1"/>
    <col min="6" max="6" width="11.375" style="22" bestFit="1" customWidth="1"/>
    <col min="7" max="7" width="18.375" style="22" customWidth="1"/>
    <col min="8" max="8" width="11" style="22"/>
    <col min="9" max="9" width="31.25" style="22" customWidth="1"/>
    <col min="10" max="16384" width="11" style="22"/>
  </cols>
  <sheetData>
    <row r="1" spans="1:9" x14ac:dyDescent="0.2">
      <c r="A1" s="117" t="s">
        <v>319</v>
      </c>
    </row>
    <row r="2" spans="1:9" x14ac:dyDescent="0.2">
      <c r="A2" s="22" t="s">
        <v>240</v>
      </c>
    </row>
    <row r="3" spans="1:9" x14ac:dyDescent="0.2">
      <c r="A3" s="109"/>
      <c r="B3" s="109"/>
      <c r="C3" s="85"/>
      <c r="D3" s="432" t="s">
        <v>241</v>
      </c>
      <c r="E3" s="85"/>
      <c r="F3" s="85"/>
      <c r="G3" s="85"/>
    </row>
    <row r="4" spans="1:9" ht="22.5" customHeight="1" thickBot="1" x14ac:dyDescent="0.25">
      <c r="A4" s="425">
        <v>41364</v>
      </c>
      <c r="B4" s="163"/>
      <c r="C4" s="157" t="s">
        <v>73</v>
      </c>
      <c r="D4" s="433"/>
      <c r="E4" s="157" t="s">
        <v>242</v>
      </c>
      <c r="F4" s="157" t="s">
        <v>243</v>
      </c>
      <c r="G4" s="82"/>
      <c r="I4" s="30"/>
    </row>
    <row r="5" spans="1:9" x14ac:dyDescent="0.2">
      <c r="A5" s="435" t="s">
        <v>104</v>
      </c>
      <c r="B5" s="435"/>
      <c r="C5" s="164">
        <v>261</v>
      </c>
      <c r="D5" s="164">
        <v>48</v>
      </c>
      <c r="E5" s="164">
        <v>0</v>
      </c>
      <c r="F5" s="164">
        <v>6</v>
      </c>
      <c r="G5" s="165"/>
      <c r="H5" s="166"/>
    </row>
    <row r="6" spans="1:9" x14ac:dyDescent="0.2">
      <c r="A6" s="435" t="s">
        <v>105</v>
      </c>
      <c r="B6" s="435"/>
      <c r="C6" s="164">
        <v>202</v>
      </c>
      <c r="D6" s="164">
        <v>0</v>
      </c>
      <c r="E6" s="164">
        <v>26</v>
      </c>
      <c r="F6" s="164">
        <v>0</v>
      </c>
      <c r="G6" s="165"/>
      <c r="H6" s="166"/>
    </row>
    <row r="7" spans="1:9" x14ac:dyDescent="0.2">
      <c r="A7" s="435" t="s">
        <v>106</v>
      </c>
      <c r="B7" s="435"/>
      <c r="C7" s="164">
        <v>-6</v>
      </c>
      <c r="D7" s="164">
        <v>0</v>
      </c>
      <c r="E7" s="164">
        <v>0</v>
      </c>
      <c r="F7" s="164">
        <v>0</v>
      </c>
      <c r="G7" s="165"/>
      <c r="H7" s="166"/>
    </row>
    <row r="8" spans="1:9" x14ac:dyDescent="0.2">
      <c r="A8" s="112" t="s">
        <v>107</v>
      </c>
      <c r="B8" s="112"/>
      <c r="C8" s="167">
        <f>SUM(C5:C7)</f>
        <v>457</v>
      </c>
      <c r="D8" s="167">
        <f>SUM(D5:D7)</f>
        <v>48</v>
      </c>
      <c r="E8" s="167">
        <f>SUM(E5:E7)</f>
        <v>26</v>
      </c>
      <c r="F8" s="167">
        <f>SUM(F5:F7)</f>
        <v>6</v>
      </c>
      <c r="G8" s="168"/>
      <c r="H8" s="166"/>
    </row>
    <row r="9" spans="1:9" x14ac:dyDescent="0.2">
      <c r="C9" s="124"/>
      <c r="D9" s="124"/>
      <c r="E9" s="124"/>
      <c r="F9" s="124"/>
      <c r="G9" s="124"/>
      <c r="H9" s="166"/>
    </row>
    <row r="10" spans="1:9" ht="12.75" thickBot="1" x14ac:dyDescent="0.25">
      <c r="A10" s="426">
        <v>41274</v>
      </c>
      <c r="B10" s="163"/>
      <c r="C10" s="121"/>
      <c r="D10" s="121"/>
      <c r="E10" s="121"/>
      <c r="F10" s="121"/>
      <c r="G10" s="82"/>
      <c r="H10" s="166"/>
    </row>
    <row r="11" spans="1:9" ht="12.75" customHeight="1" x14ac:dyDescent="0.2">
      <c r="A11" s="435" t="s">
        <v>104</v>
      </c>
      <c r="B11" s="435"/>
      <c r="C11" s="164">
        <v>241</v>
      </c>
      <c r="D11" s="164">
        <v>44</v>
      </c>
      <c r="E11" s="164">
        <v>0</v>
      </c>
      <c r="F11" s="164">
        <v>6</v>
      </c>
      <c r="G11" s="165"/>
      <c r="H11" s="166"/>
    </row>
    <row r="12" spans="1:9" x14ac:dyDescent="0.2">
      <c r="A12" s="435" t="s">
        <v>105</v>
      </c>
      <c r="B12" s="435"/>
      <c r="C12" s="164">
        <v>182</v>
      </c>
      <c r="D12" s="164">
        <v>0</v>
      </c>
      <c r="E12" s="164">
        <v>27</v>
      </c>
      <c r="F12" s="164">
        <v>0</v>
      </c>
      <c r="G12" s="165"/>
      <c r="H12" s="166"/>
    </row>
    <row r="13" spans="1:9" x14ac:dyDescent="0.2">
      <c r="A13" s="435" t="s">
        <v>106</v>
      </c>
      <c r="B13" s="435"/>
      <c r="C13" s="164">
        <v>24</v>
      </c>
      <c r="D13" s="164">
        <v>0</v>
      </c>
      <c r="E13" s="164">
        <v>0</v>
      </c>
      <c r="F13" s="164">
        <v>0</v>
      </c>
      <c r="G13" s="165"/>
      <c r="H13" s="166"/>
    </row>
    <row r="14" spans="1:9" x14ac:dyDescent="0.2">
      <c r="A14" s="112" t="s">
        <v>107</v>
      </c>
      <c r="B14" s="112"/>
      <c r="C14" s="167">
        <f>SUM(C11:C13)</f>
        <v>447</v>
      </c>
      <c r="D14" s="167">
        <f>SUM(D11:D13)</f>
        <v>44</v>
      </c>
      <c r="E14" s="167">
        <f>SUM(E11:E13)</f>
        <v>27</v>
      </c>
      <c r="F14" s="167">
        <f>SUM(F11:F13)</f>
        <v>6</v>
      </c>
      <c r="G14" s="168"/>
      <c r="H14" s="166"/>
    </row>
    <row r="15" spans="1:9" x14ac:dyDescent="0.2">
      <c r="C15" s="124"/>
      <c r="D15" s="124"/>
      <c r="E15" s="124"/>
      <c r="F15" s="124"/>
      <c r="G15" s="124"/>
      <c r="H15" s="166"/>
    </row>
    <row r="16" spans="1:9" x14ac:dyDescent="0.2">
      <c r="C16" s="124"/>
      <c r="D16" s="124"/>
      <c r="E16" s="124"/>
      <c r="F16" s="124"/>
      <c r="G16" s="124"/>
      <c r="H16" s="166"/>
    </row>
    <row r="17" spans="1:9" x14ac:dyDescent="0.2">
      <c r="C17" s="124"/>
      <c r="D17" s="124"/>
      <c r="E17" s="124"/>
      <c r="F17" s="124"/>
      <c r="G17" s="124"/>
      <c r="H17" s="166"/>
    </row>
    <row r="18" spans="1:9" x14ac:dyDescent="0.2">
      <c r="C18" s="124"/>
      <c r="D18" s="124"/>
      <c r="E18" s="124"/>
      <c r="F18" s="124"/>
      <c r="G18" s="124"/>
      <c r="H18" s="166"/>
      <c r="I18" s="98"/>
    </row>
    <row r="19" spans="1:9" x14ac:dyDescent="0.2">
      <c r="C19" s="124"/>
      <c r="D19" s="124"/>
      <c r="E19" s="124"/>
      <c r="F19" s="124"/>
      <c r="G19" s="124"/>
      <c r="H19" s="166"/>
      <c r="I19" s="98"/>
    </row>
    <row r="20" spans="1:9" x14ac:dyDescent="0.2">
      <c r="A20" s="434" t="s">
        <v>205</v>
      </c>
      <c r="B20" s="434"/>
      <c r="C20" s="434"/>
      <c r="D20" s="434"/>
      <c r="E20" s="434"/>
      <c r="F20" s="434"/>
      <c r="G20" s="434"/>
      <c r="I20" s="153"/>
    </row>
    <row r="21" spans="1:9" x14ac:dyDescent="0.2">
      <c r="A21" s="434" t="s">
        <v>372</v>
      </c>
      <c r="B21" s="434"/>
      <c r="C21" s="434"/>
      <c r="D21" s="434"/>
      <c r="E21" s="434"/>
      <c r="F21" s="434"/>
      <c r="G21" s="434"/>
    </row>
    <row r="22" spans="1:9" x14ac:dyDescent="0.2">
      <c r="A22" s="407" t="s">
        <v>373</v>
      </c>
    </row>
  </sheetData>
  <mergeCells count="9">
    <mergeCell ref="D3:D4"/>
    <mergeCell ref="A20:G20"/>
    <mergeCell ref="A21:G21"/>
    <mergeCell ref="A5:B5"/>
    <mergeCell ref="A6:B6"/>
    <mergeCell ref="A7:B7"/>
    <mergeCell ref="A11:B11"/>
    <mergeCell ref="A12:B12"/>
    <mergeCell ref="A13:B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zoomScaleNormal="100" workbookViewId="0">
      <selection activeCell="G7" sqref="G7"/>
    </sheetView>
  </sheetViews>
  <sheetFormatPr baseColWidth="10" defaultColWidth="11" defaultRowHeight="12" x14ac:dyDescent="0.2"/>
  <cols>
    <col min="1" max="1" width="20.375" style="22" customWidth="1"/>
    <col min="2" max="2" width="2.75" style="22" customWidth="1"/>
    <col min="3" max="3" width="14.75" style="22" customWidth="1"/>
    <col min="4" max="4" width="12" style="22" customWidth="1"/>
    <col min="5" max="5" width="10.625" style="22" customWidth="1"/>
    <col min="6" max="6" width="9.875" style="22" customWidth="1"/>
    <col min="7" max="9" width="11" style="22"/>
    <col min="10" max="10" width="9.875" style="22" bestFit="1" customWidth="1"/>
    <col min="11" max="11" width="19.75" style="22" bestFit="1" customWidth="1"/>
    <col min="12" max="16384" width="11" style="22"/>
  </cols>
  <sheetData>
    <row r="1" spans="1:7" x14ac:dyDescent="0.2">
      <c r="A1" s="169" t="s">
        <v>320</v>
      </c>
      <c r="B1" s="40"/>
      <c r="C1" s="40"/>
      <c r="D1" s="170"/>
      <c r="E1" s="170"/>
    </row>
    <row r="2" spans="1:7" x14ac:dyDescent="0.2">
      <c r="C2" s="40"/>
      <c r="D2" s="44"/>
      <c r="E2" s="40"/>
    </row>
    <row r="3" spans="1:7" x14ac:dyDescent="0.2">
      <c r="A3" s="76"/>
      <c r="B3" s="76"/>
      <c r="C3" s="76"/>
      <c r="D3" s="171"/>
      <c r="E3" s="44" t="s">
        <v>198</v>
      </c>
      <c r="F3" s="76"/>
      <c r="G3" s="76"/>
    </row>
    <row r="4" spans="1:7" x14ac:dyDescent="0.2">
      <c r="A4" s="436" t="s">
        <v>128</v>
      </c>
      <c r="B4" s="436"/>
      <c r="C4" s="172" t="s">
        <v>137</v>
      </c>
      <c r="D4" s="173" t="s">
        <v>129</v>
      </c>
      <c r="E4" s="173" t="s">
        <v>181</v>
      </c>
      <c r="F4" s="174">
        <v>2012</v>
      </c>
      <c r="G4" s="175">
        <v>2011</v>
      </c>
    </row>
    <row r="5" spans="1:7" x14ac:dyDescent="0.2">
      <c r="A5" s="49"/>
      <c r="B5" s="176"/>
      <c r="C5" s="48"/>
      <c r="D5" s="44"/>
      <c r="E5" s="44"/>
      <c r="F5" s="49"/>
      <c r="G5" s="50"/>
    </row>
    <row r="6" spans="1:7" x14ac:dyDescent="0.2">
      <c r="A6" s="437" t="s">
        <v>182</v>
      </c>
      <c r="B6" s="437"/>
      <c r="C6" s="4"/>
      <c r="D6" s="177"/>
      <c r="E6" s="177"/>
      <c r="F6" s="178"/>
      <c r="G6" s="179"/>
    </row>
    <row r="7" spans="1:7" x14ac:dyDescent="0.2">
      <c r="A7" s="180" t="s">
        <v>210</v>
      </c>
      <c r="B7" s="181"/>
      <c r="C7" s="4" t="s">
        <v>130</v>
      </c>
      <c r="D7" s="177">
        <v>2021</v>
      </c>
      <c r="E7" s="177">
        <v>2016</v>
      </c>
      <c r="F7" s="182">
        <v>744</v>
      </c>
      <c r="G7" s="183">
        <v>658</v>
      </c>
    </row>
    <row r="8" spans="1:7" x14ac:dyDescent="0.2">
      <c r="A8" s="180" t="s">
        <v>283</v>
      </c>
      <c r="B8" s="181"/>
      <c r="C8" s="4" t="s">
        <v>130</v>
      </c>
      <c r="D8" s="177">
        <v>2012</v>
      </c>
      <c r="E8" s="177">
        <v>2012</v>
      </c>
      <c r="F8" s="55" t="s">
        <v>276</v>
      </c>
      <c r="G8" s="183">
        <v>1014</v>
      </c>
    </row>
    <row r="9" spans="1:7" x14ac:dyDescent="0.2">
      <c r="A9" s="180" t="s">
        <v>135</v>
      </c>
      <c r="B9" s="181"/>
      <c r="C9" s="4" t="s">
        <v>131</v>
      </c>
      <c r="D9" s="177">
        <v>2018</v>
      </c>
      <c r="E9" s="177">
        <v>2013</v>
      </c>
      <c r="F9" s="182">
        <v>232</v>
      </c>
      <c r="G9" s="183">
        <v>469</v>
      </c>
    </row>
    <row r="10" spans="1:7" x14ac:dyDescent="0.2">
      <c r="A10" s="180" t="s">
        <v>284</v>
      </c>
      <c r="B10" s="181"/>
      <c r="C10" s="4" t="s">
        <v>131</v>
      </c>
      <c r="D10" s="177">
        <v>2017</v>
      </c>
      <c r="E10" s="177">
        <v>2012</v>
      </c>
      <c r="F10" s="55" t="s">
        <v>276</v>
      </c>
      <c r="G10" s="183">
        <v>362</v>
      </c>
    </row>
    <row r="11" spans="1:7" x14ac:dyDescent="0.2">
      <c r="A11" s="180" t="s">
        <v>183</v>
      </c>
      <c r="B11" s="181"/>
      <c r="C11" s="4" t="s">
        <v>131</v>
      </c>
      <c r="D11" s="177">
        <v>2019</v>
      </c>
      <c r="E11" s="177">
        <v>2014</v>
      </c>
      <c r="F11" s="184">
        <v>82</v>
      </c>
      <c r="G11" s="185">
        <v>84</v>
      </c>
    </row>
    <row r="12" spans="1:7" x14ac:dyDescent="0.2">
      <c r="A12" s="180" t="s">
        <v>285</v>
      </c>
      <c r="B12" s="181"/>
      <c r="C12" s="4" t="s">
        <v>131</v>
      </c>
      <c r="D12" s="177">
        <v>2022</v>
      </c>
      <c r="E12" s="177">
        <v>2016</v>
      </c>
      <c r="F12" s="184">
        <v>825</v>
      </c>
      <c r="G12" s="185"/>
    </row>
    <row r="13" spans="1:7" x14ac:dyDescent="0.2">
      <c r="A13" s="186" t="s">
        <v>29</v>
      </c>
      <c r="B13" s="187"/>
      <c r="C13" s="188"/>
      <c r="D13" s="189"/>
      <c r="E13" s="189"/>
      <c r="F13" s="190">
        <f>SUM(F7:F12)</f>
        <v>1883</v>
      </c>
      <c r="G13" s="191">
        <f>SUM(G7:G11)</f>
        <v>2587</v>
      </c>
    </row>
    <row r="14" spans="1:7" x14ac:dyDescent="0.2">
      <c r="A14" s="180"/>
      <c r="B14" s="181"/>
      <c r="C14" s="4"/>
      <c r="D14" s="192"/>
      <c r="E14" s="192"/>
      <c r="F14" s="178"/>
      <c r="G14" s="179"/>
    </row>
    <row r="15" spans="1:7" ht="14.25" x14ac:dyDescent="0.2">
      <c r="A15" s="193"/>
      <c r="B15" s="194"/>
      <c r="C15" s="8"/>
      <c r="D15" s="192"/>
      <c r="E15" s="192"/>
      <c r="F15" s="195"/>
      <c r="G15" s="196"/>
    </row>
    <row r="16" spans="1:7" ht="14.25" x14ac:dyDescent="0.2">
      <c r="A16" s="437" t="s">
        <v>174</v>
      </c>
      <c r="B16" s="437"/>
      <c r="C16" s="197"/>
      <c r="D16" s="8"/>
      <c r="E16" s="8"/>
      <c r="F16" s="198"/>
      <c r="G16" s="199"/>
    </row>
    <row r="17" spans="1:12" x14ac:dyDescent="0.2">
      <c r="A17" s="200" t="s">
        <v>286</v>
      </c>
      <c r="B17" s="193"/>
      <c r="C17" s="4" t="s">
        <v>131</v>
      </c>
      <c r="D17" s="8"/>
      <c r="E17" s="8"/>
      <c r="F17" s="182">
        <v>992</v>
      </c>
      <c r="G17" s="183">
        <v>992</v>
      </c>
    </row>
    <row r="18" spans="1:12" x14ac:dyDescent="0.2">
      <c r="A18" s="200" t="s">
        <v>132</v>
      </c>
      <c r="B18" s="201"/>
      <c r="C18" s="73" t="s">
        <v>130</v>
      </c>
      <c r="D18" s="73"/>
      <c r="E18" s="73"/>
      <c r="F18" s="182">
        <v>428</v>
      </c>
      <c r="G18" s="183">
        <v>485</v>
      </c>
    </row>
    <row r="19" spans="1:12" x14ac:dyDescent="0.2">
      <c r="A19" s="200" t="s">
        <v>157</v>
      </c>
      <c r="B19" s="181"/>
      <c r="C19" s="4" t="s">
        <v>131</v>
      </c>
      <c r="D19" s="73"/>
      <c r="E19" s="73"/>
      <c r="F19" s="182">
        <v>741</v>
      </c>
      <c r="G19" s="183">
        <v>719</v>
      </c>
    </row>
    <row r="20" spans="1:12" x14ac:dyDescent="0.2">
      <c r="A20" s="200" t="s">
        <v>158</v>
      </c>
      <c r="B20" s="201"/>
      <c r="C20" s="52" t="s">
        <v>131</v>
      </c>
      <c r="D20" s="73"/>
      <c r="E20" s="73"/>
      <c r="F20" s="63">
        <v>115</v>
      </c>
      <c r="G20" s="57">
        <v>115</v>
      </c>
    </row>
    <row r="21" spans="1:12" x14ac:dyDescent="0.2">
      <c r="A21" s="202" t="s">
        <v>184</v>
      </c>
      <c r="B21" s="203"/>
      <c r="C21" s="204" t="s">
        <v>131</v>
      </c>
      <c r="D21" s="205"/>
      <c r="E21" s="205"/>
      <c r="F21" s="182">
        <v>40</v>
      </c>
      <c r="G21" s="183">
        <v>40</v>
      </c>
    </row>
    <row r="22" spans="1:12" x14ac:dyDescent="0.2">
      <c r="A22" s="206" t="s">
        <v>30</v>
      </c>
      <c r="B22" s="203"/>
      <c r="C22" s="207"/>
      <c r="D22" s="205"/>
      <c r="E22" s="205"/>
      <c r="F22" s="190">
        <f>SUM(F17:F21)</f>
        <v>2316</v>
      </c>
      <c r="G22" s="191">
        <f>SUM(G17:G21)</f>
        <v>2351</v>
      </c>
    </row>
    <row r="23" spans="1:12" x14ac:dyDescent="0.2">
      <c r="A23" s="180"/>
      <c r="B23" s="208"/>
      <c r="C23" s="4"/>
      <c r="D23" s="4"/>
      <c r="E23" s="4"/>
      <c r="F23" s="12"/>
      <c r="G23" s="4"/>
    </row>
    <row r="24" spans="1:12" x14ac:dyDescent="0.2">
      <c r="A24" s="180" t="s">
        <v>277</v>
      </c>
      <c r="B24" s="208"/>
      <c r="C24" s="4"/>
      <c r="D24" s="4"/>
      <c r="E24" s="4"/>
      <c r="F24" s="182">
        <v>24</v>
      </c>
      <c r="G24" s="183">
        <v>37</v>
      </c>
    </row>
    <row r="25" spans="1:12" x14ac:dyDescent="0.2">
      <c r="A25" s="180"/>
      <c r="B25" s="208"/>
      <c r="C25" s="4"/>
      <c r="D25" s="4"/>
      <c r="E25" s="4"/>
      <c r="F25" s="12"/>
      <c r="G25" s="4"/>
    </row>
    <row r="26" spans="1:12" x14ac:dyDescent="0.2">
      <c r="A26" s="186" t="s">
        <v>31</v>
      </c>
      <c r="B26" s="209"/>
      <c r="C26" s="188"/>
      <c r="D26" s="210"/>
      <c r="E26" s="210"/>
      <c r="F26" s="190">
        <f>+F24+F22+F13</f>
        <v>4223</v>
      </c>
      <c r="G26" s="191">
        <f>+G24+G22+G13</f>
        <v>4975</v>
      </c>
    </row>
    <row r="28" spans="1:12" x14ac:dyDescent="0.2">
      <c r="A28" s="211" t="s">
        <v>278</v>
      </c>
      <c r="B28" s="76"/>
      <c r="C28" s="211"/>
      <c r="D28" s="211"/>
      <c r="E28" s="211"/>
      <c r="F28" s="211"/>
      <c r="G28" s="211"/>
      <c r="H28" s="76"/>
      <c r="I28" s="76"/>
    </row>
    <row r="29" spans="1:12" x14ac:dyDescent="0.2">
      <c r="A29" s="211" t="s">
        <v>279</v>
      </c>
      <c r="B29" s="76"/>
      <c r="C29" s="211"/>
      <c r="D29" s="211"/>
      <c r="E29" s="211"/>
      <c r="F29" s="211"/>
      <c r="G29" s="211"/>
      <c r="H29" s="76"/>
      <c r="I29" s="76"/>
    </row>
    <row r="30" spans="1:12" x14ac:dyDescent="0.2">
      <c r="A30" s="211" t="s">
        <v>280</v>
      </c>
      <c r="B30" s="76"/>
      <c r="C30" s="211"/>
      <c r="D30" s="211"/>
      <c r="E30" s="211"/>
      <c r="F30" s="211"/>
      <c r="G30" s="211"/>
      <c r="H30" s="76"/>
      <c r="I30" s="76"/>
    </row>
    <row r="31" spans="1:12" x14ac:dyDescent="0.2">
      <c r="A31" s="211" t="s">
        <v>281</v>
      </c>
      <c r="B31" s="76"/>
      <c r="C31" s="211"/>
      <c r="D31" s="211"/>
      <c r="E31" s="211"/>
      <c r="F31" s="211"/>
      <c r="G31" s="211"/>
      <c r="H31" s="76"/>
      <c r="I31" s="76"/>
      <c r="J31" s="76"/>
      <c r="K31" s="76"/>
      <c r="L31" s="76"/>
    </row>
    <row r="32" spans="1:12" x14ac:dyDescent="0.2">
      <c r="A32" s="211" t="s">
        <v>282</v>
      </c>
      <c r="B32" s="76"/>
      <c r="C32" s="211"/>
      <c r="D32" s="211"/>
      <c r="E32" s="211"/>
      <c r="F32" s="211"/>
      <c r="G32" s="211"/>
      <c r="H32" s="76"/>
      <c r="I32" s="76"/>
      <c r="J32" s="76"/>
      <c r="K32" s="76"/>
      <c r="L32" s="76"/>
    </row>
    <row r="33" spans="1:12" x14ac:dyDescent="0.2">
      <c r="A33" s="440" t="s">
        <v>211</v>
      </c>
      <c r="B33" s="440"/>
      <c r="C33" s="440"/>
      <c r="D33" s="440"/>
      <c r="E33" s="440"/>
      <c r="F33" s="440"/>
      <c r="G33" s="76"/>
      <c r="H33" s="76"/>
      <c r="I33" s="76"/>
      <c r="J33" s="76"/>
      <c r="K33" s="76"/>
      <c r="L33" s="76"/>
    </row>
    <row r="34" spans="1:12" x14ac:dyDescent="0.2">
      <c r="A34" s="440" t="s">
        <v>212</v>
      </c>
      <c r="B34" s="440"/>
      <c r="C34" s="440"/>
      <c r="D34" s="440"/>
      <c r="E34" s="440"/>
      <c r="F34" s="440"/>
      <c r="G34" s="76"/>
      <c r="H34" s="76"/>
      <c r="I34" s="76"/>
      <c r="J34" s="76"/>
      <c r="K34" s="76"/>
      <c r="L34" s="76"/>
    </row>
    <row r="35" spans="1:12" x14ac:dyDescent="0.2">
      <c r="A35" s="211" t="s">
        <v>213</v>
      </c>
      <c r="B35" s="211"/>
      <c r="C35" s="211"/>
      <c r="D35" s="211"/>
      <c r="E35" s="211"/>
      <c r="F35" s="211"/>
      <c r="G35" s="76"/>
      <c r="H35" s="76"/>
      <c r="I35" s="76"/>
      <c r="J35" s="76"/>
      <c r="K35" s="76"/>
      <c r="L35" s="76"/>
    </row>
    <row r="36" spans="1:12" x14ac:dyDescent="0.2">
      <c r="A36" s="440" t="s">
        <v>199</v>
      </c>
      <c r="B36" s="440"/>
      <c r="C36" s="440"/>
      <c r="D36" s="440"/>
      <c r="E36" s="440"/>
      <c r="F36" s="440"/>
      <c r="G36" s="76"/>
      <c r="H36" s="76"/>
      <c r="I36" s="76"/>
      <c r="J36" s="76"/>
      <c r="K36" s="76"/>
      <c r="L36" s="76"/>
    </row>
    <row r="42" spans="1:12" ht="12.75" x14ac:dyDescent="0.2">
      <c r="A42" s="212"/>
      <c r="B42" s="212"/>
      <c r="C42" s="212"/>
      <c r="D42" s="212"/>
      <c r="E42" s="212"/>
      <c r="F42" s="212"/>
      <c r="G42" s="212"/>
    </row>
    <row r="43" spans="1:12" x14ac:dyDescent="0.2">
      <c r="A43" s="213"/>
      <c r="B43" s="214"/>
      <c r="C43" s="214"/>
      <c r="D43" s="214"/>
      <c r="E43" s="214"/>
      <c r="F43" s="438"/>
      <c r="G43" s="439"/>
    </row>
    <row r="69" spans="10:12" ht="12.75" x14ac:dyDescent="0.2">
      <c r="J69" s="76"/>
      <c r="K69" s="212"/>
      <c r="L69" s="212"/>
    </row>
    <row r="70" spans="10:12" ht="12.75" x14ac:dyDescent="0.2">
      <c r="J70" s="76"/>
      <c r="K70" s="212"/>
      <c r="L70" s="212"/>
    </row>
    <row r="71" spans="10:12" ht="12.75" x14ac:dyDescent="0.2">
      <c r="J71" s="76"/>
      <c r="K71" s="212"/>
      <c r="L71" s="212"/>
    </row>
    <row r="72" spans="10:12" ht="12.75" x14ac:dyDescent="0.2">
      <c r="J72" s="76"/>
      <c r="K72" s="212"/>
      <c r="L72" s="212"/>
    </row>
    <row r="73" spans="10:12" ht="12.75" x14ac:dyDescent="0.2">
      <c r="J73" s="76"/>
      <c r="K73" s="212"/>
      <c r="L73" s="212"/>
    </row>
  </sheetData>
  <mergeCells count="7">
    <mergeCell ref="A4:B4"/>
    <mergeCell ref="A6:B6"/>
    <mergeCell ref="A16:B16"/>
    <mergeCell ref="F43:G43"/>
    <mergeCell ref="A33:F33"/>
    <mergeCell ref="A34:F34"/>
    <mergeCell ref="A36:F36"/>
  </mergeCells>
  <pageMargins left="0.74803149606299213" right="0.27559055118110237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26</vt:i4>
      </vt:variant>
    </vt:vector>
  </HeadingPairs>
  <TitlesOfParts>
    <vt:vector size="53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'20'!Utskriftsområde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'3'!Utskriftsområde</vt:lpstr>
      <vt:lpstr>'4'!Utskriftsområde</vt:lpstr>
      <vt:lpstr>'5'!Utskriftsområde</vt:lpstr>
      <vt:lpstr>'6'!Utskriftsområde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c250h27</cp:lastModifiedBy>
  <cp:lastPrinted>2013-05-21T08:16:31Z</cp:lastPrinted>
  <dcterms:created xsi:type="dcterms:W3CDTF">2008-04-01T14:46:24Z</dcterms:created>
  <dcterms:modified xsi:type="dcterms:W3CDTF">2013-06-05T08:06:39Z</dcterms:modified>
</cp:coreProperties>
</file>