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defaultThemeVersion="124226"/>
  <bookViews>
    <workbookView xWindow="480" yWindow="330" windowWidth="14910" windowHeight="7890" tabRatio="936" activeTab="19"/>
  </bookViews>
  <sheets>
    <sheet name="Contents" sheetId="27" r:id="rId1"/>
    <sheet name="1" sheetId="32" r:id="rId2"/>
    <sheet name="2" sheetId="36" r:id="rId3"/>
    <sheet name="3" sheetId="31" r:id="rId4"/>
    <sheet name="4" sheetId="4" r:id="rId5"/>
    <sheet name="5" sheetId="14" r:id="rId6"/>
    <sheet name="6" sheetId="7" r:id="rId7"/>
    <sheet name="7" sheetId="6" r:id="rId8"/>
    <sheet name="8" sheetId="28" r:id="rId9"/>
    <sheet name="9" sheetId="20" r:id="rId10"/>
    <sheet name="10" sheetId="21" r:id="rId11"/>
    <sheet name="11" sheetId="19" r:id="rId12"/>
    <sheet name="12" sheetId="18" r:id="rId13"/>
    <sheet name="13" sheetId="17" r:id="rId14"/>
    <sheet name="14" sheetId="9" r:id="rId15"/>
    <sheet name="15" sheetId="16" r:id="rId16"/>
    <sheet name="16" sheetId="15" r:id="rId17"/>
    <sheet name="17" sheetId="13" r:id="rId18"/>
    <sheet name="18" sheetId="29" r:id="rId19"/>
    <sheet name="19" sheetId="30" r:id="rId20"/>
    <sheet name="20" sheetId="8" r:id="rId21"/>
    <sheet name="21" sheetId="10" r:id="rId22"/>
    <sheet name="22" sheetId="5" r:id="rId23"/>
    <sheet name="23" sheetId="26" r:id="rId24"/>
    <sheet name="24" sheetId="25" r:id="rId25"/>
    <sheet name="25" sheetId="23" r:id="rId26"/>
    <sheet name="26" sheetId="11" r:id="rId27"/>
  </sheets>
  <definedNames>
    <definedName name="_Toc288045747" localSheetId="1">'1'!#REF!</definedName>
    <definedName name="_Toc288045747" localSheetId="2">'2'!#REF!</definedName>
    <definedName name="_Toc288045747" localSheetId="3">'3'!#REF!</definedName>
    <definedName name="_Toc288045748" localSheetId="4">'4'!#REF!</definedName>
    <definedName name="_xlnm.Print_Area" localSheetId="1">'1'!$A$1:$G$46</definedName>
    <definedName name="_xlnm.Print_Area" localSheetId="10">'10'!$A$1:$C$30</definedName>
    <definedName name="_xlnm.Print_Area" localSheetId="11">'11'!$A$1:$J$37</definedName>
    <definedName name="_xlnm.Print_Area" localSheetId="12">'12'!$A$1:$F$21</definedName>
    <definedName name="_xlnm.Print_Area" localSheetId="13">'13'!$A$1:$E$40</definedName>
    <definedName name="_xlnm.Print_Area" localSheetId="14">'14'!$A$1:$E$17</definedName>
    <definedName name="_xlnm.Print_Area" localSheetId="15">'15'!$A$1:$D$20</definedName>
    <definedName name="_xlnm.Print_Area" localSheetId="16">'16'!$A$1:$E$18</definedName>
    <definedName name="_xlnm.Print_Area" localSheetId="17">'17'!$A$1:$G$80</definedName>
    <definedName name="_xlnm.Print_Area" localSheetId="18">'18'!$A$1:$D$11</definedName>
    <definedName name="_xlnm.Print_Area" localSheetId="19">'19'!$A$1:$E$3</definedName>
    <definedName name="_xlnm.Print_Area" localSheetId="2">'2'!$A$1:$G$27</definedName>
    <definedName name="_xlnm.Print_Area" localSheetId="20">'20'!$A$1:$I$21</definedName>
    <definedName name="_xlnm.Print_Area" localSheetId="21">'21'!$A$1:$I$14</definedName>
    <definedName name="_xlnm.Print_Area" localSheetId="22">'22'!$A$1:$D$20</definedName>
    <definedName name="_xlnm.Print_Area" localSheetId="23">'23'!$A$1:$F$20</definedName>
    <definedName name="_xlnm.Print_Area" localSheetId="24">'24'!$A$1:$E$10</definedName>
    <definedName name="_xlnm.Print_Area" localSheetId="25">'25'!$A$1:$G$11</definedName>
    <definedName name="_xlnm.Print_Area" localSheetId="26">'26'!$A$1:$E$20</definedName>
    <definedName name="_xlnm.Print_Area" localSheetId="3">'3'!$A$1:$C$12</definedName>
    <definedName name="_xlnm.Print_Area" localSheetId="4">'4'!$A$1:$E$57</definedName>
    <definedName name="_xlnm.Print_Area" localSheetId="5">'5'!$A$1:$F$26</definedName>
    <definedName name="_xlnm.Print_Area" localSheetId="6">'6'!$A$1:$C$19</definedName>
    <definedName name="_xlnm.Print_Area" localSheetId="7">'7'!$A$1:$F$24</definedName>
    <definedName name="_xlnm.Print_Area" localSheetId="8">'8'!$A$1:$H$37</definedName>
    <definedName name="_xlnm.Print_Area" localSheetId="9">'9'!$A$1:$G$20</definedName>
  </definedNames>
  <calcPr calcId="145621"/>
</workbook>
</file>

<file path=xl/calcChain.xml><?xml version="1.0" encoding="utf-8"?>
<calcChain xmlns="http://schemas.openxmlformats.org/spreadsheetml/2006/main">
  <c r="B13" i="7" l="1"/>
  <c r="B8" i="7"/>
  <c r="B17" i="7" s="1"/>
  <c r="E20" i="14"/>
  <c r="C20" i="14"/>
  <c r="E19" i="14"/>
  <c r="C19" i="14"/>
  <c r="E16" i="14"/>
  <c r="E21" i="14" s="1"/>
  <c r="C16" i="14"/>
  <c r="C21" i="14" s="1"/>
  <c r="E13" i="14"/>
  <c r="D13" i="14"/>
  <c r="C13" i="14"/>
  <c r="B40" i="4"/>
  <c r="B30" i="4"/>
  <c r="B12" i="4"/>
  <c r="B23" i="4" s="1"/>
  <c r="B32" i="4" s="1"/>
  <c r="E24" i="14" l="1"/>
  <c r="C44" i="4"/>
  <c r="C40" i="4"/>
  <c r="C30" i="4"/>
  <c r="C12" i="4"/>
  <c r="C23" i="4" s="1"/>
  <c r="C33" i="32"/>
  <c r="C17" i="32"/>
  <c r="E14" i="6"/>
  <c r="D14" i="6"/>
  <c r="C14" i="6"/>
  <c r="B14" i="6"/>
  <c r="E8" i="6"/>
  <c r="D8" i="6"/>
  <c r="C8" i="6"/>
  <c r="B8" i="6"/>
  <c r="C17" i="7"/>
  <c r="F21" i="14"/>
  <c r="F13" i="14"/>
  <c r="C10" i="31"/>
  <c r="B10" i="31"/>
  <c r="F9" i="8"/>
  <c r="F24" i="14" l="1"/>
  <c r="C32" i="4"/>
  <c r="D17" i="19"/>
  <c r="E5" i="19"/>
  <c r="E6" i="19"/>
  <c r="E7" i="19"/>
  <c r="E8" i="19"/>
  <c r="E9" i="19"/>
  <c r="E10" i="19"/>
  <c r="E11" i="19"/>
  <c r="E12" i="19"/>
  <c r="E13" i="19"/>
  <c r="E16" i="19"/>
  <c r="E4" i="19"/>
  <c r="D17" i="18"/>
  <c r="C17" i="18"/>
  <c r="B17" i="18"/>
  <c r="E17" i="18"/>
  <c r="F15" i="18"/>
  <c r="F16" i="18" l="1"/>
  <c r="F17" i="18" s="1"/>
  <c r="H17" i="19" l="1"/>
  <c r="H16" i="19"/>
  <c r="H15" i="19"/>
  <c r="H14" i="19"/>
  <c r="H13" i="19"/>
  <c r="H12" i="19"/>
  <c r="H11" i="19"/>
  <c r="H10" i="19"/>
  <c r="H9" i="19"/>
  <c r="H8" i="19"/>
  <c r="H7" i="19"/>
  <c r="H6" i="19"/>
  <c r="H5" i="19"/>
  <c r="H4" i="19"/>
  <c r="E15" i="20"/>
  <c r="E14" i="20"/>
  <c r="E13" i="20"/>
  <c r="E12" i="20"/>
  <c r="D16" i="20"/>
  <c r="C16" i="20"/>
  <c r="B16" i="20"/>
  <c r="E8" i="20"/>
  <c r="E7" i="20"/>
  <c r="E6" i="20"/>
  <c r="E5" i="20"/>
  <c r="D9" i="20"/>
  <c r="C9" i="20"/>
  <c r="B9" i="20"/>
  <c r="E16" i="20" l="1"/>
  <c r="E9" i="20"/>
  <c r="D80" i="13"/>
  <c r="C80" i="13"/>
  <c r="C16" i="13" l="1"/>
  <c r="D40" i="13"/>
  <c r="C40" i="13"/>
  <c r="D68" i="13"/>
  <c r="C68" i="13"/>
  <c r="D56" i="13"/>
  <c r="C56" i="13"/>
  <c r="E13" i="15" l="1"/>
  <c r="E12" i="15"/>
  <c r="E11" i="15"/>
  <c r="C15" i="19" l="1"/>
  <c r="E14" i="19"/>
  <c r="C17" i="19" l="1"/>
  <c r="E15" i="19"/>
  <c r="E17" i="19" s="1"/>
  <c r="F22" i="28"/>
  <c r="E22" i="28"/>
  <c r="F13" i="28"/>
  <c r="E13" i="28"/>
  <c r="E26" i="28" l="1"/>
  <c r="F26" i="28"/>
  <c r="C7" i="25" l="1"/>
  <c r="C15" i="5"/>
  <c r="D15" i="5"/>
  <c r="D12" i="5"/>
  <c r="E4" i="10"/>
  <c r="G4" i="10"/>
  <c r="I4" i="10"/>
  <c r="D17" i="5" l="1"/>
  <c r="C9" i="8" l="1"/>
  <c r="D28" i="13" l="1"/>
  <c r="C28" i="13"/>
  <c r="D16" i="13"/>
  <c r="G8" i="23"/>
  <c r="E8" i="23"/>
  <c r="D8" i="23"/>
  <c r="C8" i="23"/>
  <c r="F8" i="23" l="1"/>
  <c r="F8" i="26" l="1"/>
  <c r="C8" i="26"/>
  <c r="B8" i="26"/>
  <c r="E8" i="26"/>
  <c r="D8" i="26"/>
  <c r="E10" i="10" l="1"/>
  <c r="G10" i="10"/>
  <c r="I10" i="10"/>
  <c r="E4" i="15" l="1"/>
  <c r="E5" i="15"/>
  <c r="E6" i="15"/>
  <c r="D18" i="16"/>
  <c r="C18" i="16"/>
  <c r="B18" i="16"/>
  <c r="D16" i="9"/>
  <c r="F20" i="18"/>
  <c r="F19" i="18"/>
  <c r="D14" i="15" l="1"/>
  <c r="C14" i="15"/>
  <c r="B14" i="15"/>
  <c r="B15" i="17"/>
  <c r="B18" i="17" s="1"/>
  <c r="C15" i="17"/>
  <c r="C18" i="17" s="1"/>
  <c r="D15" i="17"/>
  <c r="D18" i="17" s="1"/>
  <c r="E15" i="17"/>
  <c r="E18" i="17" s="1"/>
  <c r="E35" i="17"/>
  <c r="E38" i="17" s="1"/>
  <c r="D35" i="17"/>
  <c r="D38" i="17" s="1"/>
  <c r="C35" i="17"/>
  <c r="C38" i="17" s="1"/>
  <c r="B35" i="17"/>
  <c r="B38" i="17" s="1"/>
  <c r="E14" i="15" l="1"/>
  <c r="F11" i="18" l="1"/>
  <c r="F10" i="18"/>
  <c r="C10" i="10" l="1"/>
  <c r="C4" i="10"/>
  <c r="B7" i="25"/>
  <c r="C12" i="5"/>
  <c r="C17" i="5" s="1"/>
  <c r="E16" i="9"/>
  <c r="F6" i="18"/>
  <c r="F14" i="26"/>
  <c r="E14" i="26"/>
  <c r="D14" i="26"/>
  <c r="C14" i="26"/>
  <c r="B14" i="26"/>
  <c r="D7" i="15"/>
  <c r="C7" i="15"/>
  <c r="B7" i="15"/>
  <c r="D11" i="16"/>
  <c r="C11" i="16"/>
  <c r="B11" i="16"/>
  <c r="F5" i="18"/>
  <c r="F7" i="18"/>
  <c r="E8" i="18"/>
  <c r="D8" i="18"/>
  <c r="C8" i="18"/>
  <c r="B8" i="18"/>
  <c r="C7" i="21"/>
  <c r="C11" i="21" s="1"/>
  <c r="C15" i="21" s="1"/>
  <c r="B7" i="21"/>
  <c r="B11" i="21" s="1"/>
  <c r="B15" i="21" s="1"/>
  <c r="E7" i="15"/>
  <c r="F8" i="18" l="1"/>
</calcChain>
</file>

<file path=xl/sharedStrings.xml><?xml version="1.0" encoding="utf-8"?>
<sst xmlns="http://schemas.openxmlformats.org/spreadsheetml/2006/main" count="688" uniqueCount="662">
  <si>
    <r>
      <rPr>
        <b/>
        <sz val="18"/>
        <color theme="0"/>
        <rFont val="Calibri"/>
        <family val="2"/>
      </rPr>
      <t>Pillar 3 – Annex</t>
    </r>
  </si>
  <si>
    <r>
      <rPr>
        <b/>
        <sz val="10"/>
        <color theme="0"/>
        <rFont val="Calibri"/>
        <family val="2"/>
      </rPr>
      <t>Tab</t>
    </r>
  </si>
  <si>
    <r>
      <rPr>
        <b/>
        <sz val="10"/>
        <color theme="0"/>
        <rFont val="Calibri"/>
        <family val="2"/>
      </rPr>
      <t>Contents</t>
    </r>
  </si>
  <si>
    <r>
      <rPr>
        <b/>
        <sz val="10"/>
        <color theme="0"/>
        <rFont val="Calibri"/>
        <family val="2"/>
      </rPr>
      <t xml:space="preserve">Page in Pillar 3 </t>
    </r>
  </si>
  <si>
    <r>
      <rPr>
        <b/>
        <sz val="10"/>
        <color theme="0"/>
        <rFont val="Calibri"/>
        <family val="2"/>
      </rPr>
      <t>Updated</t>
    </r>
  </si>
  <si>
    <r>
      <rPr>
        <sz val="10"/>
        <color theme="1"/>
        <rFont val="Calibri"/>
        <family val="2"/>
      </rPr>
      <t>Consolidation – subsidiaries</t>
    </r>
  </si>
  <si>
    <r>
      <rPr>
        <sz val="10"/>
        <rFont val="Calibri"/>
        <family val="2"/>
      </rPr>
      <t>Quarterly</t>
    </r>
  </si>
  <si>
    <r>
      <rPr>
        <sz val="10"/>
        <color theme="1"/>
        <rFont val="Calibri"/>
        <family val="2"/>
      </rPr>
      <t>Investments in associated companies and joint ventures</t>
    </r>
  </si>
  <si>
    <r>
      <rPr>
        <sz val="10"/>
        <rFont val="Calibri"/>
        <family val="2"/>
      </rPr>
      <t>Quarterly</t>
    </r>
  </si>
  <si>
    <r>
      <rPr>
        <sz val="10"/>
        <color theme="1"/>
        <rFont val="Calibri"/>
        <family val="2"/>
      </rPr>
      <t>Regulatory capital in other financial institutions</t>
    </r>
  </si>
  <si>
    <r>
      <rPr>
        <sz val="10"/>
        <rFont val="Calibri"/>
        <family val="2"/>
      </rPr>
      <t>Quarterly</t>
    </r>
  </si>
  <si>
    <r>
      <rPr>
        <sz val="10"/>
        <color theme="1"/>
        <rFont val="Calibri"/>
        <family val="2"/>
      </rPr>
      <t>Regulatory capital</t>
    </r>
  </si>
  <si>
    <r>
      <rPr>
        <sz val="10"/>
        <rFont val="Calibri"/>
        <family val="2"/>
      </rPr>
      <t>Quarterly</t>
    </r>
  </si>
  <si>
    <r>
      <rPr>
        <sz val="10"/>
        <color theme="1"/>
        <rFont val="Calibri"/>
        <family val="2"/>
      </rPr>
      <t>Minimum regulatory capital requirements for credit risk divided into commitment categories and subcategories</t>
    </r>
  </si>
  <si>
    <r>
      <rPr>
        <sz val="10"/>
        <rFont val="Calibri"/>
        <family val="2"/>
      </rPr>
      <t>Quarterly</t>
    </r>
  </si>
  <si>
    <r>
      <rPr>
        <sz val="10"/>
        <color theme="1"/>
        <rFont val="Calibri"/>
        <family val="2"/>
      </rPr>
      <t xml:space="preserve">Minimum regulatory capital requirements for market risk </t>
    </r>
  </si>
  <si>
    <r>
      <rPr>
        <sz val="10"/>
        <rFont val="Calibri"/>
        <family val="2"/>
      </rPr>
      <t>Quarterly</t>
    </r>
  </si>
  <si>
    <r>
      <rPr>
        <sz val="10"/>
        <color theme="1"/>
        <rFont val="Calibri"/>
        <family val="2"/>
      </rPr>
      <t xml:space="preserve">Minimum regulatory capital requirements for operational risk </t>
    </r>
  </si>
  <si>
    <r>
      <rPr>
        <sz val="10"/>
        <rFont val="Calibri"/>
        <family val="2"/>
      </rPr>
      <t>Quarterly</t>
    </r>
  </si>
  <si>
    <r>
      <rPr>
        <sz val="10"/>
        <color theme="1"/>
        <rFont val="Calibri"/>
        <family val="2"/>
      </rPr>
      <t>Subordinated loan capital and hybrid Tier 1 bonds</t>
    </r>
  </si>
  <si>
    <r>
      <rPr>
        <sz val="10"/>
        <rFont val="Calibri"/>
        <family val="2"/>
      </rPr>
      <t>Annually</t>
    </r>
  </si>
  <si>
    <r>
      <rPr>
        <sz val="10"/>
        <color theme="1"/>
        <rFont val="Calibri"/>
        <family val="2"/>
      </rPr>
      <t>Commitment amount for each type of commitment, divided into geographic areas before deductions for write-downs</t>
    </r>
  </si>
  <si>
    <r>
      <rPr>
        <sz val="10"/>
        <rFont val="Calibri"/>
        <family val="2"/>
      </rPr>
      <t>Annually</t>
    </r>
  </si>
  <si>
    <r>
      <rPr>
        <sz val="10"/>
        <color theme="1"/>
        <rFont val="Calibri"/>
        <family val="2"/>
      </rPr>
      <t>The total commitment amount after any write-down and without taking account of any securities and the average size of the commitments during the period, broken down by type of commitment</t>
    </r>
  </si>
  <si>
    <r>
      <rPr>
        <sz val="10"/>
        <rFont val="Calibri"/>
        <family val="2"/>
      </rPr>
      <t>Annually</t>
    </r>
  </si>
  <si>
    <r>
      <rPr>
        <sz val="10"/>
        <color theme="1"/>
        <rFont val="Calibri"/>
        <family val="2"/>
      </rPr>
      <t>Commitment amount for each type of commitment, broken down by sectors before deductions for write-downs.</t>
    </r>
  </si>
  <si>
    <r>
      <rPr>
        <sz val="10"/>
        <rFont val="Calibri"/>
        <family val="2"/>
      </rPr>
      <t>Annually</t>
    </r>
  </si>
  <si>
    <r>
      <rPr>
        <sz val="10"/>
        <color theme="1"/>
        <rFont val="Calibri"/>
        <family val="2"/>
      </rPr>
      <t>Commitment amount for each type of commitment broken down by remaining maturity</t>
    </r>
  </si>
  <si>
    <r>
      <rPr>
        <sz val="10"/>
        <rFont val="Calibri"/>
        <family val="2"/>
      </rPr>
      <t>Annually</t>
    </r>
  </si>
  <si>
    <r>
      <rPr>
        <sz val="10"/>
        <color theme="1"/>
        <rFont val="Calibri"/>
        <family val="2"/>
      </rPr>
      <t>Defaulted and doubtful commitments broken down by customer group</t>
    </r>
  </si>
  <si>
    <r>
      <rPr>
        <sz val="10"/>
        <rFont val="Calibri"/>
        <family val="2"/>
      </rPr>
      <t>Annually</t>
    </r>
  </si>
  <si>
    <r>
      <rPr>
        <sz val="10"/>
        <color theme="1"/>
        <rFont val="Calibri"/>
        <family val="2"/>
      </rPr>
      <t xml:space="preserve">Actual losses for each default class during the period </t>
    </r>
  </si>
  <si>
    <r>
      <rPr>
        <sz val="10"/>
        <color theme="1"/>
        <rFont val="Calibri"/>
        <family val="2"/>
      </rPr>
      <t>Annually</t>
    </r>
  </si>
  <si>
    <r>
      <rPr>
        <sz val="10"/>
        <color theme="1"/>
        <rFont val="Calibri"/>
        <family val="2"/>
      </rPr>
      <t>Separate specification of the total commitment amount with impairment and defaulted commitments broken down into geographic areas, including total changes in value and write-downs</t>
    </r>
  </si>
  <si>
    <r>
      <rPr>
        <sz val="10"/>
        <color theme="1"/>
        <rFont val="Calibri"/>
        <family val="2"/>
      </rPr>
      <t>Annually</t>
    </r>
  </si>
  <si>
    <r>
      <rPr>
        <sz val="10"/>
        <color theme="1"/>
        <rFont val="Calibri"/>
        <family val="2"/>
      </rPr>
      <t>Reconciliation of changes in changes in value and write-downs respectively for commitments with impairment</t>
    </r>
  </si>
  <si>
    <r>
      <rPr>
        <sz val="10"/>
        <color theme="1"/>
        <rFont val="Calibri"/>
        <family val="2"/>
      </rPr>
      <t>Annually</t>
    </r>
  </si>
  <si>
    <r>
      <rPr>
        <sz val="10"/>
        <color theme="1"/>
        <rFont val="Calibri"/>
        <family val="2"/>
      </rPr>
      <t>Distribution by risk classes in which the IRB approach is used</t>
    </r>
  </si>
  <si>
    <r>
      <rPr>
        <sz val="10"/>
        <color theme="1"/>
        <rFont val="Calibri"/>
        <family val="2"/>
      </rPr>
      <t>Annually</t>
    </r>
  </si>
  <si>
    <r>
      <rPr>
        <sz val="9"/>
        <rFont val="Calibri"/>
        <family val="2"/>
      </rPr>
      <t>IRB default level – PD and DR</t>
    </r>
  </si>
  <si>
    <r>
      <rPr>
        <sz val="10"/>
        <color theme="1"/>
        <rFont val="Calibri"/>
        <family val="2"/>
      </rPr>
      <t>Annually</t>
    </r>
  </si>
  <si>
    <r>
      <rPr>
        <sz val="10"/>
        <color theme="1"/>
        <rFont val="Calibri"/>
        <family val="2"/>
      </rPr>
      <t>Loss given default for defaulted loans – LGD</t>
    </r>
  </si>
  <si>
    <r>
      <rPr>
        <sz val="10"/>
        <color theme="1"/>
        <rFont val="Calibri"/>
        <family val="2"/>
      </rPr>
      <t>Annually</t>
    </r>
  </si>
  <si>
    <r>
      <rPr>
        <sz val="10"/>
        <color theme="1"/>
        <rFont val="Calibri"/>
        <family val="2"/>
      </rPr>
      <t>Total commitment amount and percentage secured by mortgage, broken down by commitment categories (IRB)</t>
    </r>
  </si>
  <si>
    <r>
      <rPr>
        <sz val="10"/>
        <color theme="1"/>
        <rFont val="Calibri"/>
        <family val="2"/>
      </rPr>
      <t>Annually</t>
    </r>
  </si>
  <si>
    <r>
      <rPr>
        <sz val="10"/>
        <color theme="1"/>
        <rFont val="Calibri"/>
        <family val="2"/>
      </rPr>
      <t>The actual changes in value for the individual commitment category and development from previous periods (IRB):</t>
    </r>
  </si>
  <si>
    <r>
      <rPr>
        <sz val="10"/>
        <color theme="1"/>
        <rFont val="Calibri"/>
        <family val="2"/>
      </rPr>
      <t>Annually</t>
    </r>
  </si>
  <si>
    <r>
      <rPr>
        <sz val="10"/>
        <color theme="1"/>
        <rFont val="Calibri"/>
        <family val="2"/>
      </rPr>
      <t>Investments (equity positions outside the trading portfolio) broken down by purpose</t>
    </r>
  </si>
  <si>
    <r>
      <rPr>
        <sz val="10"/>
        <color theme="1"/>
        <rFont val="Calibri"/>
        <family val="2"/>
      </rPr>
      <t>Annually</t>
    </r>
  </si>
  <si>
    <r>
      <rPr>
        <sz val="10"/>
        <color theme="1"/>
        <rFont val="Calibri"/>
        <family val="2"/>
      </rPr>
      <t>Overview of book value and fair value, gains and losses</t>
    </r>
  </si>
  <si>
    <r>
      <rPr>
        <sz val="10"/>
        <color theme="1"/>
        <rFont val="Calibri"/>
        <family val="2"/>
      </rPr>
      <t>Annually</t>
    </r>
  </si>
  <si>
    <r>
      <rPr>
        <sz val="10"/>
        <color theme="1"/>
        <rFont val="Calibri"/>
        <family val="2"/>
      </rPr>
      <t>Summary of type and value of listed shares, unlisted shares in diversified portfolios and other commitments</t>
    </r>
  </si>
  <si>
    <r>
      <rPr>
        <sz val="10"/>
        <color theme="1"/>
        <rFont val="Calibri"/>
        <family val="2"/>
      </rPr>
      <t>Annually</t>
    </r>
  </si>
  <si>
    <r>
      <rPr>
        <sz val="10"/>
        <color theme="1"/>
        <rFont val="Calibri"/>
        <family val="2"/>
      </rPr>
      <t>Summary of counterparty risk for derivatives etc. outside the trading portfolio.</t>
    </r>
  </si>
  <si>
    <r>
      <rPr>
        <sz val="10"/>
        <color theme="1"/>
        <rFont val="Calibri"/>
        <family val="2"/>
      </rPr>
      <t>Annually</t>
    </r>
  </si>
  <si>
    <r>
      <rPr>
        <sz val="10"/>
        <color theme="1"/>
        <rFont val="Calibri"/>
        <family val="2"/>
      </rPr>
      <t>Sensitivity of net interest expenses before tax (interest rate change of one percentage point)</t>
    </r>
  </si>
  <si>
    <r>
      <rPr>
        <sz val="10"/>
        <color theme="1"/>
        <rFont val="Calibri"/>
        <family val="2"/>
      </rPr>
      <t>Annually</t>
    </r>
  </si>
  <si>
    <r>
      <rPr>
        <i/>
        <sz val="9"/>
        <rFont val="Calibri"/>
        <family val="2"/>
      </rPr>
      <t xml:space="preserve"> Consolidation basis</t>
    </r>
  </si>
  <si>
    <r>
      <rPr>
        <sz val="9"/>
        <rFont val="Calibri"/>
        <family val="2"/>
      </rPr>
      <t>(Amounts in NOK 1000)</t>
    </r>
  </si>
  <si>
    <r>
      <rPr>
        <b/>
        <sz val="9"/>
        <rFont val="Calibri"/>
        <family val="2"/>
      </rPr>
      <t>Subsidiaries</t>
    </r>
  </si>
  <si>
    <r>
      <rPr>
        <b/>
        <sz val="9"/>
        <rFont val="Calibri"/>
        <family val="2"/>
      </rPr>
      <t>Number of shares</t>
    </r>
  </si>
  <si>
    <r>
      <rPr>
        <b/>
        <sz val="9"/>
        <rFont val="Calibri"/>
        <family val="2"/>
      </rPr>
      <t>Book value</t>
    </r>
  </si>
  <si>
    <r>
      <rPr>
        <b/>
        <sz val="9"/>
        <rFont val="Calibri"/>
        <family val="2"/>
      </rPr>
      <t>Voting rights</t>
    </r>
  </si>
  <si>
    <r>
      <rPr>
        <b/>
        <sz val="9"/>
        <rFont val="Calibri"/>
        <family val="2"/>
      </rPr>
      <t>Consolidation method</t>
    </r>
  </si>
  <si>
    <r>
      <rPr>
        <b/>
        <sz val="9"/>
        <rFont val="Calibri"/>
        <family val="2"/>
      </rPr>
      <t>Wholly consolidated companies</t>
    </r>
  </si>
  <si>
    <r>
      <rPr>
        <sz val="9"/>
        <rFont val="Calibri"/>
        <family val="2"/>
      </rPr>
      <t>SpareBank 1 SR-Finans AS</t>
    </r>
  </si>
  <si>
    <r>
      <rPr>
        <sz val="9"/>
        <rFont val="Calibri"/>
        <family val="2"/>
      </rPr>
      <t>Acquisition method</t>
    </r>
  </si>
  <si>
    <r>
      <rPr>
        <sz val="9"/>
        <rFont val="Calibri"/>
        <family val="2"/>
      </rPr>
      <t>EiendomsMegler 1 SR-Eiendom AS</t>
    </r>
  </si>
  <si>
    <r>
      <rPr>
        <sz val="9"/>
        <rFont val="Calibri"/>
        <family val="2"/>
      </rPr>
      <t>Acquisition method</t>
    </r>
  </si>
  <si>
    <r>
      <rPr>
        <sz val="9"/>
        <rFont val="Calibri"/>
        <family val="2"/>
      </rPr>
      <t>Westbroker Finans AS</t>
    </r>
  </si>
  <si>
    <r>
      <rPr>
        <sz val="9"/>
        <rFont val="Calibri"/>
        <family val="2"/>
      </rPr>
      <t>Acquisition method</t>
    </r>
  </si>
  <si>
    <r>
      <rPr>
        <sz val="9"/>
        <rFont val="Calibri"/>
        <family val="2"/>
      </rPr>
      <t>SR-Investering AS</t>
    </r>
  </si>
  <si>
    <r>
      <rPr>
        <sz val="9"/>
        <rFont val="Calibri"/>
        <family val="2"/>
      </rPr>
      <t>Acquisition method</t>
    </r>
  </si>
  <si>
    <r>
      <rPr>
        <sz val="9"/>
        <rFont val="Calibri"/>
        <family val="2"/>
      </rPr>
      <t>SR-Forvaltning AS</t>
    </r>
  </si>
  <si>
    <r>
      <rPr>
        <sz val="9"/>
        <rFont val="Calibri"/>
        <family val="2"/>
      </rPr>
      <t>Acquisition method</t>
    </r>
  </si>
  <si>
    <r>
      <rPr>
        <sz val="9"/>
        <rFont val="Calibri"/>
        <family val="2"/>
      </rPr>
      <t>SR-Forretningsservice AS</t>
    </r>
  </si>
  <si>
    <r>
      <rPr>
        <sz val="9"/>
        <rFont val="Calibri"/>
        <family val="2"/>
      </rPr>
      <t>Acquisition method</t>
    </r>
  </si>
  <si>
    <r>
      <rPr>
        <sz val="9"/>
        <rFont val="Calibri"/>
        <family val="2"/>
      </rPr>
      <t>Kvinnherad Sparebank Eigedom</t>
    </r>
  </si>
  <si>
    <r>
      <rPr>
        <sz val="9"/>
        <rFont val="Calibri"/>
        <family val="2"/>
      </rPr>
      <t>Acquisition method</t>
    </r>
  </si>
  <si>
    <r>
      <rPr>
        <sz val="9"/>
        <rFont val="Calibri"/>
        <family val="2"/>
      </rPr>
      <t>Rygir Industrier AS Group</t>
    </r>
  </si>
  <si>
    <r>
      <rPr>
        <sz val="9"/>
        <rFont val="Calibri"/>
        <family val="2"/>
      </rPr>
      <t>Acquisition method</t>
    </r>
  </si>
  <si>
    <r>
      <rPr>
        <sz val="9"/>
        <rFont val="Calibri"/>
        <family val="2"/>
      </rPr>
      <t>Etis Eiendom AS</t>
    </r>
  </si>
  <si>
    <r>
      <rPr>
        <sz val="9"/>
        <rFont val="Calibri"/>
        <family val="2"/>
      </rPr>
      <t>Acquisition method</t>
    </r>
  </si>
  <si>
    <r>
      <rPr>
        <b/>
        <sz val="9"/>
        <rFont val="Calibri"/>
        <family val="2"/>
      </rPr>
      <t>Total</t>
    </r>
  </si>
  <si>
    <r>
      <rPr>
        <sz val="9"/>
        <rFont val="Calibri"/>
        <family val="2"/>
      </rPr>
      <t>Method of consolidation is the same for accounting purposes and capital adequacy purposes.</t>
    </r>
  </si>
  <si>
    <r>
      <rPr>
        <b/>
        <sz val="9"/>
        <rFont val="Calibri"/>
        <family val="2"/>
      </rPr>
      <t>Subsidiaries that report based on the standard method</t>
    </r>
  </si>
  <si>
    <r>
      <rPr>
        <b/>
        <sz val="9"/>
        <rFont val="Calibri"/>
        <family val="2"/>
      </rPr>
      <t>SR-Finans AS</t>
    </r>
  </si>
  <si>
    <r>
      <rPr>
        <sz val="9"/>
        <rFont val="Calibri"/>
        <family val="2"/>
      </rPr>
      <t>Amounts in NOK million</t>
    </r>
  </si>
  <si>
    <r>
      <rPr>
        <sz val="9"/>
        <rFont val="Calibri"/>
        <family val="2"/>
      </rPr>
      <t>Net regulatory capital</t>
    </r>
  </si>
  <si>
    <r>
      <rPr>
        <sz val="9"/>
        <rFont val="Calibri"/>
        <family val="2"/>
      </rPr>
      <t>Minimum regulatory capital requirements</t>
    </r>
  </si>
  <si>
    <r>
      <rPr>
        <sz val="9"/>
        <rFont val="Calibri"/>
        <family val="2"/>
      </rPr>
      <t>Capital ratio %</t>
    </r>
  </si>
  <si>
    <r>
      <rPr>
        <b/>
        <sz val="9"/>
        <rFont val="Calibri"/>
        <family val="2"/>
      </rPr>
      <t>Investments in associated companies</t>
    </r>
  </si>
  <si>
    <r>
      <rPr>
        <sz val="9"/>
        <rFont val="Calibri"/>
        <family val="2"/>
      </rPr>
      <t>Investments in associated companies are accounted for according to the equity method in the Group and according to the acquisition method in the parent bank.</t>
    </r>
  </si>
  <si>
    <r>
      <rPr>
        <sz val="9"/>
        <rFont val="Calibri"/>
        <family val="2"/>
      </rPr>
      <t xml:space="preserve">The investments are treated identically for the purposes of determining the capital adequacy ratio except for the Group's investments in </t>
    </r>
  </si>
  <si>
    <r>
      <rPr>
        <sz val="9"/>
        <rFont val="Calibri"/>
        <family val="2"/>
      </rPr>
      <t xml:space="preserve">SpareBank 1 Boligkreditt AS and SpareBank 1 Næringskreditt AS. Proportionate consolidation is carried out </t>
    </r>
  </si>
  <si>
    <r>
      <rPr>
        <sz val="9"/>
        <rFont val="Calibri"/>
        <family val="2"/>
      </rPr>
      <t>for the Group's capital adequacy.</t>
    </r>
  </si>
  <si>
    <r>
      <rPr>
        <b/>
        <sz val="9"/>
        <rFont val="Calibri"/>
        <family val="2"/>
      </rPr>
      <t>Investments in joint ventures</t>
    </r>
  </si>
  <si>
    <r>
      <rPr>
        <sz val="9"/>
        <rFont val="Calibri"/>
        <family val="2"/>
      </rPr>
      <t>Investments in joint ventures are accounted for in accordance with the equity in the Group. For the Group's capital adequacy,</t>
    </r>
  </si>
  <si>
    <r>
      <rPr>
        <sz val="9"/>
        <rFont val="Calibri"/>
        <family val="2"/>
      </rPr>
      <t>the book value of investments in SpareBank 1 Gruppen AS and Bank 1 Oslo AS is deducted from the regulatory capital and the calculation basis.</t>
    </r>
  </si>
  <si>
    <r>
      <rPr>
        <sz val="9"/>
        <rFont val="Calibri"/>
        <family val="2"/>
      </rPr>
      <t>With regard to the investment in BN Bank ASA, proportionate consolidation is carried out for the Group's capital adequacy.</t>
    </r>
  </si>
  <si>
    <r>
      <rPr>
        <sz val="9"/>
        <rFont val="Calibri"/>
        <family val="2"/>
      </rPr>
      <t xml:space="preserve">In SpareBank 1 SR-Bank, the investments are recognised according to the acquisition method. The portion of the book value of the investments in  </t>
    </r>
  </si>
  <si>
    <r>
      <rPr>
        <sz val="9"/>
        <rFont val="Calibri"/>
        <family val="2"/>
      </rPr>
      <t>SpareBank 1 Gruppen AS and Bank 1 Oslo AS that exceeds 2 per cent of the regulatory capital of the SpareBank 1 Group and Bank 1 Oslo</t>
    </r>
  </si>
  <si>
    <r>
      <rPr>
        <sz val="9"/>
        <rFont val="Calibri"/>
        <family val="2"/>
      </rPr>
      <t>is deducted from the regulatory capital and calculation basis.</t>
    </r>
  </si>
  <si>
    <r>
      <rPr>
        <b/>
        <sz val="9"/>
        <rFont val="Calibri"/>
        <family val="2"/>
      </rPr>
      <t>Investments in associated companies and joint ventures</t>
    </r>
  </si>
  <si>
    <r>
      <rPr>
        <b/>
        <sz val="9"/>
        <rFont val="Calibri"/>
        <family val="2"/>
      </rPr>
      <t>Amounts in NOK 1000</t>
    </r>
  </si>
  <si>
    <r>
      <rPr>
        <sz val="9"/>
        <rFont val="Calibri"/>
        <family val="2"/>
      </rPr>
      <t>SpareBank 1 Boligkreditt AS</t>
    </r>
  </si>
  <si>
    <r>
      <rPr>
        <sz val="9"/>
        <rFont val="Calibri"/>
        <family val="2"/>
      </rPr>
      <t>SpareBank 1 Næringskreditt AS</t>
    </r>
  </si>
  <si>
    <r>
      <rPr>
        <sz val="9"/>
        <rFont val="Calibri"/>
        <family val="2"/>
      </rPr>
      <t>BN Bank ASA</t>
    </r>
  </si>
  <si>
    <r>
      <rPr>
        <vertAlign val="superscript"/>
        <sz val="9"/>
        <rFont val="Calibri"/>
        <family val="2"/>
      </rPr>
      <t xml:space="preserve">1) </t>
    </r>
    <r>
      <rPr>
        <sz val="9"/>
        <rFont val="Calibri"/>
      </rPr>
      <t>SR-Bank's share</t>
    </r>
  </si>
  <si>
    <r>
      <rPr>
        <sz val="9"/>
        <rFont val="Calibri"/>
        <family val="2"/>
      </rPr>
      <t xml:space="preserve">SpareBank 1 Boligkreditt AS uses the IRB approach in its capital adequacy reporting. </t>
    </r>
  </si>
  <si>
    <r>
      <rPr>
        <sz val="9"/>
        <rFont val="Calibri"/>
        <family val="2"/>
      </rPr>
      <t>The other companies use the standard approach for reporting capital adequacy.</t>
    </r>
  </si>
  <si>
    <r>
      <rPr>
        <i/>
        <sz val="9"/>
        <rFont val="Calibri"/>
        <family val="2"/>
      </rPr>
      <t xml:space="preserve"> Regulatory capital in other financial institutions</t>
    </r>
  </si>
  <si>
    <r>
      <rPr>
        <b/>
        <sz val="9"/>
        <rFont val="Calibri"/>
        <family val="2"/>
      </rPr>
      <t>Book value</t>
    </r>
  </si>
  <si>
    <r>
      <rPr>
        <sz val="9"/>
        <rFont val="Calibri"/>
        <family val="2"/>
      </rPr>
      <t>Book value</t>
    </r>
  </si>
  <si>
    <r>
      <rPr>
        <sz val="9"/>
        <rFont val="Calibri"/>
        <family val="2"/>
      </rPr>
      <t>Amounts in NOK million</t>
    </r>
  </si>
  <si>
    <r>
      <rPr>
        <sz val="9"/>
        <rFont val="Calibri"/>
        <family val="2"/>
      </rPr>
      <t>Other financial institutions</t>
    </r>
  </si>
  <si>
    <r>
      <rPr>
        <b/>
        <sz val="9"/>
        <rFont val="Calibri"/>
        <family val="2"/>
      </rPr>
      <t>Total</t>
    </r>
  </si>
  <si>
    <r>
      <rPr>
        <i/>
        <sz val="9"/>
        <rFont val="Calibri"/>
        <family val="2"/>
      </rPr>
      <t xml:space="preserve"> Regulatory capital </t>
    </r>
  </si>
  <si>
    <r>
      <rPr>
        <sz val="9"/>
        <rFont val="Calibri"/>
        <family val="2"/>
      </rPr>
      <t>Regulatory capital, including core capital and supplementary capital, as well as relevant supplements, deductions and limitations</t>
    </r>
  </si>
  <si>
    <r>
      <rPr>
        <b/>
        <sz val="9"/>
        <rFont val="Calibri"/>
      </rPr>
      <t>Group</t>
    </r>
    <r>
      <rPr>
        <sz val="9"/>
        <rFont val="Calibri"/>
      </rPr>
      <t xml:space="preserve"> (Amounts in NOK million)</t>
    </r>
  </si>
  <si>
    <r>
      <rPr>
        <sz val="9"/>
        <rFont val="Calibri"/>
        <family val="2"/>
      </rPr>
      <t>Share capital</t>
    </r>
  </si>
  <si>
    <r>
      <rPr>
        <sz val="9"/>
        <rFont val="Calibri"/>
        <family val="2"/>
      </rPr>
      <t>– Own shares</t>
    </r>
  </si>
  <si>
    <r>
      <rPr>
        <sz val="9"/>
        <rFont val="Calibri"/>
        <family val="2"/>
      </rPr>
      <t>Share premium reserve</t>
    </r>
  </si>
  <si>
    <r>
      <rPr>
        <sz val="9"/>
        <rFont val="Calibri"/>
        <family val="2"/>
      </rPr>
      <t>Allocated dividend</t>
    </r>
  </si>
  <si>
    <r>
      <rPr>
        <sz val="9"/>
        <rFont val="Calibri"/>
        <family val="2"/>
      </rPr>
      <t>Fund for unrealised gains</t>
    </r>
  </si>
  <si>
    <r>
      <rPr>
        <sz val="9"/>
        <rFont val="Calibri"/>
        <family val="2"/>
      </rPr>
      <t>Other equity</t>
    </r>
  </si>
  <si>
    <r>
      <rPr>
        <b/>
        <sz val="9"/>
        <rFont val="Calibri"/>
        <family val="2"/>
      </rPr>
      <t>Total recorded equity</t>
    </r>
  </si>
  <si>
    <r>
      <rPr>
        <b/>
        <sz val="9"/>
        <rFont val="Calibri"/>
        <family val="2"/>
      </rPr>
      <t>Core (Tier 1) capital</t>
    </r>
  </si>
  <si>
    <r>
      <rPr>
        <sz val="9"/>
        <rFont val="Calibri"/>
        <family val="2"/>
      </rPr>
      <t>Deferred tax, goodwill and other intangible assets</t>
    </r>
  </si>
  <si>
    <r>
      <rPr>
        <sz val="9"/>
        <rFont val="Calibri"/>
        <family val="2"/>
      </rPr>
      <t>Fund for unrealised gains, available for sale</t>
    </r>
  </si>
  <si>
    <r>
      <rPr>
        <sz val="9"/>
        <rFont val="Calibri"/>
        <family val="2"/>
      </rPr>
      <t>Deduction for allocated dividend</t>
    </r>
  </si>
  <si>
    <r>
      <rPr>
        <sz val="9"/>
        <rFont val="Calibri"/>
        <family val="2"/>
      </rPr>
      <t>50% deduction for regulatory capital in other financial institutions</t>
    </r>
  </si>
  <si>
    <r>
      <rPr>
        <sz val="9"/>
        <rFont val="Calibri"/>
        <family val="2"/>
      </rPr>
      <t>50% deduction in expected losses IRB less loss provisions</t>
    </r>
  </si>
  <si>
    <r>
      <rPr>
        <sz val="9"/>
        <rFont val="Calibri"/>
        <family val="2"/>
      </rPr>
      <t>50% capital adequacy reserve</t>
    </r>
  </si>
  <si>
    <r>
      <rPr>
        <sz val="9"/>
        <rFont val="Calibri"/>
        <family val="2"/>
      </rPr>
      <t>Hybrid Tier 1 bonds</t>
    </r>
    <r>
      <rPr>
        <vertAlign val="superscript"/>
        <sz val="9"/>
        <rFont val="Calibri"/>
      </rPr>
      <t xml:space="preserve"> 1)</t>
    </r>
  </si>
  <si>
    <r>
      <rPr>
        <b/>
        <sz val="9"/>
        <rFont val="Calibri"/>
        <family val="2"/>
      </rPr>
      <t>Total core (Tier 1) capital</t>
    </r>
  </si>
  <si>
    <r>
      <rPr>
        <b/>
        <sz val="9"/>
        <rFont val="Calibri"/>
        <family val="2"/>
      </rPr>
      <t>Supplementary (Tier 2) capital in excess of core (Tier 1) capital</t>
    </r>
  </si>
  <si>
    <r>
      <rPr>
        <sz val="9"/>
        <rFont val="Calibri"/>
        <family val="2"/>
      </rPr>
      <t>Non-perpetual subordinated capital</t>
    </r>
  </si>
  <si>
    <r>
      <rPr>
        <sz val="9"/>
        <rFont val="Calibri"/>
        <family val="2"/>
      </rPr>
      <t>50% deduction for regulatory capital in other financial institutions</t>
    </r>
  </si>
  <si>
    <r>
      <rPr>
        <sz val="9"/>
        <rFont val="Calibri"/>
        <family val="2"/>
      </rPr>
      <t>50% deduction in expected losses IRB less loss provisions</t>
    </r>
  </si>
  <si>
    <r>
      <rPr>
        <sz val="9"/>
        <rFont val="Calibri"/>
        <family val="2"/>
      </rPr>
      <t>50% capital adequacy reserve</t>
    </r>
  </si>
  <si>
    <r>
      <rPr>
        <b/>
        <sz val="9"/>
        <rFont val="Calibri"/>
        <family val="2"/>
      </rPr>
      <t>Total supplementary (Tier 2) capital</t>
    </r>
  </si>
  <si>
    <r>
      <rPr>
        <b/>
        <sz val="9"/>
        <rFont val="Calibri"/>
        <family val="2"/>
      </rPr>
      <t>Net regulatory capital</t>
    </r>
  </si>
  <si>
    <r>
      <rPr>
        <vertAlign val="superscript"/>
        <sz val="9"/>
        <rFont val="Calibri"/>
        <family val="2"/>
      </rPr>
      <t xml:space="preserve">1) </t>
    </r>
    <r>
      <rPr>
        <sz val="9"/>
        <rFont val="Calibri"/>
      </rPr>
      <t>Terms and conditions are presented in the table "Subordinated loan capital and hybrid Tier 1 bonds"</t>
    </r>
  </si>
  <si>
    <r>
      <rPr>
        <b/>
        <sz val="9"/>
        <rFont val="Calibri"/>
        <family val="2"/>
      </rPr>
      <t xml:space="preserve">Minimum regulatory capital requirements  </t>
    </r>
  </si>
  <si>
    <r>
      <rPr>
        <sz val="9"/>
        <rFont val="Calibri"/>
        <family val="2"/>
      </rPr>
      <t xml:space="preserve">Credit risk  </t>
    </r>
  </si>
  <si>
    <r>
      <rPr>
        <sz val="9"/>
        <rFont val="Calibri"/>
        <family val="2"/>
      </rPr>
      <t xml:space="preserve">Market risk  </t>
    </r>
  </si>
  <si>
    <r>
      <rPr>
        <sz val="9"/>
        <rFont val="Calibri"/>
        <family val="2"/>
      </rPr>
      <t xml:space="preserve">Operational risk </t>
    </r>
  </si>
  <si>
    <r>
      <rPr>
        <sz val="9"/>
        <rFont val="Calibri"/>
        <family val="2"/>
      </rPr>
      <t>Capital adequacy requirements related to transitional arrangements</t>
    </r>
  </si>
  <si>
    <r>
      <rPr>
        <b/>
        <sz val="9"/>
        <rFont val="Calibri"/>
        <family val="2"/>
      </rPr>
      <t>Minimum regulatory capital requirements</t>
    </r>
  </si>
  <si>
    <r>
      <rPr>
        <b/>
        <sz val="9"/>
        <rFont val="Calibri"/>
        <family val="2"/>
      </rPr>
      <t>Capital adequacy</t>
    </r>
  </si>
  <si>
    <r>
      <rPr>
        <sz val="9"/>
        <rFont val="Calibri"/>
        <family val="2"/>
      </rPr>
      <t>Of which core capital</t>
    </r>
  </si>
  <si>
    <r>
      <rPr>
        <sz val="9"/>
        <rFont val="Calibri"/>
        <family val="2"/>
      </rPr>
      <t>Of which supplementary capital</t>
    </r>
  </si>
  <si>
    <r>
      <rPr>
        <sz val="9"/>
        <rFont val="Calibri"/>
        <family val="2"/>
      </rPr>
      <t>Pure core capital adequacy ratio</t>
    </r>
  </si>
  <si>
    <r>
      <rPr>
        <sz val="9"/>
        <rFont val="Calibri"/>
        <family val="2"/>
      </rPr>
      <t xml:space="preserve">The equity value of non-perpetual subordinated loan capital is reduced by 20% every year during the last 5 years before maturity. </t>
    </r>
  </si>
  <si>
    <r>
      <rPr>
        <sz val="9"/>
        <rFont val="Calibri"/>
        <family val="2"/>
      </rPr>
      <t>To the extent the Group has regulatory capital in other financial institutions, this is deducted directly from the Group's</t>
    </r>
  </si>
  <si>
    <r>
      <rPr>
        <sz val="9"/>
        <rFont val="Calibri"/>
        <family val="2"/>
      </rPr>
      <t>own regulatory capital for the part that exceeds 2 per cent of the receiving financial institution's regulatory capital.</t>
    </r>
  </si>
  <si>
    <r>
      <rPr>
        <sz val="9"/>
        <rFont val="Calibri"/>
        <family val="2"/>
      </rPr>
      <t>If the bank has subordinated capital in other financial institutions that represents less than 2 per cent of the</t>
    </r>
  </si>
  <si>
    <r>
      <rPr>
        <sz val="9"/>
        <rFont val="Calibri"/>
        <family val="2"/>
      </rPr>
      <t>regulatory capital of the financial institution in question, the sum of such capital is deducted from the Group's</t>
    </r>
  </si>
  <si>
    <r>
      <rPr>
        <sz val="9"/>
        <rFont val="Calibri"/>
        <family val="2"/>
      </rPr>
      <t>own regulatory capital for the part that exceeds 10 per cent of the Group's regulatory capital. If</t>
    </r>
  </si>
  <si>
    <r>
      <rPr>
        <sz val="9"/>
        <rFont val="Calibri"/>
        <family val="2"/>
      </rPr>
      <t xml:space="preserve">the Group has been instructed to maintain a 100% capital adequacy reserve for specific assets, an amount </t>
    </r>
  </si>
  <si>
    <r>
      <rPr>
        <sz val="9"/>
        <rFont val="Calibri"/>
        <family val="2"/>
      </rPr>
      <t>corresponding to the assets' book value must be deducted from the regulatory capital and in the basis for calculation.</t>
    </r>
  </si>
  <si>
    <r>
      <rPr>
        <sz val="9"/>
        <rFont val="Calibri"/>
        <family val="2"/>
      </rPr>
      <t xml:space="preserve">The basis for calculation is weighted according to risk. </t>
    </r>
  </si>
  <si>
    <r>
      <rPr>
        <i/>
        <sz val="9"/>
        <color rgb="FF000000"/>
        <rFont val="Calibri"/>
        <family val="2"/>
      </rPr>
      <t xml:space="preserve"> Minimum regulatory capital requirements for credit risk divided into commitment categories and subcategories </t>
    </r>
  </si>
  <si>
    <r>
      <rPr>
        <b/>
        <sz val="9"/>
        <rFont val="Calibri"/>
        <family val="2"/>
      </rPr>
      <t>Commitments</t>
    </r>
  </si>
  <si>
    <r>
      <rPr>
        <b/>
        <sz val="9"/>
        <rFont val="Calibri"/>
        <family val="2"/>
      </rPr>
      <t>Commitments</t>
    </r>
  </si>
  <si>
    <r>
      <rPr>
        <b/>
        <sz val="9"/>
        <rFont val="Calibri"/>
        <family val="2"/>
      </rPr>
      <t>Minimum regulatory capital requirements</t>
    </r>
  </si>
  <si>
    <r>
      <rPr>
        <sz val="9"/>
        <rFont val="Calibri"/>
        <family val="2"/>
      </rPr>
      <t>Minimum regulatory capital requirements</t>
    </r>
  </si>
  <si>
    <r>
      <rPr>
        <b/>
        <sz val="9"/>
        <rFont val="Calibri"/>
        <family val="2"/>
      </rPr>
      <t>EAD</t>
    </r>
  </si>
  <si>
    <r>
      <rPr>
        <b/>
        <sz val="9"/>
        <rFont val="Calibri"/>
        <family val="2"/>
      </rPr>
      <t>Consolidated</t>
    </r>
  </si>
  <si>
    <r>
      <rPr>
        <sz val="9"/>
        <rFont val="Calibri"/>
        <family val="2"/>
      </rPr>
      <t>Consolidated</t>
    </r>
  </si>
  <si>
    <r>
      <rPr>
        <sz val="9"/>
        <rFont val="Calibri"/>
        <family val="2"/>
      </rPr>
      <t>Enterprises</t>
    </r>
  </si>
  <si>
    <r>
      <rPr>
        <sz val="9"/>
        <rFont val="Calibri"/>
        <family val="2"/>
      </rPr>
      <t>Specialised enterprises</t>
    </r>
  </si>
  <si>
    <r>
      <rPr>
        <sz val="9"/>
        <rFont val="Calibri"/>
        <family val="2"/>
      </rPr>
      <t>Other enterprises</t>
    </r>
  </si>
  <si>
    <r>
      <rPr>
        <sz val="9"/>
        <rFont val="Calibri"/>
        <family val="2"/>
      </rPr>
      <t>Mass market</t>
    </r>
  </si>
  <si>
    <r>
      <rPr>
        <sz val="9"/>
        <rFont val="Calibri"/>
        <family val="2"/>
      </rPr>
      <t>Mass market SME</t>
    </r>
  </si>
  <si>
    <r>
      <rPr>
        <sz val="9"/>
        <rFont val="Calibri"/>
        <family val="2"/>
      </rPr>
      <t>Commitments with mortgage on real estate</t>
    </r>
  </si>
  <si>
    <r>
      <rPr>
        <sz val="9"/>
        <rFont val="Calibri"/>
        <family val="2"/>
      </rPr>
      <t>Other mass market commitments</t>
    </r>
  </si>
  <si>
    <r>
      <rPr>
        <b/>
        <sz val="9"/>
        <rFont val="Calibri"/>
        <family val="2"/>
      </rPr>
      <t>Minimum credit risk requirements IRB</t>
    </r>
  </si>
  <si>
    <r>
      <rPr>
        <sz val="9"/>
        <rFont val="Calibri"/>
        <family val="2"/>
      </rPr>
      <t>Governments</t>
    </r>
  </si>
  <si>
    <r>
      <rPr>
        <sz val="9"/>
        <rFont val="Calibri"/>
        <family val="2"/>
      </rPr>
      <t>Institutions</t>
    </r>
  </si>
  <si>
    <r>
      <rPr>
        <sz val="9"/>
        <rFont val="Calibri"/>
        <family val="2"/>
      </rPr>
      <t>Enterprises</t>
    </r>
  </si>
  <si>
    <r>
      <rPr>
        <sz val="9"/>
        <rFont val="Calibri"/>
        <family val="2"/>
      </rPr>
      <t>Mass market</t>
    </r>
  </si>
  <si>
    <r>
      <rPr>
        <sz val="9"/>
        <rFont val="Calibri"/>
        <family val="2"/>
      </rPr>
      <t>Consolidated companies</t>
    </r>
  </si>
  <si>
    <r>
      <rPr>
        <sz val="9"/>
        <rFont val="Calibri"/>
        <family val="2"/>
      </rPr>
      <t>Other assets</t>
    </r>
  </si>
  <si>
    <r>
      <rPr>
        <b/>
        <sz val="9"/>
        <rFont val="Calibri"/>
        <family val="2"/>
      </rPr>
      <t>Minimum standard method requirements</t>
    </r>
  </si>
  <si>
    <r>
      <rPr>
        <sz val="9"/>
        <rFont val="Calibri"/>
        <family val="2"/>
      </rPr>
      <t>Deductions</t>
    </r>
  </si>
  <si>
    <r>
      <rPr>
        <b/>
        <sz val="9"/>
        <rFont val="Calibri"/>
        <family val="2"/>
      </rPr>
      <t>Total minimum regulatory capital requirements related to credit risk</t>
    </r>
  </si>
  <si>
    <r>
      <rPr>
        <i/>
        <sz val="9"/>
        <rFont val="Calibri"/>
        <family val="2"/>
      </rPr>
      <t>counterparty risk, settlement risk, currency risk and commodities risk</t>
    </r>
  </si>
  <si>
    <r>
      <rPr>
        <b/>
        <sz val="9"/>
        <rFont val="Calibri"/>
        <family val="2"/>
      </rPr>
      <t>Position risk</t>
    </r>
  </si>
  <si>
    <r>
      <rPr>
        <sz val="9"/>
        <rFont val="Calibri"/>
        <family val="2"/>
      </rPr>
      <t xml:space="preserve">  – Of which equity instruments</t>
    </r>
  </si>
  <si>
    <r>
      <rPr>
        <sz val="9"/>
        <rFont val="Calibri"/>
        <family val="2"/>
      </rPr>
      <t xml:space="preserve"> – Of which equity instruments, excluding IRB</t>
    </r>
  </si>
  <si>
    <r>
      <rPr>
        <sz val="9"/>
        <rFont val="Calibri"/>
        <family val="2"/>
      </rPr>
      <t xml:space="preserve">  – Of which commercial paper and bonds at fair value</t>
    </r>
  </si>
  <si>
    <r>
      <rPr>
        <sz val="9"/>
        <rFont val="Calibri"/>
        <family val="2"/>
      </rPr>
      <t xml:space="preserve">  – Of which commercial paper and bonds at amortised cost</t>
    </r>
  </si>
  <si>
    <r>
      <rPr>
        <b/>
        <sz val="9"/>
        <rFont val="Calibri"/>
        <family val="2"/>
      </rPr>
      <t>Counterparty risk (derivatives in trading portfolio)</t>
    </r>
  </si>
  <si>
    <r>
      <rPr>
        <sz val="9"/>
        <rFont val="Calibri"/>
        <family val="2"/>
      </rPr>
      <t xml:space="preserve">  – Of which derivatives in trading portfolio</t>
    </r>
  </si>
  <si>
    <r>
      <rPr>
        <sz val="9"/>
        <rFont val="Calibri"/>
        <family val="2"/>
      </rPr>
      <t xml:space="preserve">  – Of which derivatives outside trading portfolio</t>
    </r>
  </si>
  <si>
    <r>
      <rPr>
        <b/>
        <sz val="9"/>
        <rFont val="Calibri"/>
        <family val="2"/>
      </rPr>
      <t>Currency risk</t>
    </r>
  </si>
  <si>
    <r>
      <rPr>
        <b/>
        <sz val="9"/>
        <rFont val="Calibri"/>
        <family val="2"/>
      </rPr>
      <t>Total</t>
    </r>
  </si>
  <si>
    <r>
      <rPr>
        <sz val="9"/>
        <rFont val="Calibri"/>
        <family val="2"/>
      </rPr>
      <t>(Amounts in NOK million)</t>
    </r>
  </si>
  <si>
    <r>
      <rPr>
        <b/>
        <sz val="9"/>
        <rFont val="Calibri"/>
        <family val="2"/>
      </rPr>
      <t>Eiendoms-megler 1</t>
    </r>
  </si>
  <si>
    <r>
      <rPr>
        <b/>
        <sz val="9"/>
        <rFont val="Calibri"/>
        <family val="2"/>
      </rPr>
      <t>Consolidated</t>
    </r>
  </si>
  <si>
    <r>
      <rPr>
        <b/>
        <sz val="9"/>
        <rFont val="Calibri"/>
        <family val="2"/>
      </rPr>
      <t>SR-Finans</t>
    </r>
  </si>
  <si>
    <r>
      <rPr>
        <b/>
        <sz val="9"/>
        <rFont val="Calibri"/>
        <family val="2"/>
      </rPr>
      <t>SR-Forvaltning</t>
    </r>
  </si>
  <si>
    <r>
      <rPr>
        <sz val="9"/>
        <rFont val="Calibri"/>
        <family val="2"/>
      </rPr>
      <t>Banking services for mass market customers</t>
    </r>
  </si>
  <si>
    <r>
      <rPr>
        <sz val="9"/>
        <rFont val="Calibri"/>
        <family val="2"/>
      </rPr>
      <t>Banking services for corporate customers</t>
    </r>
  </si>
  <si>
    <r>
      <rPr>
        <sz val="9"/>
        <rFont val="Calibri"/>
        <family val="2"/>
      </rPr>
      <t>Payment and settlement services</t>
    </r>
  </si>
  <si>
    <r>
      <rPr>
        <b/>
        <sz val="9"/>
        <rFont val="Calibri"/>
        <family val="2"/>
      </rPr>
      <t>Total</t>
    </r>
  </si>
  <si>
    <r>
      <rPr>
        <sz val="9"/>
        <rFont val="Calibri"/>
        <family val="2"/>
      </rPr>
      <t>Banking services for mass market customers</t>
    </r>
  </si>
  <si>
    <r>
      <rPr>
        <sz val="9"/>
        <rFont val="Calibri"/>
        <family val="2"/>
      </rPr>
      <t>Banking services for corporate customers</t>
    </r>
  </si>
  <si>
    <r>
      <rPr>
        <sz val="9"/>
        <rFont val="Calibri"/>
        <family val="2"/>
      </rPr>
      <t>Payment and settlement services</t>
    </r>
  </si>
  <si>
    <r>
      <rPr>
        <b/>
        <sz val="9"/>
        <rFont val="Calibri"/>
        <family val="2"/>
      </rPr>
      <t>Total</t>
    </r>
  </si>
  <si>
    <r>
      <rPr>
        <sz val="9"/>
        <rFont val="Calibri"/>
        <family val="2"/>
      </rPr>
      <t xml:space="preserve">The minimum regulatory capital requirements for operational risk are calculated as a percentage of average earnings for each </t>
    </r>
  </si>
  <si>
    <r>
      <rPr>
        <i/>
        <sz val="9"/>
        <rFont val="Calibri"/>
        <family val="2"/>
      </rPr>
      <t xml:space="preserve"> Subordinated loan capital and hybrid Tier 1 bonds</t>
    </r>
  </si>
  <si>
    <r>
      <rPr>
        <b/>
        <sz val="9"/>
        <rFont val="Calibri"/>
        <family val="2"/>
      </rPr>
      <t>First maturity</t>
    </r>
  </si>
  <si>
    <r>
      <rPr>
        <b/>
        <sz val="9"/>
        <rFont val="Calibri"/>
        <family val="2"/>
      </rPr>
      <t>Principal</t>
    </r>
  </si>
  <si>
    <r>
      <rPr>
        <b/>
        <sz val="9"/>
        <rFont val="Calibri"/>
        <family val="2"/>
      </rPr>
      <t>Terms</t>
    </r>
  </si>
  <si>
    <r>
      <rPr>
        <b/>
        <sz val="9"/>
        <rFont val="Calibri"/>
        <family val="2"/>
      </rPr>
      <t>Maturity</t>
    </r>
  </si>
  <si>
    <r>
      <rPr>
        <b/>
        <sz val="9"/>
        <rFont val="Calibri"/>
        <family val="2"/>
      </rPr>
      <t>date</t>
    </r>
  </si>
  <si>
    <r>
      <rPr>
        <b/>
        <sz val="9"/>
        <rFont val="Calibri"/>
        <family val="2"/>
      </rPr>
      <t>Non-perpetual</t>
    </r>
  </si>
  <si>
    <r>
      <rPr>
        <sz val="9"/>
        <rFont val="Calibri"/>
        <family val="2"/>
      </rPr>
      <t>NOK 750</t>
    </r>
  </si>
  <si>
    <r>
      <rPr>
        <sz val="9"/>
        <rFont val="Calibri"/>
        <family val="2"/>
      </rPr>
      <t>3 month Libor + margin</t>
    </r>
  </si>
  <si>
    <r>
      <rPr>
        <sz val="9"/>
        <rFont val="Calibri"/>
        <family val="2"/>
      </rPr>
      <t>JPY 13,000</t>
    </r>
  </si>
  <si>
    <r>
      <rPr>
        <sz val="9"/>
        <rFont val="Calibri"/>
        <family val="2"/>
      </rPr>
      <t>3 month Libor + margin</t>
    </r>
  </si>
  <si>
    <r>
      <rPr>
        <sz val="9"/>
        <rFont val="Calibri"/>
        <family val="2"/>
      </rPr>
      <t>–</t>
    </r>
  </si>
  <si>
    <r>
      <rPr>
        <sz val="9"/>
        <rFont val="Calibri"/>
        <family val="2"/>
      </rPr>
      <t>NOK 500</t>
    </r>
  </si>
  <si>
    <r>
      <rPr>
        <sz val="9"/>
        <rFont val="Calibri"/>
        <family val="2"/>
      </rPr>
      <t>3 month Nibor + margin</t>
    </r>
  </si>
  <si>
    <r>
      <rPr>
        <sz val="9"/>
        <rFont val="Calibri"/>
        <family val="2"/>
      </rPr>
      <t>NOK 450</t>
    </r>
  </si>
  <si>
    <r>
      <rPr>
        <sz val="9"/>
        <rFont val="Calibri"/>
        <family val="2"/>
      </rPr>
      <t>3 month Nibor + margin</t>
    </r>
  </si>
  <si>
    <r>
      <rPr>
        <sz val="9"/>
        <rFont val="Calibri"/>
        <family val="2"/>
      </rPr>
      <t>–</t>
    </r>
  </si>
  <si>
    <r>
      <rPr>
        <sz val="9"/>
        <rFont val="Calibri"/>
        <family val="2"/>
      </rPr>
      <t>NOK 75</t>
    </r>
  </si>
  <si>
    <r>
      <rPr>
        <sz val="9"/>
        <rFont val="Calibri"/>
        <family val="2"/>
      </rPr>
      <t>3 month Nibor + margin</t>
    </r>
  </si>
  <si>
    <r>
      <rPr>
        <sz val="9"/>
        <rFont val="Calibri"/>
        <family val="2"/>
      </rPr>
      <t>NOK 825</t>
    </r>
  </si>
  <si>
    <r>
      <rPr>
        <sz val="9"/>
        <rFont val="Calibri"/>
        <family val="2"/>
      </rPr>
      <t>3 month Nibor + margin</t>
    </r>
  </si>
  <si>
    <r>
      <rPr>
        <b/>
        <sz val="9"/>
        <rFont val="Calibri"/>
        <family val="2"/>
      </rPr>
      <t>Total non-perpetual</t>
    </r>
  </si>
  <si>
    <r>
      <rPr>
        <b/>
        <sz val="9"/>
        <rFont val="Calibri"/>
        <family val="2"/>
      </rPr>
      <t>Hybrid tier 1 bonds</t>
    </r>
  </si>
  <si>
    <r>
      <rPr>
        <sz val="9"/>
        <rFont val="Calibri"/>
        <family val="2"/>
      </rPr>
      <t>NOK 1000</t>
    </r>
  </si>
  <si>
    <r>
      <rPr>
        <sz val="9"/>
        <rFont val="Calibri"/>
        <family val="2"/>
      </rPr>
      <t>3 month Nibor + margin</t>
    </r>
  </si>
  <si>
    <r>
      <rPr>
        <sz val="9"/>
        <rFont val="Calibri"/>
        <family val="2"/>
      </rPr>
      <t>USD 75</t>
    </r>
  </si>
  <si>
    <r>
      <rPr>
        <sz val="9"/>
        <rFont val="Calibri"/>
        <family val="2"/>
      </rPr>
      <t>3 month Libor + margin</t>
    </r>
  </si>
  <si>
    <r>
      <rPr>
        <sz val="9"/>
        <rFont val="Calibri"/>
        <family val="2"/>
      </rPr>
      <t>NOK 684</t>
    </r>
  </si>
  <si>
    <r>
      <rPr>
        <sz val="9"/>
        <rFont val="Calibri"/>
        <family val="2"/>
      </rPr>
      <t>3 month Nibor + margin</t>
    </r>
  </si>
  <si>
    <r>
      <rPr>
        <sz val="9"/>
        <rFont val="Calibri"/>
        <family val="2"/>
      </rPr>
      <t>NOK 116</t>
    </r>
  </si>
  <si>
    <r>
      <rPr>
        <sz val="9"/>
        <rFont val="Calibri"/>
        <family val="2"/>
      </rPr>
      <t>3 month Nibor + margin</t>
    </r>
  </si>
  <si>
    <r>
      <rPr>
        <sz val="9"/>
        <rFont val="Calibri"/>
        <family val="2"/>
      </rPr>
      <t>NOK 40</t>
    </r>
  </si>
  <si>
    <r>
      <rPr>
        <sz val="9"/>
        <rFont val="Calibri"/>
        <family val="2"/>
      </rPr>
      <t>3 month Nibor + margin</t>
    </r>
  </si>
  <si>
    <r>
      <rPr>
        <b/>
        <sz val="9"/>
        <rFont val="Calibri"/>
        <family val="2"/>
      </rPr>
      <t>Total hybrids</t>
    </r>
  </si>
  <si>
    <r>
      <rPr>
        <sz val="9"/>
        <rFont val="Calibri"/>
        <family val="2"/>
      </rPr>
      <t>Accrued interest</t>
    </r>
  </si>
  <si>
    <r>
      <rPr>
        <b/>
        <sz val="9"/>
        <rFont val="Calibri"/>
        <family val="2"/>
      </rPr>
      <t>Total subordinated loan capital</t>
    </r>
  </si>
  <si>
    <r>
      <rPr>
        <sz val="9"/>
        <rFont val="Calibri"/>
        <family val="2"/>
      </rPr>
      <t>Subordinated loan capital and hybrid Tier 1 bonds (hybrids) in foreign currencies are included in the Group's total currency position so that there is no currency risk associated with the loans.</t>
    </r>
  </si>
  <si>
    <r>
      <rPr>
        <sz val="9"/>
        <rFont val="Calibri"/>
        <family val="2"/>
      </rPr>
      <t>Of a total of NOK 4 223 million in subordinated loan capital, NOK 2 242 million counts as core (Tier 1) capital and NOK 1 876 million as non-perpetual subordinated capital.</t>
    </r>
  </si>
  <si>
    <r>
      <rPr>
        <sz val="9"/>
        <rFont val="Calibri"/>
        <family val="2"/>
      </rPr>
      <t>Capitalised costs associated with borrowing are reflected in the calculation of amortised cost.</t>
    </r>
  </si>
  <si>
    <r>
      <rPr>
        <sz val="9"/>
        <rFont val="Calibri"/>
        <family val="2"/>
      </rPr>
      <t xml:space="preserve">Hybrid Tier 1 bonds can account for a maximum of 15 per cent of the combined core (Tier 1) capital for bonds with a fixed term and 35 per cent for hybrid Tier 1 bonds </t>
    </r>
  </si>
  <si>
    <r>
      <rPr>
        <sz val="9"/>
        <rFont val="Calibri"/>
        <family val="2"/>
      </rPr>
      <t>without a fixed term. Any excess amount counts as perpetual subordinated loan capital.</t>
    </r>
  </si>
  <si>
    <r>
      <rPr>
        <sz val="9"/>
        <rFont val="Calibri"/>
        <family val="2"/>
      </rPr>
      <t xml:space="preserve">and NOK 1,564 million as non-perpetual subordinated capital. Capitalised costs associated with borrowing are </t>
    </r>
  </si>
  <si>
    <r>
      <rPr>
        <sz val="9"/>
        <rFont val="Calibri"/>
        <family val="2"/>
      </rPr>
      <t>Any excess amount counts as perpetual subordinated loan capital.</t>
    </r>
  </si>
  <si>
    <r>
      <rPr>
        <i/>
        <sz val="9"/>
        <rFont val="Calibri"/>
        <family val="2"/>
      </rPr>
      <t xml:space="preserve"> Commitment amount for each type of commitment, divided into geographic areas before deductions for write-downs.</t>
    </r>
  </si>
  <si>
    <r>
      <rPr>
        <sz val="9"/>
        <rFont val="Calibri"/>
        <family val="2"/>
      </rPr>
      <t>(Amounts in NOK million)</t>
    </r>
  </si>
  <si>
    <r>
      <rPr>
        <b/>
        <sz val="9"/>
        <rFont val="Calibri"/>
        <family val="2"/>
      </rPr>
      <t xml:space="preserve">Gross loans </t>
    </r>
  </si>
  <si>
    <r>
      <rPr>
        <b/>
        <sz val="9"/>
        <rFont val="Calibri"/>
        <family val="2"/>
      </rPr>
      <t>Unutilised credit</t>
    </r>
  </si>
  <si>
    <r>
      <rPr>
        <b/>
        <sz val="9"/>
        <rFont val="Calibri"/>
        <family val="2"/>
      </rPr>
      <t>Guarantees</t>
    </r>
  </si>
  <si>
    <r>
      <rPr>
        <b/>
        <sz val="9"/>
        <rFont val="Calibri"/>
        <family val="2"/>
      </rPr>
      <t xml:space="preserve">Total </t>
    </r>
  </si>
  <si>
    <r>
      <rPr>
        <sz val="9"/>
        <rFont val="Calibri"/>
        <family val="2"/>
      </rPr>
      <t>Rogaland</t>
    </r>
  </si>
  <si>
    <r>
      <rPr>
        <sz val="9"/>
        <rFont val="Calibri"/>
        <family val="2"/>
      </rPr>
      <t>Agder counties</t>
    </r>
  </si>
  <si>
    <r>
      <rPr>
        <sz val="9"/>
        <rFont val="Calibri"/>
        <family val="2"/>
      </rPr>
      <t>Hordaland</t>
    </r>
  </si>
  <si>
    <r>
      <rPr>
        <sz val="9"/>
        <rFont val="Calibri"/>
        <family val="2"/>
      </rPr>
      <t>Other</t>
    </r>
  </si>
  <si>
    <r>
      <rPr>
        <b/>
        <sz val="9"/>
        <rFont val="Calibri"/>
        <family val="2"/>
      </rPr>
      <t>Total gross commitments, customers</t>
    </r>
  </si>
  <si>
    <r>
      <rPr>
        <sz val="9"/>
        <rFont val="Calibri"/>
        <family val="2"/>
      </rPr>
      <t>Rogaland</t>
    </r>
  </si>
  <si>
    <r>
      <rPr>
        <sz val="9"/>
        <rFont val="Calibri"/>
        <family val="2"/>
      </rPr>
      <t>Agder counties</t>
    </r>
  </si>
  <si>
    <r>
      <rPr>
        <sz val="9"/>
        <rFont val="Calibri"/>
        <family val="2"/>
      </rPr>
      <t>Hordaland</t>
    </r>
  </si>
  <si>
    <r>
      <rPr>
        <sz val="9"/>
        <rFont val="Calibri"/>
        <family val="2"/>
      </rPr>
      <t>Other</t>
    </r>
  </si>
  <si>
    <r>
      <rPr>
        <b/>
        <sz val="9"/>
        <rFont val="Calibri"/>
        <family val="2"/>
      </rPr>
      <t>Total gross commitments, customers</t>
    </r>
  </si>
  <si>
    <r>
      <rPr>
        <i/>
        <sz val="9"/>
        <rFont val="Calibri"/>
        <family val="2"/>
      </rPr>
      <t xml:space="preserve"> The total commitment amount, defined as gross lending to customers + guarantees + unutilised credit in the Group, after any write-down and without taking account of any security pledged and the average size of the commitments during the period, broken down by type of commitment</t>
    </r>
  </si>
  <si>
    <r>
      <rPr>
        <sz val="9"/>
        <rFont val="Calibri"/>
        <family val="2"/>
      </rPr>
      <t>(Amounts in NOK million)</t>
    </r>
  </si>
  <si>
    <r>
      <rPr>
        <b/>
        <sz val="9"/>
        <rFont val="Calibri"/>
        <family val="2"/>
      </rPr>
      <t xml:space="preserve">
Commitment amount</t>
    </r>
  </si>
  <si>
    <r>
      <rPr>
        <b/>
        <sz val="9"/>
        <rFont val="Calibri"/>
        <family val="2"/>
      </rPr>
      <t xml:space="preserve">Average 
commitment amount </t>
    </r>
  </si>
  <si>
    <r>
      <rPr>
        <sz val="9"/>
        <rFont val="Calibri"/>
        <family val="2"/>
      </rPr>
      <t>Enterprises</t>
    </r>
  </si>
  <si>
    <r>
      <rPr>
        <sz val="9"/>
        <rFont val="Calibri"/>
        <family val="2"/>
      </rPr>
      <t>Mass market</t>
    </r>
  </si>
  <si>
    <r>
      <rPr>
        <b/>
        <sz val="9"/>
        <rFont val="Calibri"/>
        <family val="2"/>
      </rPr>
      <t>Gross commitments, customers</t>
    </r>
  </si>
  <si>
    <r>
      <rPr>
        <sz val="9"/>
        <rFont val="Calibri"/>
        <family val="2"/>
      </rPr>
      <t>Individual write-downs</t>
    </r>
  </si>
  <si>
    <r>
      <rPr>
        <sz val="9"/>
        <rFont val="Calibri"/>
        <family val="2"/>
      </rPr>
      <t>Write-downs for groups of loans</t>
    </r>
  </si>
  <si>
    <r>
      <rPr>
        <sz val="9"/>
        <rFont val="Calibri"/>
        <family val="2"/>
      </rPr>
      <t>Write-down of guarantees</t>
    </r>
  </si>
  <si>
    <r>
      <rPr>
        <b/>
        <sz val="9"/>
        <rFont val="Calibri"/>
        <family val="2"/>
      </rPr>
      <t>Net commitments, customers</t>
    </r>
  </si>
  <si>
    <r>
      <rPr>
        <sz val="9"/>
        <rFont val="Calibri"/>
        <family val="2"/>
      </rPr>
      <t>Governments (Norges Bank)</t>
    </r>
  </si>
  <si>
    <r>
      <rPr>
        <sz val="9"/>
        <rFont val="Calibri"/>
        <family val="2"/>
      </rPr>
      <t>Institutions</t>
    </r>
  </si>
  <si>
    <r>
      <rPr>
        <b/>
        <sz val="9"/>
        <rFont val="Calibri"/>
        <family val="2"/>
      </rPr>
      <t>Total commitment amount</t>
    </r>
  </si>
  <si>
    <r>
      <rPr>
        <sz val="9"/>
        <rFont val="Calibri"/>
        <family val="2"/>
      </rPr>
      <t>Enterprises</t>
    </r>
  </si>
  <si>
    <r>
      <rPr>
        <sz val="9"/>
        <rFont val="Calibri"/>
        <family val="2"/>
      </rPr>
      <t>Mass market</t>
    </r>
  </si>
  <si>
    <r>
      <rPr>
        <b/>
        <sz val="9"/>
        <rFont val="Calibri"/>
        <family val="2"/>
      </rPr>
      <t>Gross commitments, customers</t>
    </r>
  </si>
  <si>
    <r>
      <rPr>
        <sz val="9"/>
        <rFont val="Calibri"/>
        <family val="2"/>
      </rPr>
      <t>Individual write-downs</t>
    </r>
  </si>
  <si>
    <r>
      <rPr>
        <sz val="9"/>
        <rFont val="Calibri"/>
        <family val="2"/>
      </rPr>
      <t>Write-downs for groups of loans</t>
    </r>
  </si>
  <si>
    <r>
      <rPr>
        <sz val="9"/>
        <rFont val="Calibri"/>
        <family val="2"/>
      </rPr>
      <t>Write-down of guarantees</t>
    </r>
  </si>
  <si>
    <r>
      <rPr>
        <b/>
        <sz val="9"/>
        <rFont val="Calibri"/>
        <family val="2"/>
      </rPr>
      <t>Net commitments, customers</t>
    </r>
  </si>
  <si>
    <r>
      <rPr>
        <sz val="9"/>
        <rFont val="Calibri"/>
        <family val="2"/>
      </rPr>
      <t>Governments (Norges Bank)</t>
    </r>
  </si>
  <si>
    <r>
      <rPr>
        <sz val="9"/>
        <rFont val="Calibri"/>
        <family val="2"/>
      </rPr>
      <t>Institutions</t>
    </r>
  </si>
  <si>
    <r>
      <rPr>
        <b/>
        <sz val="9"/>
        <rFont val="Calibri"/>
        <family val="2"/>
      </rPr>
      <t>Total commitment amount</t>
    </r>
  </si>
  <si>
    <r>
      <rPr>
        <i/>
        <sz val="9"/>
        <rFont val="Calibri"/>
        <family val="2"/>
      </rPr>
      <t xml:space="preserve"> Commitment amount for each type of commitment, broken down by sectors before deductions for write-downs.</t>
    </r>
  </si>
  <si>
    <r>
      <rPr>
        <sz val="9"/>
        <rFont val="Calibri"/>
        <family val="2"/>
      </rPr>
      <t>(Amounts in NOK million)</t>
    </r>
  </si>
  <si>
    <r>
      <rPr>
        <b/>
        <sz val="9"/>
        <rFont val="Calibri"/>
        <family val="2"/>
      </rPr>
      <t xml:space="preserve">Gross loans </t>
    </r>
  </si>
  <si>
    <r>
      <rPr>
        <b/>
        <sz val="9"/>
        <rFont val="Calibri"/>
        <family val="2"/>
      </rPr>
      <t>Unutilised credit and guarantees</t>
    </r>
  </si>
  <si>
    <r>
      <rPr>
        <b/>
        <sz val="9"/>
        <rFont val="Calibri"/>
        <family val="2"/>
      </rPr>
      <t>Total</t>
    </r>
  </si>
  <si>
    <r>
      <rPr>
        <sz val="9"/>
        <rFont val="Calibri"/>
        <family val="2"/>
      </rPr>
      <t xml:space="preserve">Gross loans </t>
    </r>
  </si>
  <si>
    <r>
      <rPr>
        <sz val="9"/>
        <rFont val="Calibri"/>
        <family val="2"/>
      </rPr>
      <t>Unutilised credit and guarantees</t>
    </r>
  </si>
  <si>
    <r>
      <rPr>
        <sz val="9"/>
        <rFont val="Calibri"/>
        <family val="2"/>
      </rPr>
      <t>Total</t>
    </r>
  </si>
  <si>
    <r>
      <rPr>
        <sz val="9"/>
        <rFont val="Calibri"/>
        <family val="2"/>
      </rPr>
      <t>Agriculture/forestry</t>
    </r>
  </si>
  <si>
    <r>
      <rPr>
        <sz val="9"/>
        <rFont val="Calibri"/>
        <family val="2"/>
      </rPr>
      <t>Fisheries/fish farming</t>
    </r>
  </si>
  <si>
    <r>
      <rPr>
        <sz val="9"/>
        <rFont val="Calibri"/>
        <family val="2"/>
      </rPr>
      <t>Mining operations and extraction</t>
    </r>
  </si>
  <si>
    <r>
      <rPr>
        <sz val="9"/>
        <rFont val="Calibri"/>
        <family val="2"/>
      </rPr>
      <t>Industry</t>
    </r>
  </si>
  <si>
    <r>
      <rPr>
        <sz val="9"/>
        <rFont val="Calibri"/>
        <family val="2"/>
      </rPr>
      <t>Power and water supply/building and construction</t>
    </r>
  </si>
  <si>
    <r>
      <rPr>
        <sz val="9"/>
        <rFont val="Calibri"/>
        <family val="2"/>
      </rPr>
      <t>Wholesale and retail trade, hotels and restaurants</t>
    </r>
  </si>
  <si>
    <r>
      <rPr>
        <sz val="9"/>
        <rFont val="Calibri"/>
        <family val="2"/>
      </rPr>
      <t>Overseas shipping, pipeline transport and other transport</t>
    </r>
  </si>
  <si>
    <r>
      <rPr>
        <sz val="9"/>
        <rFont val="Calibri"/>
        <family val="2"/>
      </rPr>
      <t>Property management</t>
    </r>
  </si>
  <si>
    <r>
      <rPr>
        <sz val="9"/>
        <rFont val="Calibri"/>
        <family val="2"/>
      </rPr>
      <t>Service sector</t>
    </r>
  </si>
  <si>
    <r>
      <rPr>
        <sz val="9"/>
        <rFont val="Calibri"/>
        <family val="2"/>
      </rPr>
      <t>Public sector and financial services</t>
    </r>
  </si>
  <si>
    <r>
      <rPr>
        <sz val="9"/>
        <rFont val="Calibri"/>
        <family val="2"/>
      </rPr>
      <t>Not allocated (added value fixed interest lending)</t>
    </r>
  </si>
  <si>
    <r>
      <rPr>
        <b/>
        <sz val="9"/>
        <rFont val="Calibri"/>
        <family val="2"/>
      </rPr>
      <t>Total for enterprises</t>
    </r>
  </si>
  <si>
    <r>
      <rPr>
        <sz val="9"/>
        <rFont val="Calibri"/>
        <family val="2"/>
      </rPr>
      <t>Mass market</t>
    </r>
  </si>
  <si>
    <r>
      <rPr>
        <b/>
        <sz val="9"/>
        <rFont val="Calibri"/>
        <family val="2"/>
      </rPr>
      <t>Total gross commitments, customers</t>
    </r>
  </si>
  <si>
    <r>
      <rPr>
        <i/>
        <sz val="9"/>
        <rFont val="Calibri"/>
        <family val="2"/>
      </rPr>
      <t xml:space="preserve"> Commitment amount for each type of commitment broken down by remaining maturity</t>
    </r>
  </si>
  <si>
    <r>
      <rPr>
        <sz val="9"/>
        <rFont val="Calibri"/>
        <family val="2"/>
      </rPr>
      <t>(Amounts in NOK million)</t>
    </r>
  </si>
  <si>
    <r>
      <rPr>
        <b/>
        <sz val="9"/>
        <rFont val="Calibri"/>
        <family val="2"/>
      </rPr>
      <t>Upon request</t>
    </r>
  </si>
  <si>
    <r>
      <rPr>
        <b/>
        <sz val="9"/>
        <rFont val="Calibri"/>
        <family val="2"/>
      </rPr>
      <t>&lt; 1 year</t>
    </r>
  </si>
  <si>
    <r>
      <rPr>
        <b/>
        <sz val="9"/>
        <rFont val="Calibri"/>
        <family val="2"/>
      </rPr>
      <t>1–5 years</t>
    </r>
  </si>
  <si>
    <r>
      <rPr>
        <b/>
        <sz val="9"/>
        <rFont val="Calibri"/>
        <family val="2"/>
      </rPr>
      <t>More than 5 years</t>
    </r>
  </si>
  <si>
    <r>
      <rPr>
        <b/>
        <sz val="9"/>
        <rFont val="Calibri"/>
        <family val="2"/>
      </rPr>
      <t>Total</t>
    </r>
  </si>
  <si>
    <r>
      <rPr>
        <sz val="9"/>
        <rFont val="Calibri"/>
        <family val="2"/>
      </rPr>
      <t xml:space="preserve">Gross loans </t>
    </r>
  </si>
  <si>
    <r>
      <rPr>
        <sz val="9"/>
        <rFont val="Calibri"/>
        <family val="2"/>
      </rPr>
      <t>Unutilised credit</t>
    </r>
  </si>
  <si>
    <r>
      <rPr>
        <sz val="9"/>
        <rFont val="Calibri"/>
        <family val="2"/>
      </rPr>
      <t>Guarantees</t>
    </r>
  </si>
  <si>
    <r>
      <rPr>
        <b/>
        <sz val="9"/>
        <rFont val="Calibri"/>
        <family val="2"/>
      </rPr>
      <t>Total gross commitments, customers</t>
    </r>
  </si>
  <si>
    <r>
      <rPr>
        <b/>
        <sz val="9"/>
        <rFont val="Calibri"/>
        <family val="2"/>
      </rPr>
      <t>Governments (Norges Bank)</t>
    </r>
  </si>
  <si>
    <r>
      <rPr>
        <b/>
        <sz val="9"/>
        <rFont val="Calibri"/>
        <family val="2"/>
      </rPr>
      <t xml:space="preserve">  –  </t>
    </r>
  </si>
  <si>
    <r>
      <rPr>
        <b/>
        <sz val="9"/>
        <rFont val="Calibri"/>
        <family val="2"/>
      </rPr>
      <t xml:space="preserve">  –  </t>
    </r>
  </si>
  <si>
    <r>
      <rPr>
        <b/>
        <sz val="9"/>
        <rFont val="Calibri"/>
        <family val="2"/>
      </rPr>
      <t xml:space="preserve">  –  </t>
    </r>
  </si>
  <si>
    <r>
      <rPr>
        <b/>
        <sz val="9"/>
        <rFont val="Calibri"/>
        <family val="2"/>
      </rPr>
      <t>Institutions</t>
    </r>
  </si>
  <si>
    <r>
      <rPr>
        <b/>
        <sz val="9"/>
        <rFont val="Calibri"/>
        <family val="2"/>
      </rPr>
      <t xml:space="preserve">  –  </t>
    </r>
  </si>
  <si>
    <r>
      <rPr>
        <b/>
        <sz val="9"/>
        <rFont val="Calibri"/>
        <family val="2"/>
      </rPr>
      <t xml:space="preserve">  –  </t>
    </r>
  </si>
  <si>
    <r>
      <rPr>
        <b/>
        <sz val="9"/>
        <rFont val="Calibri"/>
        <family val="2"/>
      </rPr>
      <t xml:space="preserve">  –  </t>
    </r>
  </si>
  <si>
    <r>
      <rPr>
        <sz val="9"/>
        <rFont val="Calibri"/>
        <family val="2"/>
      </rPr>
      <t xml:space="preserve">Gross loans </t>
    </r>
  </si>
  <si>
    <r>
      <rPr>
        <sz val="9"/>
        <rFont val="Calibri"/>
        <family val="2"/>
      </rPr>
      <t>Unutilised credit</t>
    </r>
  </si>
  <si>
    <r>
      <rPr>
        <sz val="9"/>
        <rFont val="Calibri"/>
        <family val="2"/>
      </rPr>
      <t>Guarantees</t>
    </r>
  </si>
  <si>
    <r>
      <rPr>
        <b/>
        <sz val="9"/>
        <rFont val="Calibri"/>
        <family val="2"/>
      </rPr>
      <t>Total gross commitments, customers</t>
    </r>
  </si>
  <si>
    <r>
      <rPr>
        <sz val="9"/>
        <rFont val="Calibri"/>
        <family val="2"/>
      </rPr>
      <t>Governments (Norges Bank)</t>
    </r>
  </si>
  <si>
    <r>
      <rPr>
        <sz val="9"/>
        <rFont val="Calibri"/>
        <family val="2"/>
      </rPr>
      <t xml:space="preserve">  –  </t>
    </r>
  </si>
  <si>
    <r>
      <rPr>
        <sz val="9"/>
        <rFont val="Calibri"/>
        <family val="2"/>
      </rPr>
      <t xml:space="preserve">  –  </t>
    </r>
  </si>
  <si>
    <r>
      <rPr>
        <sz val="9"/>
        <rFont val="Calibri"/>
        <family val="2"/>
      </rPr>
      <t xml:space="preserve">  –  </t>
    </r>
  </si>
  <si>
    <r>
      <rPr>
        <sz val="9"/>
        <rFont val="Calibri"/>
        <family val="2"/>
      </rPr>
      <t>Institutions</t>
    </r>
  </si>
  <si>
    <r>
      <rPr>
        <sz val="9"/>
        <rFont val="Calibri"/>
        <family val="2"/>
      </rPr>
      <t xml:space="preserve">  –  </t>
    </r>
  </si>
  <si>
    <r>
      <rPr>
        <sz val="9"/>
        <rFont val="Calibri"/>
        <family val="2"/>
      </rPr>
      <t xml:space="preserve">  –  </t>
    </r>
  </si>
  <si>
    <r>
      <rPr>
        <sz val="9"/>
        <rFont val="Calibri"/>
        <family val="2"/>
      </rPr>
      <t xml:space="preserve">  –  </t>
    </r>
  </si>
  <si>
    <r>
      <rPr>
        <i/>
        <sz val="9"/>
        <rFont val="Calibri"/>
        <family val="2"/>
      </rPr>
      <t xml:space="preserve"> Defaulted and doubtful commitments broken down by customer group</t>
    </r>
  </si>
  <si>
    <r>
      <rPr>
        <b/>
        <sz val="9"/>
        <rFont val="Calibri"/>
        <family val="2"/>
      </rPr>
      <t>Total commitment amount</t>
    </r>
  </si>
  <si>
    <r>
      <rPr>
        <b/>
        <sz val="9"/>
        <rFont val="Calibri"/>
        <family val="2"/>
      </rPr>
      <t>Amounts in NOK million</t>
    </r>
  </si>
  <si>
    <r>
      <rPr>
        <b/>
        <sz val="9"/>
        <rFont val="Calibri"/>
        <family val="2"/>
      </rPr>
      <t>In default</t>
    </r>
  </si>
  <si>
    <r>
      <rPr>
        <b/>
        <sz val="9"/>
        <rFont val="Calibri"/>
        <family val="2"/>
      </rPr>
      <t>Individual write-downs</t>
    </r>
  </si>
  <si>
    <r>
      <rPr>
        <b/>
        <sz val="9"/>
        <rFont val="Calibri"/>
        <family val="2"/>
      </rPr>
      <t>Value changes recognised during the period</t>
    </r>
  </si>
  <si>
    <r>
      <rPr>
        <sz val="9"/>
        <rFont val="Calibri"/>
        <family val="2"/>
      </rPr>
      <t>Agriculture/forestry</t>
    </r>
  </si>
  <si>
    <r>
      <rPr>
        <sz val="9"/>
        <rFont val="Calibri"/>
        <family val="2"/>
      </rPr>
      <t>Fisheries/fish farming</t>
    </r>
  </si>
  <si>
    <r>
      <rPr>
        <sz val="9"/>
        <rFont val="Calibri"/>
        <family val="2"/>
      </rPr>
      <t>Mining operations and extraction</t>
    </r>
  </si>
  <si>
    <r>
      <rPr>
        <sz val="9"/>
        <rFont val="Calibri"/>
        <family val="2"/>
      </rPr>
      <t>Industry</t>
    </r>
  </si>
  <si>
    <r>
      <rPr>
        <sz val="9"/>
        <rFont val="Calibri"/>
        <family val="2"/>
      </rPr>
      <t>Power and water supply/building and construction</t>
    </r>
  </si>
  <si>
    <r>
      <rPr>
        <sz val="9"/>
        <rFont val="Calibri"/>
        <family val="2"/>
      </rPr>
      <t>Wholesale and retail trade, hotels and restaurants</t>
    </r>
  </si>
  <si>
    <r>
      <rPr>
        <sz val="9"/>
        <rFont val="Calibri"/>
        <family val="2"/>
      </rPr>
      <t>Overseas shipping, pipeline transport and other transport</t>
    </r>
  </si>
  <si>
    <r>
      <rPr>
        <sz val="9"/>
        <rFont val="Calibri"/>
        <family val="2"/>
      </rPr>
      <t>Property management</t>
    </r>
  </si>
  <si>
    <r>
      <rPr>
        <sz val="9"/>
        <rFont val="Calibri"/>
        <family val="2"/>
      </rPr>
      <t>Service sector</t>
    </r>
  </si>
  <si>
    <r>
      <rPr>
        <sz val="9"/>
        <rFont val="Calibri"/>
        <family val="2"/>
      </rPr>
      <t>Public sector and financial services</t>
    </r>
  </si>
  <si>
    <r>
      <rPr>
        <b/>
        <sz val="9"/>
        <rFont val="Calibri"/>
        <family val="2"/>
      </rPr>
      <t>Total for enterprises</t>
    </r>
  </si>
  <si>
    <r>
      <rPr>
        <sz val="9"/>
        <rFont val="Calibri"/>
        <family val="2"/>
      </rPr>
      <t>Transferred from write-downs on groups of loans</t>
    </r>
  </si>
  <si>
    <r>
      <rPr>
        <sz val="9"/>
        <rFont val="Calibri"/>
        <family val="2"/>
      </rPr>
      <t>Mass market</t>
    </r>
  </si>
  <si>
    <r>
      <rPr>
        <b/>
        <sz val="9"/>
        <rFont val="Calibri"/>
        <family val="2"/>
      </rPr>
      <t>Total</t>
    </r>
  </si>
  <si>
    <r>
      <rPr>
        <b/>
        <sz val="9"/>
        <rFont val="Calibri"/>
        <family val="2"/>
      </rPr>
      <t>Amounts in NOK million</t>
    </r>
  </si>
  <si>
    <r>
      <rPr>
        <sz val="9"/>
        <rFont val="Calibri"/>
        <family val="2"/>
      </rPr>
      <t>Agriculture/forestry</t>
    </r>
  </si>
  <si>
    <r>
      <rPr>
        <sz val="9"/>
        <rFont val="Calibri"/>
        <family val="2"/>
      </rPr>
      <t>Fisheries/fish farming</t>
    </r>
  </si>
  <si>
    <r>
      <rPr>
        <sz val="9"/>
        <rFont val="Calibri"/>
        <family val="2"/>
      </rPr>
      <t>Mining operations and extraction</t>
    </r>
  </si>
  <si>
    <r>
      <rPr>
        <sz val="9"/>
        <rFont val="Calibri"/>
        <family val="2"/>
      </rPr>
      <t>Industry</t>
    </r>
  </si>
  <si>
    <r>
      <rPr>
        <sz val="9"/>
        <rFont val="Calibri"/>
        <family val="2"/>
      </rPr>
      <t>Power and water supply/building and construction</t>
    </r>
  </si>
  <si>
    <r>
      <rPr>
        <sz val="9"/>
        <rFont val="Calibri"/>
        <family val="2"/>
      </rPr>
      <t>Wholesale and retail trade, hotels and restaurants</t>
    </r>
  </si>
  <si>
    <r>
      <rPr>
        <sz val="9"/>
        <rFont val="Calibri"/>
        <family val="2"/>
      </rPr>
      <t>Overseas shipping, pipeline transport and other transport</t>
    </r>
  </si>
  <si>
    <r>
      <rPr>
        <sz val="9"/>
        <rFont val="Calibri"/>
        <family val="2"/>
      </rPr>
      <t>Property management</t>
    </r>
  </si>
  <si>
    <r>
      <rPr>
        <sz val="9"/>
        <rFont val="Calibri"/>
        <family val="2"/>
      </rPr>
      <t>Service sector</t>
    </r>
  </si>
  <si>
    <r>
      <rPr>
        <sz val="9"/>
        <rFont val="Calibri"/>
        <family val="2"/>
      </rPr>
      <t>Public sector and financial services</t>
    </r>
  </si>
  <si>
    <r>
      <rPr>
        <b/>
        <sz val="9"/>
        <rFont val="Calibri"/>
        <family val="2"/>
      </rPr>
      <t>Total for enterprises</t>
    </r>
  </si>
  <si>
    <r>
      <rPr>
        <sz val="9"/>
        <rFont val="Calibri"/>
        <family val="2"/>
      </rPr>
      <t>Transferred from write-downs on groups of loans</t>
    </r>
  </si>
  <si>
    <r>
      <rPr>
        <sz val="9"/>
        <rFont val="Calibri"/>
        <family val="2"/>
      </rPr>
      <t>Mass market</t>
    </r>
  </si>
  <si>
    <r>
      <rPr>
        <b/>
        <sz val="9"/>
        <rFont val="Calibri"/>
        <family val="2"/>
      </rPr>
      <t>Total</t>
    </r>
  </si>
  <si>
    <r>
      <rPr>
        <i/>
        <sz val="10"/>
        <rFont val="Calibri"/>
        <family val="2"/>
      </rPr>
      <t xml:space="preserve"> Actual losses for each default class during the period </t>
    </r>
  </si>
  <si>
    <r>
      <rPr>
        <sz val="10"/>
        <rFont val="Calibri"/>
        <family val="2"/>
      </rPr>
      <t>(Amounts in NOK million)</t>
    </r>
  </si>
  <si>
    <r>
      <rPr>
        <sz val="9"/>
        <rFont val="Calibri"/>
        <family val="2"/>
      </rPr>
      <t>A (0.00–0.10 %)</t>
    </r>
  </si>
  <si>
    <r>
      <rPr>
        <sz val="9"/>
        <rFont val="Calibri"/>
        <family val="2"/>
      </rPr>
      <t>B (0.10–0.25 %)</t>
    </r>
  </si>
  <si>
    <r>
      <rPr>
        <sz val="9"/>
        <rFont val="Calibri"/>
        <family val="2"/>
      </rPr>
      <t>C (0.25–0.50 %)</t>
    </r>
  </si>
  <si>
    <r>
      <rPr>
        <sz val="9"/>
        <rFont val="Calibri"/>
        <family val="2"/>
      </rPr>
      <t>D (0.50–0.75 %)</t>
    </r>
  </si>
  <si>
    <r>
      <rPr>
        <sz val="9"/>
        <rFont val="Calibri"/>
        <family val="2"/>
      </rPr>
      <t>E (0.75–1.25 %)</t>
    </r>
  </si>
  <si>
    <r>
      <rPr>
        <sz val="9"/>
        <rFont val="Calibri"/>
        <family val="2"/>
      </rPr>
      <t>F (1.25–2.50 %)</t>
    </r>
  </si>
  <si>
    <r>
      <rPr>
        <sz val="9"/>
        <rFont val="Calibri"/>
        <family val="2"/>
      </rPr>
      <t>G (2.50–5.00 %)</t>
    </r>
  </si>
  <si>
    <r>
      <rPr>
        <sz val="9"/>
        <rFont val="Calibri"/>
        <family val="2"/>
      </rPr>
      <t>H (5.00–10.00 %)</t>
    </r>
  </si>
  <si>
    <r>
      <rPr>
        <sz val="9"/>
        <rFont val="Calibri"/>
        <family val="2"/>
      </rPr>
      <t>I (10.00 –   )</t>
    </r>
  </si>
  <si>
    <r>
      <rPr>
        <sz val="9"/>
        <rFont val="Calibri"/>
        <family val="2"/>
      </rPr>
      <t>J</t>
    </r>
  </si>
  <si>
    <r>
      <rPr>
        <sz val="9"/>
        <rFont val="Calibri"/>
        <family val="2"/>
      </rPr>
      <t>K</t>
    </r>
  </si>
  <si>
    <r>
      <rPr>
        <b/>
        <sz val="9"/>
        <rFont val="Calibri"/>
        <family val="2"/>
      </rPr>
      <t>Total</t>
    </r>
  </si>
  <si>
    <r>
      <rPr>
        <i/>
        <sz val="9"/>
        <rFont val="Calibri"/>
        <family val="2"/>
      </rPr>
      <t>and write-downs:</t>
    </r>
  </si>
  <si>
    <r>
      <rPr>
        <sz val="9"/>
        <rFont val="Calibri"/>
        <family val="2"/>
      </rPr>
      <t>(Amounts in NOK million)</t>
    </r>
  </si>
  <si>
    <r>
      <rPr>
        <b/>
        <sz val="9"/>
        <rFont val="Calibri"/>
        <family val="2"/>
      </rPr>
      <t>Total commitment amount</t>
    </r>
  </si>
  <si>
    <r>
      <rPr>
        <b/>
        <sz val="9"/>
        <rFont val="Calibri"/>
        <family val="2"/>
      </rPr>
      <t>Individual write-downs</t>
    </r>
  </si>
  <si>
    <r>
      <rPr>
        <b/>
        <sz val="9"/>
        <rFont val="Calibri"/>
        <family val="2"/>
      </rPr>
      <t>Doubtful</t>
    </r>
  </si>
  <si>
    <r>
      <rPr>
        <b/>
        <sz val="9"/>
        <rFont val="Calibri"/>
        <family val="2"/>
      </rPr>
      <t>In default</t>
    </r>
  </si>
  <si>
    <r>
      <rPr>
        <sz val="9"/>
        <rFont val="Calibri"/>
        <family val="2"/>
      </rPr>
      <t>Rogaland</t>
    </r>
  </si>
  <si>
    <r>
      <rPr>
        <sz val="9"/>
        <rFont val="Calibri"/>
        <family val="2"/>
      </rPr>
      <t>Agder counties</t>
    </r>
  </si>
  <si>
    <r>
      <rPr>
        <sz val="9"/>
        <rFont val="Calibri"/>
        <family val="2"/>
      </rPr>
      <t>Hordaland</t>
    </r>
  </si>
  <si>
    <r>
      <rPr>
        <sz val="9"/>
        <rFont val="Calibri"/>
        <family val="2"/>
      </rPr>
      <t>Other</t>
    </r>
  </si>
  <si>
    <r>
      <rPr>
        <b/>
        <sz val="9"/>
        <rFont val="Calibri"/>
        <family val="2"/>
      </rPr>
      <t>Total</t>
    </r>
  </si>
  <si>
    <r>
      <rPr>
        <sz val="9"/>
        <rFont val="Calibri"/>
        <family val="2"/>
      </rPr>
      <t>Rogaland</t>
    </r>
  </si>
  <si>
    <r>
      <rPr>
        <sz val="9"/>
        <rFont val="Calibri"/>
        <family val="2"/>
      </rPr>
      <t>Agder counties</t>
    </r>
  </si>
  <si>
    <r>
      <rPr>
        <sz val="9"/>
        <rFont val="Calibri"/>
        <family val="2"/>
      </rPr>
      <t>Hordaland</t>
    </r>
  </si>
  <si>
    <r>
      <rPr>
        <sz val="9"/>
        <rFont val="Calibri"/>
        <family val="2"/>
      </rPr>
      <t>Other</t>
    </r>
  </si>
  <si>
    <r>
      <rPr>
        <b/>
        <sz val="9"/>
        <rFont val="Calibri"/>
        <family val="2"/>
      </rPr>
      <t>Total</t>
    </r>
  </si>
  <si>
    <r>
      <rPr>
        <i/>
        <sz val="9"/>
        <rFont val="Calibri"/>
        <family val="2"/>
      </rPr>
      <t xml:space="preserve"> Reconciliation of changes in changes in value and write-downs respectively for commitments with impairment</t>
    </r>
  </si>
  <si>
    <r>
      <rPr>
        <sz val="9"/>
        <rFont val="Calibri"/>
        <family val="2"/>
      </rPr>
      <t>(Amounts in NOK million)</t>
    </r>
  </si>
  <si>
    <r>
      <rPr>
        <b/>
        <sz val="9"/>
        <rFont val="Calibri"/>
        <family val="2"/>
      </rPr>
      <t>Opening balance</t>
    </r>
  </si>
  <si>
    <r>
      <rPr>
        <b/>
        <sz val="9"/>
        <rFont val="Calibri"/>
        <family val="2"/>
      </rPr>
      <t>Write-down amount recognised</t>
    </r>
  </si>
  <si>
    <r>
      <rPr>
        <b/>
        <sz val="9"/>
        <rFont val="Calibri"/>
        <family val="2"/>
      </rPr>
      <t>Amount set aside for or reversed from estimated losses</t>
    </r>
  </si>
  <si>
    <r>
      <rPr>
        <b/>
        <sz val="9"/>
        <rFont val="Calibri"/>
        <family val="2"/>
      </rPr>
      <t xml:space="preserve">Closing balance </t>
    </r>
  </si>
  <si>
    <r>
      <rPr>
        <sz val="9"/>
        <rFont val="Calibri"/>
        <family val="2"/>
      </rPr>
      <t>Individual write-downs</t>
    </r>
  </si>
  <si>
    <r>
      <rPr>
        <sz val="9"/>
        <rFont val="Calibri"/>
        <family val="2"/>
      </rPr>
      <t>Write-downs on groups of loans</t>
    </r>
  </si>
  <si>
    <r>
      <rPr>
        <sz val="9"/>
        <rFont val="Calibri"/>
        <family val="2"/>
      </rPr>
      <t>Specified provisions for losses, guarantees</t>
    </r>
  </si>
  <si>
    <r>
      <rPr>
        <b/>
        <sz val="9"/>
        <rFont val="Calibri"/>
        <family val="2"/>
      </rPr>
      <t>Total</t>
    </r>
  </si>
  <si>
    <r>
      <rPr>
        <sz val="9"/>
        <rFont val="Calibri"/>
        <family val="2"/>
      </rPr>
      <t>Individual write-downs</t>
    </r>
  </si>
  <si>
    <r>
      <rPr>
        <sz val="9"/>
        <rFont val="Calibri"/>
        <family val="2"/>
      </rPr>
      <t>Write-downs on groups of loans</t>
    </r>
  </si>
  <si>
    <r>
      <rPr>
        <sz val="9"/>
        <rFont val="Calibri"/>
        <family val="2"/>
      </rPr>
      <t>Specified provisions for losses, guarantees</t>
    </r>
  </si>
  <si>
    <r>
      <rPr>
        <b/>
        <sz val="9"/>
        <rFont val="Calibri"/>
        <family val="2"/>
      </rPr>
      <t>Total</t>
    </r>
  </si>
  <si>
    <r>
      <rPr>
        <i/>
        <sz val="9"/>
        <rFont val="Calibri"/>
        <family val="2"/>
      </rPr>
      <t>Distribution by risk classes in which the IRB approach is used</t>
    </r>
  </si>
  <si>
    <r>
      <rPr>
        <b/>
        <sz val="9"/>
        <rFont val="Calibri"/>
        <family val="2"/>
      </rPr>
      <t>2012                                                                        Commitment category</t>
    </r>
  </si>
  <si>
    <r>
      <rPr>
        <b/>
        <sz val="9"/>
        <rFont val="Calibri"/>
        <family val="2"/>
      </rPr>
      <t>Default
class</t>
    </r>
  </si>
  <si>
    <r>
      <rPr>
        <b/>
        <sz val="9"/>
        <rFont val="Calibri"/>
        <family val="2"/>
      </rPr>
      <t>Total EAD</t>
    </r>
  </si>
  <si>
    <r>
      <rPr>
        <b/>
        <sz val="9"/>
        <rFont val="Calibri"/>
        <family val="2"/>
      </rPr>
      <t>Total unutilised facility</t>
    </r>
  </si>
  <si>
    <r>
      <rPr>
        <b/>
        <sz val="9"/>
        <rFont val="Calibri"/>
        <family val="2"/>
      </rPr>
      <t>Average risk weight</t>
    </r>
  </si>
  <si>
    <r>
      <rPr>
        <b/>
        <sz val="9"/>
        <rFont val="Calibri"/>
        <family val="2"/>
      </rPr>
      <t>Average loss given default</t>
    </r>
  </si>
  <si>
    <r>
      <rPr>
        <b/>
        <sz val="9"/>
        <rFont val="Calibri"/>
        <family val="2"/>
      </rPr>
      <t>Average conversion factor</t>
    </r>
  </si>
  <si>
    <r>
      <rPr>
        <sz val="9"/>
        <rFont val="Calibri"/>
        <family val="2"/>
      </rPr>
      <t>Enterprises</t>
    </r>
  </si>
  <si>
    <r>
      <rPr>
        <sz val="9"/>
        <rFont val="Calibri"/>
        <family val="2"/>
      </rPr>
      <t>A</t>
    </r>
  </si>
  <si>
    <r>
      <rPr>
        <sz val="9"/>
        <rFont val="Calibri"/>
        <family val="2"/>
      </rPr>
      <t>B</t>
    </r>
  </si>
  <si>
    <r>
      <rPr>
        <sz val="9"/>
        <rFont val="Calibri"/>
        <family val="2"/>
      </rPr>
      <t>C</t>
    </r>
  </si>
  <si>
    <r>
      <rPr>
        <sz val="9"/>
        <rFont val="Calibri"/>
        <family val="2"/>
      </rPr>
      <t>D</t>
    </r>
  </si>
  <si>
    <r>
      <rPr>
        <sz val="9"/>
        <rFont val="Calibri"/>
        <family val="2"/>
      </rPr>
      <t>E</t>
    </r>
  </si>
  <si>
    <r>
      <rPr>
        <sz val="9"/>
        <rFont val="Calibri"/>
        <family val="2"/>
      </rPr>
      <t>F</t>
    </r>
  </si>
  <si>
    <r>
      <rPr>
        <sz val="9"/>
        <rFont val="Calibri"/>
        <family val="2"/>
      </rPr>
      <t>G</t>
    </r>
  </si>
  <si>
    <r>
      <rPr>
        <sz val="9"/>
        <rFont val="Calibri"/>
        <family val="2"/>
      </rPr>
      <t>H</t>
    </r>
  </si>
  <si>
    <r>
      <rPr>
        <sz val="9"/>
        <rFont val="Calibri"/>
        <family val="2"/>
      </rPr>
      <t>I</t>
    </r>
  </si>
  <si>
    <r>
      <rPr>
        <sz val="9"/>
        <rFont val="Calibri"/>
        <family val="2"/>
      </rPr>
      <t>J</t>
    </r>
  </si>
  <si>
    <r>
      <rPr>
        <sz val="9"/>
        <rFont val="Calibri"/>
        <family val="2"/>
      </rPr>
      <t>K</t>
    </r>
  </si>
  <si>
    <r>
      <rPr>
        <b/>
        <sz val="9"/>
        <rFont val="Calibri"/>
        <family val="2"/>
      </rPr>
      <t>Total for enterprises</t>
    </r>
  </si>
  <si>
    <r>
      <rPr>
        <sz val="9"/>
        <rFont val="Calibri"/>
        <family val="2"/>
      </rPr>
      <t>Commitments with mortgage on real estate</t>
    </r>
  </si>
  <si>
    <r>
      <rPr>
        <sz val="9"/>
        <rFont val="Calibri"/>
        <family val="2"/>
      </rPr>
      <t>A</t>
    </r>
  </si>
  <si>
    <r>
      <rPr>
        <sz val="9"/>
        <rFont val="Calibri"/>
        <family val="2"/>
      </rPr>
      <t>B</t>
    </r>
  </si>
  <si>
    <r>
      <rPr>
        <sz val="9"/>
        <rFont val="Calibri"/>
        <family val="2"/>
      </rPr>
      <t>C</t>
    </r>
  </si>
  <si>
    <r>
      <rPr>
        <sz val="9"/>
        <rFont val="Calibri"/>
        <family val="2"/>
      </rPr>
      <t>D</t>
    </r>
  </si>
  <si>
    <r>
      <rPr>
        <sz val="9"/>
        <rFont val="Calibri"/>
        <family val="2"/>
      </rPr>
      <t>E</t>
    </r>
  </si>
  <si>
    <r>
      <rPr>
        <sz val="9"/>
        <rFont val="Calibri"/>
        <family val="2"/>
      </rPr>
      <t>F</t>
    </r>
  </si>
  <si>
    <r>
      <rPr>
        <sz val="9"/>
        <rFont val="Calibri"/>
        <family val="2"/>
      </rPr>
      <t>G</t>
    </r>
  </si>
  <si>
    <r>
      <rPr>
        <sz val="9"/>
        <rFont val="Calibri"/>
        <family val="2"/>
      </rPr>
      <t>H</t>
    </r>
  </si>
  <si>
    <r>
      <rPr>
        <sz val="9"/>
        <rFont val="Calibri"/>
        <family val="2"/>
      </rPr>
      <t>I</t>
    </r>
  </si>
  <si>
    <r>
      <rPr>
        <sz val="9"/>
        <rFont val="Calibri"/>
        <family val="2"/>
      </rPr>
      <t>J</t>
    </r>
  </si>
  <si>
    <r>
      <rPr>
        <sz val="9"/>
        <rFont val="Calibri"/>
        <family val="2"/>
      </rPr>
      <t>K</t>
    </r>
  </si>
  <si>
    <r>
      <rPr>
        <b/>
        <sz val="9"/>
        <rFont val="Calibri"/>
        <family val="2"/>
      </rPr>
      <t>Total mass market, real estate</t>
    </r>
  </si>
  <si>
    <r>
      <rPr>
        <sz val="9"/>
        <rFont val="Calibri"/>
        <family val="2"/>
      </rPr>
      <t>Other mass market</t>
    </r>
  </si>
  <si>
    <r>
      <rPr>
        <sz val="9"/>
        <rFont val="Calibri"/>
        <family val="2"/>
      </rPr>
      <t>A</t>
    </r>
  </si>
  <si>
    <r>
      <rPr>
        <sz val="9"/>
        <rFont val="Calibri"/>
        <family val="2"/>
      </rPr>
      <t>B</t>
    </r>
  </si>
  <si>
    <r>
      <rPr>
        <sz val="9"/>
        <rFont val="Calibri"/>
        <family val="2"/>
      </rPr>
      <t>C</t>
    </r>
  </si>
  <si>
    <r>
      <rPr>
        <sz val="9"/>
        <rFont val="Calibri"/>
        <family val="2"/>
      </rPr>
      <t>D</t>
    </r>
  </si>
  <si>
    <r>
      <rPr>
        <sz val="9"/>
        <rFont val="Calibri"/>
        <family val="2"/>
      </rPr>
      <t>E</t>
    </r>
  </si>
  <si>
    <r>
      <rPr>
        <sz val="9"/>
        <rFont val="Calibri"/>
        <family val="2"/>
      </rPr>
      <t>F</t>
    </r>
  </si>
  <si>
    <r>
      <rPr>
        <sz val="9"/>
        <rFont val="Calibri"/>
        <family val="2"/>
      </rPr>
      <t>G</t>
    </r>
  </si>
  <si>
    <r>
      <rPr>
        <sz val="9"/>
        <rFont val="Calibri"/>
        <family val="2"/>
      </rPr>
      <t>H</t>
    </r>
  </si>
  <si>
    <r>
      <rPr>
        <sz val="9"/>
        <rFont val="Calibri"/>
        <family val="2"/>
      </rPr>
      <t>I</t>
    </r>
  </si>
  <si>
    <r>
      <rPr>
        <sz val="9"/>
        <rFont val="Calibri"/>
        <family val="2"/>
      </rPr>
      <t>J</t>
    </r>
  </si>
  <si>
    <r>
      <rPr>
        <sz val="9"/>
        <rFont val="Calibri"/>
        <family val="2"/>
      </rPr>
      <t>K</t>
    </r>
  </si>
  <si>
    <r>
      <rPr>
        <b/>
        <sz val="9"/>
        <rFont val="Calibri"/>
        <family val="2"/>
      </rPr>
      <t>Total other mass market</t>
    </r>
  </si>
  <si>
    <r>
      <rPr>
        <b/>
        <sz val="9"/>
        <rFont val="Calibri"/>
        <family val="2"/>
      </rPr>
      <t>2011                                                                        Commitment category</t>
    </r>
  </si>
  <si>
    <r>
      <rPr>
        <b/>
        <sz val="9"/>
        <rFont val="Calibri"/>
        <family val="2"/>
      </rPr>
      <t>Default
class</t>
    </r>
  </si>
  <si>
    <r>
      <rPr>
        <b/>
        <sz val="9"/>
        <rFont val="Calibri"/>
        <family val="2"/>
      </rPr>
      <t>Total EAD</t>
    </r>
  </si>
  <si>
    <r>
      <rPr>
        <b/>
        <sz val="9"/>
        <rFont val="Calibri"/>
        <family val="2"/>
      </rPr>
      <t>Total unutilised facility</t>
    </r>
  </si>
  <si>
    <r>
      <rPr>
        <b/>
        <sz val="9"/>
        <rFont val="Calibri"/>
        <family val="2"/>
      </rPr>
      <t>Average risk weight</t>
    </r>
  </si>
  <si>
    <r>
      <rPr>
        <b/>
        <sz val="9"/>
        <rFont val="Calibri"/>
        <family val="2"/>
      </rPr>
      <t>Average loss given default</t>
    </r>
  </si>
  <si>
    <r>
      <rPr>
        <b/>
        <sz val="9"/>
        <rFont val="Calibri"/>
        <family val="2"/>
      </rPr>
      <t>Average conversion factor</t>
    </r>
  </si>
  <si>
    <r>
      <rPr>
        <sz val="9"/>
        <rFont val="Calibri"/>
        <family val="2"/>
      </rPr>
      <t>Enterprises</t>
    </r>
  </si>
  <si>
    <r>
      <rPr>
        <sz val="9"/>
        <rFont val="Calibri"/>
        <family val="2"/>
      </rPr>
      <t>A</t>
    </r>
  </si>
  <si>
    <r>
      <rPr>
        <sz val="9"/>
        <rFont val="Calibri"/>
        <family val="2"/>
      </rPr>
      <t>B</t>
    </r>
  </si>
  <si>
    <r>
      <rPr>
        <sz val="9"/>
        <rFont val="Calibri"/>
        <family val="2"/>
      </rPr>
      <t>C</t>
    </r>
  </si>
  <si>
    <r>
      <rPr>
        <sz val="9"/>
        <rFont val="Calibri"/>
        <family val="2"/>
      </rPr>
      <t>D</t>
    </r>
  </si>
  <si>
    <r>
      <rPr>
        <sz val="9"/>
        <rFont val="Calibri"/>
        <family val="2"/>
      </rPr>
      <t>E</t>
    </r>
  </si>
  <si>
    <r>
      <rPr>
        <sz val="9"/>
        <rFont val="Calibri"/>
        <family val="2"/>
      </rPr>
      <t>F</t>
    </r>
  </si>
  <si>
    <r>
      <rPr>
        <sz val="9"/>
        <rFont val="Calibri"/>
        <family val="2"/>
      </rPr>
      <t>G</t>
    </r>
  </si>
  <si>
    <r>
      <rPr>
        <sz val="9"/>
        <rFont val="Calibri"/>
        <family val="2"/>
      </rPr>
      <t>H</t>
    </r>
  </si>
  <si>
    <r>
      <rPr>
        <sz val="9"/>
        <rFont val="Calibri"/>
        <family val="2"/>
      </rPr>
      <t>I</t>
    </r>
  </si>
  <si>
    <r>
      <rPr>
        <sz val="9"/>
        <rFont val="Calibri"/>
        <family val="2"/>
      </rPr>
      <t>J</t>
    </r>
  </si>
  <si>
    <r>
      <rPr>
        <sz val="9"/>
        <rFont val="Calibri"/>
        <family val="2"/>
      </rPr>
      <t>K</t>
    </r>
  </si>
  <si>
    <r>
      <rPr>
        <b/>
        <sz val="9"/>
        <rFont val="Calibri"/>
        <family val="2"/>
      </rPr>
      <t>Total for enterprises</t>
    </r>
  </si>
  <si>
    <r>
      <rPr>
        <sz val="9"/>
        <rFont val="Calibri"/>
        <family val="2"/>
      </rPr>
      <t>Commitments with mortgage on real estate</t>
    </r>
  </si>
  <si>
    <r>
      <rPr>
        <sz val="9"/>
        <rFont val="Calibri"/>
        <family val="2"/>
      </rPr>
      <t>A</t>
    </r>
  </si>
  <si>
    <r>
      <rPr>
        <sz val="9"/>
        <rFont val="Calibri"/>
        <family val="2"/>
      </rPr>
      <t>B</t>
    </r>
  </si>
  <si>
    <r>
      <rPr>
        <sz val="9"/>
        <rFont val="Calibri"/>
        <family val="2"/>
      </rPr>
      <t>C</t>
    </r>
  </si>
  <si>
    <r>
      <rPr>
        <sz val="9"/>
        <rFont val="Calibri"/>
        <family val="2"/>
      </rPr>
      <t>D</t>
    </r>
  </si>
  <si>
    <r>
      <rPr>
        <sz val="9"/>
        <rFont val="Calibri"/>
        <family val="2"/>
      </rPr>
      <t>E</t>
    </r>
  </si>
  <si>
    <r>
      <rPr>
        <sz val="9"/>
        <rFont val="Calibri"/>
        <family val="2"/>
      </rPr>
      <t>F</t>
    </r>
  </si>
  <si>
    <r>
      <rPr>
        <sz val="9"/>
        <rFont val="Calibri"/>
        <family val="2"/>
      </rPr>
      <t>G</t>
    </r>
  </si>
  <si>
    <r>
      <rPr>
        <sz val="9"/>
        <rFont val="Calibri"/>
        <family val="2"/>
      </rPr>
      <t>H</t>
    </r>
  </si>
  <si>
    <r>
      <rPr>
        <sz val="9"/>
        <rFont val="Calibri"/>
        <family val="2"/>
      </rPr>
      <t>I</t>
    </r>
  </si>
  <si>
    <r>
      <rPr>
        <sz val="9"/>
        <rFont val="Calibri"/>
        <family val="2"/>
      </rPr>
      <t>J</t>
    </r>
  </si>
  <si>
    <r>
      <rPr>
        <sz val="9"/>
        <rFont val="Calibri"/>
        <family val="2"/>
      </rPr>
      <t>K</t>
    </r>
  </si>
  <si>
    <r>
      <rPr>
        <b/>
        <sz val="9"/>
        <rFont val="Calibri"/>
        <family val="2"/>
      </rPr>
      <t>Total mass market, real estate</t>
    </r>
  </si>
  <si>
    <r>
      <rPr>
        <sz val="9"/>
        <rFont val="Calibri"/>
        <family val="2"/>
      </rPr>
      <t>Other mass market</t>
    </r>
  </si>
  <si>
    <r>
      <rPr>
        <sz val="9"/>
        <rFont val="Calibri"/>
        <family val="2"/>
      </rPr>
      <t>A</t>
    </r>
  </si>
  <si>
    <r>
      <rPr>
        <sz val="9"/>
        <rFont val="Calibri"/>
        <family val="2"/>
      </rPr>
      <t>B</t>
    </r>
  </si>
  <si>
    <r>
      <rPr>
        <sz val="9"/>
        <rFont val="Calibri"/>
        <family val="2"/>
      </rPr>
      <t>C</t>
    </r>
  </si>
  <si>
    <r>
      <rPr>
        <sz val="9"/>
        <rFont val="Calibri"/>
        <family val="2"/>
      </rPr>
      <t>D</t>
    </r>
  </si>
  <si>
    <r>
      <rPr>
        <sz val="9"/>
        <rFont val="Calibri"/>
        <family val="2"/>
      </rPr>
      <t>E</t>
    </r>
  </si>
  <si>
    <r>
      <rPr>
        <sz val="9"/>
        <rFont val="Calibri"/>
        <family val="2"/>
      </rPr>
      <t>F</t>
    </r>
  </si>
  <si>
    <r>
      <rPr>
        <sz val="9"/>
        <rFont val="Calibri"/>
        <family val="2"/>
      </rPr>
      <t>G</t>
    </r>
  </si>
  <si>
    <r>
      <rPr>
        <sz val="9"/>
        <rFont val="Calibri"/>
        <family val="2"/>
      </rPr>
      <t>H</t>
    </r>
  </si>
  <si>
    <r>
      <rPr>
        <sz val="9"/>
        <rFont val="Calibri"/>
        <family val="2"/>
      </rPr>
      <t>I</t>
    </r>
  </si>
  <si>
    <r>
      <rPr>
        <sz val="9"/>
        <rFont val="Calibri"/>
        <family val="2"/>
      </rPr>
      <t>J</t>
    </r>
  </si>
  <si>
    <r>
      <rPr>
        <sz val="9"/>
        <rFont val="Calibri"/>
        <family val="2"/>
      </rPr>
      <t>K</t>
    </r>
  </si>
  <si>
    <r>
      <rPr>
        <b/>
        <sz val="9"/>
        <rFont val="Calibri"/>
        <family val="2"/>
      </rPr>
      <t>Total other mass market</t>
    </r>
  </si>
  <si>
    <r>
      <rPr>
        <i/>
        <sz val="9"/>
        <rFont val="Calibri"/>
        <family val="2"/>
      </rPr>
      <t xml:space="preserve">IRB default level – PD </t>
    </r>
  </si>
  <si>
    <r>
      <rPr>
        <b/>
        <sz val="9"/>
        <rFont val="Calibri"/>
        <family val="2"/>
      </rPr>
      <t>Portfolio</t>
    </r>
  </si>
  <si>
    <r>
      <rPr>
        <b/>
        <sz val="9"/>
        <rFont val="Calibri"/>
        <family val="2"/>
      </rPr>
      <t>Estimated defaults</t>
    </r>
  </si>
  <si>
    <r>
      <rPr>
        <b/>
        <sz val="9"/>
        <rFont val="Calibri"/>
        <family val="2"/>
      </rPr>
      <t>Estimated defaults</t>
    </r>
  </si>
  <si>
    <r>
      <rPr>
        <b/>
        <sz val="9"/>
        <rFont val="Calibri"/>
        <family val="2"/>
      </rPr>
      <t xml:space="preserve">Actual defaults </t>
    </r>
  </si>
  <si>
    <r>
      <rPr>
        <sz val="9"/>
        <rFont val="Calibri"/>
        <family val="2"/>
      </rPr>
      <t>Mass market with mortgage on real estate</t>
    </r>
  </si>
  <si>
    <r>
      <rPr>
        <sz val="9"/>
        <rFont val="Calibri"/>
        <family val="2"/>
      </rPr>
      <t>Other mass market</t>
    </r>
  </si>
  <si>
    <r>
      <rPr>
        <sz val="9"/>
        <rFont val="Calibri"/>
        <family val="2"/>
      </rPr>
      <t>Enterprises</t>
    </r>
  </si>
  <si>
    <r>
      <rPr>
        <i/>
        <sz val="9"/>
        <rFont val="Calibri"/>
        <family val="2"/>
      </rPr>
      <t xml:space="preserve"> Loss given default for defaulted loans – LGD </t>
    </r>
  </si>
  <si>
    <r>
      <rPr>
        <b/>
        <sz val="9"/>
        <rFont val="Calibri"/>
        <family val="2"/>
      </rPr>
      <t>Portfolio</t>
    </r>
  </si>
  <si>
    <r>
      <rPr>
        <sz val="9"/>
        <rFont val="Calibri"/>
        <family val="2"/>
      </rPr>
      <t>Mass market with mortgage on real estate</t>
    </r>
  </si>
  <si>
    <r>
      <rPr>
        <sz val="9"/>
        <rFont val="Calibri"/>
        <family val="2"/>
      </rPr>
      <t>Other mass market</t>
    </r>
  </si>
  <si>
    <r>
      <rPr>
        <i/>
        <sz val="9"/>
        <rFont val="Calibri"/>
        <family val="2"/>
      </rPr>
      <t xml:space="preserve"> Total commitment amount and percentage secured by mortgage, broken down by commitment categories (IRB)</t>
    </r>
  </si>
  <si>
    <r>
      <rPr>
        <b/>
        <sz val="9"/>
        <rFont val="Calibri"/>
        <family val="2"/>
      </rPr>
      <t>Commitment category</t>
    </r>
  </si>
  <si>
    <r>
      <rPr>
        <b/>
        <sz val="9"/>
        <rFont val="Calibri"/>
        <family val="2"/>
      </rPr>
      <t xml:space="preserve">                  Commitment amount</t>
    </r>
  </si>
  <si>
    <r>
      <rPr>
        <b/>
        <sz val="9"/>
        <rFont val="Calibri"/>
        <family val="2"/>
      </rPr>
      <t xml:space="preserve">Of which secured by mortgage on real estate </t>
    </r>
    <r>
      <rPr>
        <b/>
        <vertAlign val="superscript"/>
        <sz val="9"/>
        <rFont val="Calibri"/>
      </rPr>
      <t>1)</t>
    </r>
  </si>
  <si>
    <r>
      <rPr>
        <sz val="9"/>
        <rFont val="Calibri"/>
        <family val="2"/>
      </rPr>
      <t xml:space="preserve">                 Commitment amount</t>
    </r>
  </si>
  <si>
    <r>
      <rPr>
        <sz val="9"/>
        <rFont val="Calibri"/>
        <family val="2"/>
      </rPr>
      <t xml:space="preserve">Of which secured by mortgage on real estate </t>
    </r>
    <r>
      <rPr>
        <vertAlign val="superscript"/>
        <sz val="9"/>
        <rFont val="Calibri"/>
      </rPr>
      <t>1)</t>
    </r>
  </si>
  <si>
    <r>
      <rPr>
        <vertAlign val="superscript"/>
        <sz val="9"/>
        <rFont val="Calibri"/>
        <family val="2"/>
      </rPr>
      <t>2)</t>
    </r>
  </si>
  <si>
    <r>
      <rPr>
        <b/>
        <sz val="9"/>
        <rFont val="Calibri"/>
        <family val="2"/>
      </rPr>
      <t xml:space="preserve">Total </t>
    </r>
  </si>
  <si>
    <r>
      <rPr>
        <vertAlign val="superscript"/>
        <sz val="9"/>
        <rFont val="Calibri"/>
        <family val="2"/>
      </rPr>
      <t>1)</t>
    </r>
    <r>
      <rPr>
        <sz val="9"/>
        <rFont val="Calibri"/>
      </rPr>
      <t xml:space="preserve"> Percentage of total commitment with such security in relation to total commitment for the relevant commitment category</t>
    </r>
  </si>
  <si>
    <r>
      <rPr>
        <vertAlign val="superscript"/>
        <sz val="9"/>
        <rFont val="Calibri"/>
        <family val="2"/>
      </rPr>
      <t>2)</t>
    </r>
    <r>
      <rPr>
        <sz val="9"/>
        <rFont val="Calibri"/>
      </rPr>
      <t xml:space="preserve"> A commitment for a mass market customer in which the realisation value of the home is deemed to be less than 30 per cent of the customer's commitment</t>
    </r>
  </si>
  <si>
    <r>
      <rPr>
        <sz val="9"/>
        <rFont val="Calibri"/>
        <family val="2"/>
      </rPr>
      <t>is not classified as a commitment with real estate, but as other mass market.</t>
    </r>
  </si>
  <si>
    <r>
      <rPr>
        <sz val="9"/>
        <rFont val="Calibri"/>
        <family val="2"/>
      </rPr>
      <t>SpareBank 1 SR-Bank has no pledged security that results in a reduced commitment amount. For enterprises the security pledged</t>
    </r>
  </si>
  <si>
    <r>
      <rPr>
        <sz val="9"/>
        <rFont val="Calibri"/>
        <family val="2"/>
      </rPr>
      <t xml:space="preserve">is not taken into account in the LGD calculation. Instead, LGD factors established by the authorities are applied. The Group therefore does not list </t>
    </r>
  </si>
  <si>
    <r>
      <rPr>
        <sz val="9"/>
        <rFont val="Calibri"/>
        <family val="2"/>
      </rPr>
      <t>this type of commitment in the table above.</t>
    </r>
  </si>
  <si>
    <r>
      <rPr>
        <i/>
        <sz val="9"/>
        <rFont val="Calibri"/>
        <family val="2"/>
      </rPr>
      <t xml:space="preserve"> The actual changes in value for the individual commitment category and development from previous periods (IRB):</t>
    </r>
  </si>
  <si>
    <r>
      <rPr>
        <sz val="9"/>
        <rFont val="Calibri"/>
        <family val="2"/>
      </rPr>
      <t>Amounts in NOK million</t>
    </r>
  </si>
  <si>
    <r>
      <rPr>
        <b/>
        <sz val="9"/>
        <rFont val="Calibri"/>
        <family val="2"/>
      </rPr>
      <t>Value 
31/12/2012</t>
    </r>
  </si>
  <si>
    <r>
      <rPr>
        <b/>
        <sz val="9"/>
        <rFont val="Calibri"/>
        <family val="2"/>
      </rPr>
      <t>Change in value 
in 2012 (%)</t>
    </r>
  </si>
  <si>
    <r>
      <rPr>
        <b/>
        <sz val="9"/>
        <rFont val="Calibri"/>
        <family val="2"/>
      </rPr>
      <t>Value 
31/12/2011</t>
    </r>
  </si>
  <si>
    <r>
      <rPr>
        <b/>
        <sz val="9"/>
        <rFont val="Calibri"/>
        <family val="2"/>
      </rPr>
      <t>Change in value 
in 2011 (%)</t>
    </r>
  </si>
  <si>
    <r>
      <rPr>
        <b/>
        <sz val="9"/>
        <rFont val="Calibri"/>
        <family val="2"/>
      </rPr>
      <t>Value 
31/12/2010</t>
    </r>
  </si>
  <si>
    <r>
      <rPr>
        <b/>
        <sz val="9"/>
        <rFont val="Calibri"/>
        <family val="2"/>
      </rPr>
      <t>Change in value 
in 2010 (%)</t>
    </r>
  </si>
  <si>
    <r>
      <rPr>
        <b/>
        <sz val="9"/>
        <rFont val="Calibri"/>
        <family val="2"/>
      </rPr>
      <t>Value 
31/12/2009</t>
    </r>
  </si>
  <si>
    <r>
      <rPr>
        <sz val="9"/>
        <rFont val="Calibri"/>
        <family val="2"/>
      </rPr>
      <t>Mass market commitments</t>
    </r>
  </si>
  <si>
    <r>
      <rPr>
        <sz val="9"/>
        <rFont val="Calibri"/>
        <family val="2"/>
      </rPr>
      <t xml:space="preserve">  – of which mass market SME</t>
    </r>
  </si>
  <si>
    <r>
      <rPr>
        <sz val="9"/>
        <rFont val="Calibri"/>
        <family val="2"/>
      </rPr>
      <t xml:space="preserve">  – of which commitments with mortgage on real estate</t>
    </r>
  </si>
  <si>
    <r>
      <rPr>
        <sz val="9"/>
        <rFont val="Calibri"/>
        <family val="2"/>
      </rPr>
      <t xml:space="preserve">  – of which other mass market commitments</t>
    </r>
  </si>
  <si>
    <r>
      <rPr>
        <b/>
        <sz val="9"/>
        <rFont val="Calibri"/>
        <family val="2"/>
      </rPr>
      <t>Total</t>
    </r>
  </si>
  <si>
    <r>
      <rPr>
        <i/>
        <sz val="9"/>
        <rFont val="Calibri"/>
        <family val="2"/>
      </rPr>
      <t xml:space="preserve"> Investments (equity positions outside the trading portfolio) by purpose</t>
    </r>
  </si>
  <si>
    <r>
      <rPr>
        <b/>
        <sz val="9"/>
        <rFont val="Calibri"/>
        <family val="2"/>
      </rPr>
      <t>Investments</t>
    </r>
  </si>
  <si>
    <r>
      <rPr>
        <b/>
        <sz val="9"/>
        <rFont val="Calibri"/>
        <family val="2"/>
      </rPr>
      <t>Financial investments at fair value through profit and loss</t>
    </r>
  </si>
  <si>
    <r>
      <rPr>
        <sz val="9"/>
        <rFont val="Calibri"/>
        <family val="2"/>
      </rPr>
      <t>Progressus</t>
    </r>
  </si>
  <si>
    <r>
      <rPr>
        <sz val="9"/>
        <rFont val="Calibri"/>
        <family val="2"/>
      </rPr>
      <t xml:space="preserve">Borea Opportunity II </t>
    </r>
  </si>
  <si>
    <r>
      <rPr>
        <sz val="9"/>
        <rFont val="Calibri"/>
        <family val="2"/>
      </rPr>
      <t>Hitec Vision Private Equity IV LP</t>
    </r>
  </si>
  <si>
    <r>
      <rPr>
        <sz val="9"/>
        <rFont val="Calibri"/>
        <family val="2"/>
      </rPr>
      <t>Hitec Vision Asset Solution LP</t>
    </r>
  </si>
  <si>
    <r>
      <rPr>
        <sz val="9"/>
        <rFont val="Calibri"/>
        <family val="2"/>
      </rPr>
      <t>OptiMarin</t>
    </r>
  </si>
  <si>
    <r>
      <rPr>
        <sz val="9"/>
        <rFont val="Calibri"/>
        <family val="2"/>
      </rPr>
      <t>Other financial investments</t>
    </r>
  </si>
  <si>
    <r>
      <rPr>
        <b/>
        <sz val="9"/>
        <rFont val="Calibri"/>
        <family val="2"/>
      </rPr>
      <t>Total financial investments at fair value through profit and loss</t>
    </r>
  </si>
  <si>
    <r>
      <rPr>
        <b/>
        <sz val="9"/>
        <rFont val="Calibri"/>
        <family val="2"/>
      </rPr>
      <t>Strategic investments at fair value through profit and loss</t>
    </r>
  </si>
  <si>
    <r>
      <rPr>
        <sz val="9"/>
        <rFont val="Calibri"/>
        <family val="2"/>
      </rPr>
      <t>Nordito Property</t>
    </r>
  </si>
  <si>
    <r>
      <rPr>
        <sz val="9"/>
        <rFont val="Calibri"/>
        <family val="2"/>
      </rPr>
      <t>Nets Holding</t>
    </r>
  </si>
  <si>
    <r>
      <rPr>
        <b/>
        <sz val="9"/>
        <rFont val="Calibri"/>
        <family val="2"/>
      </rPr>
      <t>Total strategic investments at fair value through profit and loss</t>
    </r>
  </si>
  <si>
    <r>
      <rPr>
        <b/>
        <sz val="9"/>
        <rFont val="Calibri"/>
        <family val="2"/>
      </rPr>
      <t>Strategic investments available for sale</t>
    </r>
  </si>
  <si>
    <r>
      <rPr>
        <sz val="9"/>
        <rFont val="Calibri"/>
        <family val="2"/>
      </rPr>
      <t>Other strategic investments</t>
    </r>
  </si>
  <si>
    <r>
      <rPr>
        <b/>
        <sz val="9"/>
        <rFont val="Calibri"/>
        <family val="2"/>
      </rPr>
      <t>Total</t>
    </r>
  </si>
  <si>
    <r>
      <rPr>
        <sz val="9"/>
        <rFont val="Calibri"/>
        <family val="2"/>
      </rPr>
      <t xml:space="preserve">Shares and other interests are either classified at fair value through profit and loss or as available for sale. Changes in fair value after the opening balance are recognised as income from financial investments.  </t>
    </r>
  </si>
  <si>
    <r>
      <rPr>
        <i/>
        <sz val="9"/>
        <rFont val="Calibri"/>
        <family val="2"/>
      </rPr>
      <t>Overview of book value and fair value, gains and losses</t>
    </r>
  </si>
  <si>
    <r>
      <rPr>
        <sz val="9"/>
        <rFont val="Calibri"/>
        <family val="2"/>
      </rPr>
      <t>(Amounts in NOK million)</t>
    </r>
  </si>
  <si>
    <r>
      <rPr>
        <b/>
        <sz val="9"/>
        <rFont val="Calibri"/>
        <family val="2"/>
      </rPr>
      <t>Book 
value</t>
    </r>
  </si>
  <si>
    <r>
      <rPr>
        <b/>
        <sz val="9"/>
        <rFont val="Calibri"/>
        <family val="2"/>
      </rPr>
      <t>Fair
value</t>
    </r>
  </si>
  <si>
    <r>
      <rPr>
        <b/>
        <sz val="9"/>
        <rFont val="Calibri"/>
        <family val="2"/>
      </rPr>
      <t>Total realised gains
or losses in 2012</t>
    </r>
  </si>
  <si>
    <r>
      <rPr>
        <b/>
        <sz val="9"/>
        <rFont val="Calibri"/>
        <family val="2"/>
      </rPr>
      <t>Unrealised gains
or losses in 2012</t>
    </r>
  </si>
  <si>
    <r>
      <rPr>
        <b/>
        <sz val="9"/>
        <rFont val="Calibri"/>
        <family val="2"/>
      </rPr>
      <t>Amount included in core capital or supplementary capital</t>
    </r>
  </si>
  <si>
    <r>
      <rPr>
        <sz val="9"/>
        <rFont val="Calibri"/>
        <family val="2"/>
      </rPr>
      <t>Financial investments at fair value through profit and loss</t>
    </r>
  </si>
  <si>
    <r>
      <rPr>
        <sz val="9"/>
        <rFont val="Calibri"/>
        <family val="2"/>
      </rPr>
      <t>Strategic investments at fair value through profit and loss</t>
    </r>
  </si>
  <si>
    <r>
      <rPr>
        <sz val="9"/>
        <rFont val="Calibri"/>
        <family val="2"/>
      </rPr>
      <t>Strategic investments available for sale</t>
    </r>
  </si>
  <si>
    <r>
      <rPr>
        <b/>
        <sz val="9"/>
        <rFont val="Calibri"/>
        <family val="2"/>
      </rPr>
      <t>Total</t>
    </r>
  </si>
  <si>
    <r>
      <rPr>
        <sz val="9"/>
        <rFont val="Calibri"/>
        <family val="2"/>
      </rPr>
      <t>Financial investments at fair value through profit and loss</t>
    </r>
  </si>
  <si>
    <r>
      <rPr>
        <sz val="9"/>
        <rFont val="Calibri"/>
        <family val="2"/>
      </rPr>
      <t>Strategic investments at fair value through profit and loss</t>
    </r>
  </si>
  <si>
    <r>
      <rPr>
        <sz val="9"/>
        <rFont val="Calibri"/>
        <family val="2"/>
      </rPr>
      <t>Strategic investments available for sale</t>
    </r>
  </si>
  <si>
    <r>
      <rPr>
        <b/>
        <sz val="9"/>
        <rFont val="Calibri"/>
        <family val="2"/>
      </rPr>
      <t>Total</t>
    </r>
  </si>
  <si>
    <r>
      <rPr>
        <i/>
        <sz val="9"/>
        <rFont val="Calibri"/>
        <family val="2"/>
      </rPr>
      <t>Summary of type and value of listed shares, unlisted shares in diversified portfolios and other commitments</t>
    </r>
  </si>
  <si>
    <r>
      <rPr>
        <sz val="9"/>
        <rFont val="Calibri"/>
        <family val="2"/>
      </rPr>
      <t>Amounts in NOK million</t>
    </r>
  </si>
  <si>
    <r>
      <rPr>
        <b/>
        <sz val="9"/>
        <rFont val="Calibri"/>
        <family val="2"/>
      </rPr>
      <t>Value
 2012</t>
    </r>
  </si>
  <si>
    <r>
      <rPr>
        <sz val="9"/>
        <rFont val="Calibri"/>
        <family val="2"/>
      </rPr>
      <t>Value
 2011</t>
    </r>
  </si>
  <si>
    <r>
      <rPr>
        <sz val="9"/>
        <rFont val="Calibri"/>
        <family val="2"/>
      </rPr>
      <t>Unlisted</t>
    </r>
  </si>
  <si>
    <r>
      <rPr>
        <sz val="9"/>
        <rFont val="Calibri"/>
        <family val="2"/>
      </rPr>
      <t>Traded on an exchange</t>
    </r>
  </si>
  <si>
    <r>
      <rPr>
        <sz val="9"/>
        <rFont val="Calibri"/>
        <family val="2"/>
      </rPr>
      <t>Other</t>
    </r>
  </si>
  <si>
    <r>
      <rPr>
        <b/>
        <sz val="9"/>
        <rFont val="Calibri"/>
        <family val="2"/>
      </rPr>
      <t>Total</t>
    </r>
  </si>
  <si>
    <r>
      <rPr>
        <i/>
        <sz val="9"/>
        <rFont val="Calibri"/>
        <family val="2"/>
      </rPr>
      <t xml:space="preserve"> Summary of counterparty risk for derivatives etc. outside the trading portfolio.</t>
    </r>
  </si>
  <si>
    <r>
      <rPr>
        <sz val="9"/>
        <rFont val="Calibri"/>
        <family val="2"/>
      </rPr>
      <t>Amounts in NOK million</t>
    </r>
  </si>
  <si>
    <r>
      <rPr>
        <b/>
        <sz val="9"/>
        <rFont val="Calibri"/>
        <family val="2"/>
      </rPr>
      <t>Nominal value</t>
    </r>
  </si>
  <si>
    <r>
      <rPr>
        <b/>
        <sz val="9"/>
        <rFont val="Calibri"/>
        <family val="2"/>
      </rPr>
      <t>Credit equivalent</t>
    </r>
  </si>
  <si>
    <r>
      <rPr>
        <b/>
        <sz val="9"/>
        <rFont val="Calibri"/>
        <family val="2"/>
      </rPr>
      <t>Weighted amount</t>
    </r>
  </si>
  <si>
    <r>
      <rPr>
        <b/>
        <sz val="9"/>
        <rFont val="Calibri"/>
        <family val="2"/>
      </rPr>
      <t>Minimum regulatory capital requirements 2012</t>
    </r>
    <r>
      <rPr>
        <b/>
        <vertAlign val="superscript"/>
        <sz val="9"/>
        <rFont val="Calibri"/>
      </rPr>
      <t>1)</t>
    </r>
  </si>
  <si>
    <r>
      <rPr>
        <sz val="9"/>
        <rFont val="Calibri"/>
        <family val="2"/>
      </rPr>
      <t>Minimum regulatory capital requirements 2011</t>
    </r>
    <r>
      <rPr>
        <vertAlign val="superscript"/>
        <sz val="9"/>
        <rFont val="Calibri"/>
      </rPr>
      <t>1)</t>
    </r>
  </si>
  <si>
    <r>
      <rPr>
        <sz val="9"/>
        <rFont val="Calibri"/>
        <family val="2"/>
      </rPr>
      <t>Interest rate and currency instruments in trading portfolio</t>
    </r>
  </si>
  <si>
    <r>
      <rPr>
        <sz val="9"/>
        <rFont val="Calibri"/>
        <family val="2"/>
      </rPr>
      <t>Interest rate and currency instruments for hedging purposes</t>
    </r>
  </si>
  <si>
    <r>
      <rPr>
        <sz val="9"/>
        <rFont val="Calibri"/>
        <family val="2"/>
      </rPr>
      <t xml:space="preserve">Credit derivatives </t>
    </r>
  </si>
  <si>
    <r>
      <rPr>
        <b/>
        <sz val="9"/>
        <rFont val="Calibri"/>
        <family val="2"/>
      </rPr>
      <t>Total financial derivatives</t>
    </r>
  </si>
  <si>
    <r>
      <rPr>
        <vertAlign val="superscript"/>
        <sz val="9"/>
        <rFont val="Calibri"/>
        <family val="2"/>
      </rPr>
      <t>1)</t>
    </r>
    <r>
      <rPr>
        <sz val="9"/>
        <rFont val="Calibri"/>
      </rPr>
      <t>Minimum regulatory capital requirements are calculated entirely in accordance with the standard method.</t>
    </r>
  </si>
  <si>
    <r>
      <rPr>
        <i/>
        <sz val="9"/>
        <rFont val="Calibri"/>
        <family val="2"/>
      </rPr>
      <t>Sensitivity of net interest expenses before tax (interest rate change of one percentage point) at the end of 2012</t>
    </r>
  </si>
  <si>
    <r>
      <rPr>
        <b/>
        <sz val="9"/>
        <rFont val="Calibri"/>
        <family val="2"/>
      </rPr>
      <t xml:space="preserve">Sensitivity of net interest expenses </t>
    </r>
  </si>
  <si>
    <r>
      <rPr>
        <sz val="9"/>
        <rFont val="Calibri"/>
        <family val="2"/>
      </rPr>
      <t>Currency</t>
    </r>
  </si>
  <si>
    <r>
      <rPr>
        <sz val="9"/>
        <rFont val="Calibri"/>
        <family val="2"/>
      </rPr>
      <t>NOK</t>
    </r>
  </si>
  <si>
    <r>
      <rPr>
        <sz val="9"/>
        <rFont val="Calibri"/>
        <family val="2"/>
      </rPr>
      <t>EUR</t>
    </r>
  </si>
  <si>
    <r>
      <rPr>
        <sz val="9"/>
        <rFont val="Calibri"/>
        <family val="2"/>
      </rPr>
      <t>USD</t>
    </r>
  </si>
  <si>
    <r>
      <rPr>
        <sz val="9"/>
        <rFont val="Calibri"/>
        <family val="2"/>
      </rPr>
      <t>CHF</t>
    </r>
  </si>
  <si>
    <r>
      <rPr>
        <sz val="9"/>
        <rFont val="Calibri"/>
        <family val="2"/>
      </rPr>
      <t>Other</t>
    </r>
  </si>
  <si>
    <r>
      <rPr>
        <sz val="9"/>
        <color rgb="FF000000"/>
        <rFont val="Calibri"/>
        <family val="2"/>
      </rPr>
      <t xml:space="preserve">Interest rate risk arises because the Group's assets and liabilities may be subject to different fixed rate periods. </t>
    </r>
  </si>
  <si>
    <r>
      <rPr>
        <sz val="9"/>
        <color rgb="FF000000"/>
        <rFont val="Calibri"/>
        <family val="2"/>
      </rPr>
      <t>Interest rate instrument trading must at all times comply with the adopted limits and authorities.</t>
    </r>
  </si>
  <si>
    <r>
      <rPr>
        <sz val="9"/>
        <color rgb="FF000000"/>
        <rFont val="Calibri"/>
        <family val="2"/>
      </rPr>
      <t xml:space="preserve">The Group's limits define quantitative targets for the maximum potential loss. The commercial risk is quantified and monitored continuously. </t>
    </r>
  </si>
  <si>
    <r>
      <rPr>
        <sz val="9"/>
        <color rgb="FF000000"/>
        <rFont val="Calibri"/>
        <family val="2"/>
      </rPr>
      <t xml:space="preserve">The Group's general limits for interest rate risk define the maximum loss from a 1 percentage point change in interest rates. </t>
    </r>
  </si>
  <si>
    <r>
      <rPr>
        <sz val="9"/>
        <rFont val="Calibri"/>
        <family val="2"/>
      </rPr>
      <t xml:space="preserve">The maximum loss following a 1% change in interest rates totals NOK 75 million with NOK 30 million of the total balance in Trading and NOK 45 million of the total balance in Treasury. </t>
    </r>
  </si>
  <si>
    <t>Minimum regulatory capital requirements for market risk, including position risk,</t>
  </si>
  <si>
    <t xml:space="preserve">Minimum regulatory capital requirements for operational risk according to the standardised approach </t>
  </si>
  <si>
    <t xml:space="preserve">business unit for the last three years.  Banking services for the mass market 12 %, banking services for the corporate market 15 % </t>
  </si>
  <si>
    <t xml:space="preserve">and for other services 18 %. </t>
  </si>
  <si>
    <t>reflected in the calculation of amortised cost. Hybrid Tier 1 bonds can account for a maximum of 15 per cent of</t>
  </si>
  <si>
    <r>
      <t xml:space="preserve">the combined core (Tier 1) capital for </t>
    </r>
    <r>
      <rPr>
        <sz val="9"/>
        <rFont val="Calibri"/>
        <family val="2"/>
      </rPr>
      <t>bonds with a fixed term and 35 per cent for hybrid Tier 1 bonds without a fixed term.</t>
    </r>
  </si>
  <si>
    <t>Doubtful</t>
  </si>
  <si>
    <t>Separate specification of the total commitment amount with impairment and defaulted commitments divided into geographic areas, including total changes in value</t>
  </si>
  <si>
    <t>Mass market - SME</t>
  </si>
  <si>
    <t xml:space="preserve">Mass market -other </t>
  </si>
  <si>
    <t>Mass market - mortgage on real estate</t>
  </si>
  <si>
    <t>Enterprises</t>
  </si>
  <si>
    <t>Specialist lending</t>
  </si>
  <si>
    <t>Ownership percentage 31/12/2012</t>
  </si>
  <si>
    <r>
      <rPr>
        <sz val="9"/>
        <rFont val="Calibri"/>
        <family val="2"/>
      </rPr>
      <t xml:space="preserve">Capital requirements </t>
    </r>
    <r>
      <rPr>
        <vertAlign val="superscript"/>
        <sz val="9"/>
        <rFont val="Calibri"/>
      </rPr>
      <t>1)</t>
    </r>
    <r>
      <rPr>
        <sz val="9"/>
        <rFont val="Calibri"/>
      </rPr>
      <t xml:space="preserve"> 31/12/2012</t>
    </r>
  </si>
  <si>
    <t>Capital adequacy percentage 31/12/2012</t>
  </si>
  <si>
    <t>Consolidated
31/12/2012</t>
  </si>
  <si>
    <t>As at 31/12/2012</t>
  </si>
  <si>
    <t>Year-to-date profit included in core capital (50 %)</t>
  </si>
  <si>
    <t>Updated for 2th quarter 2013</t>
  </si>
  <si>
    <t>As at 30/06/2013</t>
  </si>
  <si>
    <t>Ownership percentage 30/06/2013</t>
  </si>
  <si>
    <r>
      <t xml:space="preserve">Capital requirements </t>
    </r>
    <r>
      <rPr>
        <b/>
        <vertAlign val="superscript"/>
        <sz val="9"/>
        <rFont val="Calibri"/>
      </rPr>
      <t>1)</t>
    </r>
    <r>
      <rPr>
        <b/>
        <sz val="9"/>
        <rFont val="Calibri"/>
      </rPr>
      <t xml:space="preserve"> 30/06/2013</t>
    </r>
  </si>
  <si>
    <t>Capital adequacy percentage 30/06/2013</t>
  </si>
  <si>
    <t>SR-Pensjonskasse</t>
  </si>
  <si>
    <t>Bank 1 Oslo</t>
  </si>
  <si>
    <t>-</t>
  </si>
  <si>
    <t>Sandnes Sparebank</t>
  </si>
  <si>
    <t>Consolidated
30/06/2013</t>
  </si>
  <si>
    <t>2011 – 2012</t>
  </si>
  <si>
    <t>Actual defaults       2011 – 2012</t>
  </si>
  <si>
    <t>2006 – 2012</t>
  </si>
  <si>
    <t>Estimated loss given default. 2002 - 2012</t>
  </si>
  <si>
    <t>Actual loss given default 2002 - 2012</t>
  </si>
  <si>
    <t>Enterprises (2006 - 2012)</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</si>
</sst>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41" formatCode="_ * #,##0_ ;_ * \-#,##0_ ;_ * &quot;-&quot;_ ;_ @_ "/>
    <numFmt numFmtId="164" formatCode="_(* #,##0_);_(* \(#,##0\);_(* &quot;-&quot;_);_(@_)"/>
    <numFmt numFmtId="165" formatCode="_(* #,##0.00_);_(* \(#,##0.00\);_(* &quot;-&quot;??_);_(@_)"/>
    <numFmt numFmtId="166" formatCode="#,##0;\(#,##0\);&quot;-&quot;"/>
    <numFmt numFmtId="167" formatCode="#,##0;[Red]\(#,##0\);0"/>
    <numFmt numFmtId="168" formatCode="_(* #,##0_);_(* \(#,##0\);_(* &quot; - &quot;_);_(@_)"/>
    <numFmt numFmtId="169" formatCode="0.0\ %"/>
    <numFmt numFmtId="170" formatCode="_(* #,##0_);_(* \(#,##0\);_(* &quot;-&quot;??_);_(@_)"/>
    <numFmt numFmtId="171" formatCode="#,##0.0"/>
    <numFmt numFmtId="172" formatCode="dd/mm/yyyy;@"/>
  </numFmts>
  <fonts count="44" x14ac:knownFonts="1">
    <font>
      <sz val="10"/>
      <name val="Verdana"/>
    </font>
    <font>
      <sz val="10"/>
      <name val="Verdana"/>
      <family val="2"/>
    </font>
    <font>
      <sz val="8"/>
      <name val="Verdana"/>
      <family val="2"/>
    </font>
    <font>
      <sz val="10"/>
      <name val="Arial"/>
      <family val="2"/>
    </font>
    <font>
      <b/>
      <sz val="16"/>
      <name val="Arial"/>
      <family val="2"/>
    </font>
    <font>
      <sz val="9"/>
      <name val="Times New Roman"/>
      <family val="1"/>
    </font>
    <font>
      <b/>
      <u val="singleAccounting"/>
      <sz val="9"/>
      <name val="Times New Roman"/>
      <family val="1"/>
    </font>
    <font>
      <sz val="10"/>
      <name val="Arial"/>
      <family val="2"/>
    </font>
    <font>
      <sz val="8"/>
      <name val="Verdana"/>
      <family val="2"/>
    </font>
    <font>
      <sz val="9"/>
      <name val="Calibri"/>
      <family val="2"/>
    </font>
    <font>
      <b/>
      <sz val="9"/>
      <name val="Calibri"/>
      <family val="2"/>
    </font>
    <font>
      <sz val="9"/>
      <name val="Calibri"/>
      <family val="2"/>
      <scheme val="minor"/>
    </font>
    <font>
      <b/>
      <sz val="9"/>
      <name val="Calibri"/>
      <family val="2"/>
      <scheme val="minor"/>
    </font>
    <font>
      <vertAlign val="superscript"/>
      <sz val="9"/>
      <name val="Calibri"/>
      <family val="2"/>
      <scheme val="minor"/>
    </font>
    <font>
      <i/>
      <sz val="9"/>
      <name val="Calibri"/>
      <family val="2"/>
      <scheme val="minor"/>
    </font>
    <font>
      <sz val="9"/>
      <color indexed="8"/>
      <name val="Calibri"/>
      <family val="2"/>
      <scheme val="minor"/>
    </font>
    <font>
      <b/>
      <sz val="9"/>
      <color indexed="8"/>
      <name val="Calibri"/>
      <family val="2"/>
      <scheme val="minor"/>
    </font>
    <font>
      <b/>
      <u val="singleAccounting"/>
      <sz val="9"/>
      <name val="Calibri"/>
      <family val="2"/>
      <scheme val="minor"/>
    </font>
    <font>
      <u val="singleAccounting"/>
      <sz val="9"/>
      <name val="Calibri"/>
      <family val="2"/>
      <scheme val="minor"/>
    </font>
    <font>
      <b/>
      <u val="doubleAccounting"/>
      <sz val="9"/>
      <name val="Calibri"/>
      <family val="2"/>
      <scheme val="minor"/>
    </font>
    <font>
      <u val="doubleAccounting"/>
      <sz val="9"/>
      <name val="Calibri"/>
      <family val="2"/>
      <scheme val="minor"/>
    </font>
    <font>
      <i/>
      <sz val="9"/>
      <name val="Calibri"/>
      <family val="2"/>
    </font>
    <font>
      <i/>
      <sz val="9"/>
      <color indexed="8"/>
      <name val="Calibri"/>
      <family val="2"/>
      <scheme val="minor"/>
    </font>
    <font>
      <sz val="9"/>
      <color indexed="10"/>
      <name val="Calibri"/>
      <family val="2"/>
      <scheme val="minor"/>
    </font>
    <font>
      <b/>
      <sz val="18"/>
      <color theme="0"/>
      <name val="Calibri"/>
      <family val="2"/>
      <scheme val="minor"/>
    </font>
    <font>
      <b/>
      <sz val="10"/>
      <color theme="0"/>
      <name val="Calibri"/>
      <family val="2"/>
      <scheme val="minor"/>
    </font>
    <font>
      <sz val="10"/>
      <name val="Calibri"/>
      <family val="2"/>
      <scheme val="minor"/>
    </font>
    <font>
      <sz val="11"/>
      <color theme="5"/>
      <name val="Calibri"/>
      <family val="2"/>
      <scheme val="minor"/>
    </font>
    <font>
      <sz val="10"/>
      <color theme="1"/>
      <name val="Calibri"/>
      <family val="2"/>
      <scheme val="minor"/>
    </font>
    <font>
      <sz val="9"/>
      <color rgb="FF000000"/>
      <name val="Calibri"/>
      <family val="2"/>
      <scheme val="minor"/>
    </font>
    <font>
      <i/>
      <sz val="10"/>
      <name val="Calibri"/>
      <family val="2"/>
      <scheme val="minor"/>
    </font>
    <font>
      <b/>
      <sz val="18"/>
      <color theme="0"/>
      <name val="Calibri"/>
      <family val="2"/>
    </font>
    <font>
      <b/>
      <sz val="16"/>
      <color theme="0"/>
      <name val="Calibri"/>
      <family val="2"/>
    </font>
    <font>
      <b/>
      <sz val="10"/>
      <color theme="0"/>
      <name val="Calibri"/>
      <family val="2"/>
    </font>
    <font>
      <sz val="10"/>
      <color theme="1"/>
      <name val="Calibri"/>
      <family val="2"/>
    </font>
    <font>
      <sz val="10"/>
      <name val="Calibri"/>
      <family val="2"/>
    </font>
    <font>
      <b/>
      <vertAlign val="superscript"/>
      <sz val="9"/>
      <name val="Calibri"/>
    </font>
    <font>
      <b/>
      <sz val="9"/>
      <name val="Calibri"/>
    </font>
    <font>
      <vertAlign val="superscript"/>
      <sz val="9"/>
      <name val="Calibri"/>
    </font>
    <font>
      <sz val="9"/>
      <name val="Calibri"/>
    </font>
    <font>
      <vertAlign val="superscript"/>
      <sz val="9"/>
      <name val="Calibri"/>
      <family val="2"/>
    </font>
    <font>
      <i/>
      <sz val="9"/>
      <color rgb="FF000000"/>
      <name val="Calibri"/>
      <family val="2"/>
    </font>
    <font>
      <i/>
      <sz val="10"/>
      <name val="Calibri"/>
      <family val="2"/>
    </font>
    <font>
      <sz val="9"/>
      <color rgb="FF000000"/>
      <name val="Calibri"/>
      <family val="2"/>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4" tint="-0.249977111117893"/>
        <bgColor indexed="64"/>
      </patternFill>
    </fill>
    <fill>
      <patternFill patternType="solid">
        <fgColor theme="4" tint="0.79998168889431442"/>
        <bgColor indexed="64"/>
      </patternFill>
    </fill>
  </fills>
  <borders count="15">
    <border>
      <left/>
      <right/>
      <top/>
      <bottom/>
      <diagonal/>
    </border>
    <border>
      <left/>
      <right/>
      <top/>
      <bottom style="thin">
        <color indexed="64"/>
      </bottom>
      <diagonal/>
    </border>
    <border>
      <left style="thin">
        <color indexed="9"/>
      </left>
      <right style="thin">
        <color indexed="9"/>
      </right>
      <top style="thin">
        <color indexed="9"/>
      </top>
      <bottom/>
      <diagonal/>
    </border>
    <border>
      <left style="thin">
        <color indexed="9"/>
      </left>
      <right style="thin">
        <color indexed="9"/>
      </right>
      <top style="thin">
        <color indexed="9"/>
      </top>
      <bottom style="thin">
        <color indexed="9"/>
      </bottom>
      <diagonal/>
    </border>
    <border>
      <left/>
      <right/>
      <top style="thin">
        <color indexed="64"/>
      </top>
      <bottom style="thin">
        <color indexed="64"/>
      </bottom>
      <diagonal/>
    </border>
    <border>
      <left/>
      <right/>
      <top/>
      <bottom style="thin">
        <color theme="1" tint="0.499984740745262"/>
      </bottom>
      <diagonal/>
    </border>
    <border>
      <left/>
      <right/>
      <top/>
      <bottom style="medium">
        <color theme="1" tint="0.499984740745262"/>
      </bottom>
      <diagonal/>
    </border>
    <border>
      <left/>
      <right/>
      <top style="thin">
        <color theme="1" tint="0.499984740745262"/>
      </top>
      <bottom style="thin">
        <color theme="1" tint="0.499984740745262"/>
      </bottom>
      <diagonal/>
    </border>
    <border>
      <left/>
      <right/>
      <top style="thin">
        <color theme="1" tint="0.499984740745262"/>
      </top>
      <bottom/>
      <diagonal/>
    </border>
    <border>
      <left/>
      <right style="thin">
        <color indexed="64"/>
      </right>
      <top/>
      <bottom style="medium">
        <color theme="1" tint="0.499984740745262"/>
      </bottom>
      <diagonal/>
    </border>
    <border>
      <left/>
      <right style="thin">
        <color indexed="64"/>
      </right>
      <top/>
      <bottom/>
      <diagonal/>
    </border>
    <border>
      <left/>
      <right style="thin">
        <color indexed="64"/>
      </right>
      <top style="thin">
        <color theme="1" tint="0.499984740745262"/>
      </top>
      <bottom/>
      <diagonal/>
    </border>
    <border>
      <left/>
      <right style="thin">
        <color indexed="64"/>
      </right>
      <top style="thin">
        <color theme="1" tint="0.499984740745262"/>
      </top>
      <bottom style="thin">
        <color theme="1" tint="0.499984740745262"/>
      </bottom>
      <diagonal/>
    </border>
    <border>
      <left/>
      <right/>
      <top/>
      <bottom style="thin">
        <color theme="0"/>
      </bottom>
      <diagonal/>
    </border>
    <border>
      <left/>
      <right/>
      <top/>
      <bottom style="thick">
        <color rgb="FFC0C0C0"/>
      </bottom>
      <diagonal/>
    </border>
  </borders>
  <cellStyleXfs count="13">
    <xf numFmtId="0" fontId="0" fillId="0" borderId="0"/>
    <xf numFmtId="168" fontId="5" fillId="0" borderId="0" applyFill="0" applyBorder="0">
      <alignment horizontal="right" vertical="top"/>
    </xf>
    <xf numFmtId="0" fontId="6" fillId="0" borderId="0">
      <alignment horizontal="center" wrapText="1"/>
    </xf>
    <xf numFmtId="164" fontId="5" fillId="0" borderId="0" applyFill="0" applyBorder="0" applyAlignment="0" applyProtection="0">
      <alignment horizontal="right" vertical="top"/>
    </xf>
    <xf numFmtId="166" fontId="4" fillId="0" borderId="0"/>
    <xf numFmtId="0" fontId="5" fillId="0" borderId="0" applyFill="0" applyBorder="0">
      <alignment horizontal="left" vertical="top"/>
    </xf>
    <xf numFmtId="167" fontId="3" fillId="0" borderId="0"/>
    <xf numFmtId="0" fontId="7" fillId="0" borderId="0"/>
    <xf numFmtId="0" fontId="5" fillId="0" borderId="0"/>
    <xf numFmtId="0" fontId="7" fillId="0" borderId="0"/>
    <xf numFmtId="9" fontId="1" fillId="0" borderId="0" applyFont="0" applyFill="0" applyBorder="0" applyAlignment="0" applyProtection="0"/>
    <xf numFmtId="165" fontId="1" fillId="0" borderId="0" applyFont="0" applyFill="0" applyBorder="0" applyAlignment="0" applyProtection="0"/>
    <xf numFmtId="0" fontId="1" fillId="0" borderId="0"/>
  </cellStyleXfs>
  <cellXfs count="484">
    <xf numFmtId="0" fontId="0" fillId="0" borderId="0" xfId="0"/>
    <xf numFmtId="0" fontId="11" fillId="2" borderId="6" xfId="0" applyFont="1" applyFill="1" applyBorder="1"/>
    <xf numFmtId="14" fontId="12" fillId="2" borderId="6" xfId="0" applyNumberFormat="1" applyFont="1" applyFill="1" applyBorder="1"/>
    <xf numFmtId="14" fontId="11" fillId="2" borderId="6" xfId="0" applyNumberFormat="1" applyFont="1" applyFill="1" applyBorder="1"/>
    <xf numFmtId="0" fontId="11" fillId="0" borderId="0" xfId="5" applyFont="1" applyFill="1">
      <alignment horizontal="left" vertical="top"/>
    </xf>
    <xf numFmtId="41" fontId="12" fillId="0" borderId="0" xfId="1" applyNumberFormat="1" applyFont="1" applyFill="1" applyAlignment="1">
      <alignment vertical="top"/>
    </xf>
    <xf numFmtId="41" fontId="11" fillId="0" borderId="0" xfId="1" applyNumberFormat="1" applyFont="1" applyFill="1" applyAlignment="1">
      <alignment vertical="top"/>
    </xf>
    <xf numFmtId="0" fontId="11" fillId="0" borderId="0" xfId="5" quotePrefix="1" applyFont="1" applyFill="1">
      <alignment horizontal="left" vertical="top"/>
    </xf>
    <xf numFmtId="0" fontId="11" fillId="0" borderId="0" xfId="5" applyFont="1" applyFill="1" applyAlignment="1">
      <alignment horizontal="left" vertical="top"/>
    </xf>
    <xf numFmtId="0" fontId="12" fillId="0" borderId="7" xfId="5" applyFont="1" applyFill="1" applyBorder="1" applyAlignment="1">
      <alignment horizontal="left" vertical="top"/>
    </xf>
    <xf numFmtId="41" fontId="12" fillId="0" borderId="7" xfId="1" applyNumberFormat="1" applyFont="1" applyFill="1" applyBorder="1" applyAlignment="1">
      <alignment vertical="top"/>
    </xf>
    <xf numFmtId="41" fontId="11" fillId="0" borderId="7" xfId="1" applyNumberFormat="1" applyFont="1" applyFill="1" applyBorder="1" applyAlignment="1">
      <alignment vertical="top"/>
    </xf>
    <xf numFmtId="0" fontId="12" fillId="0" borderId="0" xfId="5" applyFont="1" applyFill="1">
      <alignment horizontal="left" vertical="top"/>
    </xf>
    <xf numFmtId="0" fontId="11" fillId="0" borderId="0" xfId="5" applyFont="1" applyFill="1" applyBorder="1" applyAlignment="1">
      <alignment horizontal="left" vertical="top"/>
    </xf>
    <xf numFmtId="41" fontId="12" fillId="0" borderId="0" xfId="1" applyNumberFormat="1" applyFont="1" applyFill="1" applyBorder="1" applyAlignment="1">
      <alignment vertical="top"/>
    </xf>
    <xf numFmtId="41" fontId="11" fillId="0" borderId="0" xfId="1" applyNumberFormat="1" applyFont="1" applyFill="1" applyBorder="1" applyAlignment="1">
      <alignment vertical="top"/>
    </xf>
    <xf numFmtId="0" fontId="12" fillId="0" borderId="0" xfId="5" applyFont="1" applyFill="1" applyBorder="1" applyAlignment="1">
      <alignment horizontal="left" vertical="top"/>
    </xf>
    <xf numFmtId="0" fontId="12" fillId="2" borderId="0" xfId="0" applyFont="1" applyFill="1" applyBorder="1"/>
    <xf numFmtId="0" fontId="11" fillId="2" borderId="0" xfId="0" applyFont="1" applyFill="1" applyBorder="1"/>
    <xf numFmtId="0" fontId="12" fillId="0" borderId="6" xfId="5" applyFont="1" applyFill="1" applyBorder="1">
      <alignment horizontal="left" vertical="top"/>
    </xf>
    <xf numFmtId="14" fontId="12" fillId="3" borderId="6" xfId="0" applyNumberFormat="1" applyFont="1" applyFill="1" applyBorder="1"/>
    <xf numFmtId="14" fontId="11" fillId="3" borderId="6" xfId="0" applyNumberFormat="1" applyFont="1" applyFill="1" applyBorder="1"/>
    <xf numFmtId="0" fontId="11" fillId="2" borderId="0" xfId="0" applyFont="1" applyFill="1"/>
    <xf numFmtId="3" fontId="12" fillId="3" borderId="0" xfId="0" applyNumberFormat="1" applyFont="1" applyFill="1"/>
    <xf numFmtId="0" fontId="12" fillId="3" borderId="0" xfId="0" applyFont="1" applyFill="1"/>
    <xf numFmtId="0" fontId="11" fillId="3" borderId="0" xfId="0" applyFont="1" applyFill="1"/>
    <xf numFmtId="0" fontId="11" fillId="2" borderId="5" xfId="0" applyFont="1" applyFill="1" applyBorder="1"/>
    <xf numFmtId="3" fontId="12" fillId="3" borderId="5" xfId="0" applyNumberFormat="1" applyFont="1" applyFill="1" applyBorder="1"/>
    <xf numFmtId="3" fontId="11" fillId="2" borderId="5" xfId="0" applyNumberFormat="1" applyFont="1" applyFill="1" applyBorder="1"/>
    <xf numFmtId="0" fontId="12" fillId="2" borderId="0" xfId="0" applyFont="1" applyFill="1"/>
    <xf numFmtId="3" fontId="12" fillId="3" borderId="0" xfId="0" applyNumberFormat="1" applyFont="1" applyFill="1" applyAlignment="1">
      <alignment horizontal="right"/>
    </xf>
    <xf numFmtId="0" fontId="11" fillId="0" borderId="0" xfId="5" applyFont="1" applyFill="1" applyAlignment="1">
      <alignment horizontal="center" vertical="top"/>
    </xf>
    <xf numFmtId="168" fontId="12" fillId="0" borderId="0" xfId="1" applyFont="1" applyFill="1" applyAlignment="1">
      <alignment vertical="top"/>
    </xf>
    <xf numFmtId="168" fontId="11" fillId="0" borderId="0" xfId="1" applyFont="1" applyFill="1" applyAlignment="1">
      <alignment vertical="top"/>
    </xf>
    <xf numFmtId="10" fontId="12" fillId="0" borderId="0" xfId="1" applyNumberFormat="1" applyFont="1" applyFill="1" applyAlignment="1">
      <alignment vertical="top"/>
    </xf>
    <xf numFmtId="10" fontId="11" fillId="0" borderId="0" xfId="1" applyNumberFormat="1" applyFont="1" applyFill="1" applyAlignment="1">
      <alignment vertical="top"/>
    </xf>
    <xf numFmtId="166" fontId="14" fillId="3" borderId="0" xfId="4" applyFont="1" applyFill="1" applyBorder="1"/>
    <xf numFmtId="3" fontId="11" fillId="0" borderId="0" xfId="0" applyNumberFormat="1" applyFont="1" applyFill="1"/>
    <xf numFmtId="0" fontId="11" fillId="0" borderId="0" xfId="0" applyFont="1"/>
    <xf numFmtId="167" fontId="11" fillId="2" borderId="0" xfId="6" applyFont="1" applyFill="1"/>
    <xf numFmtId="166" fontId="11" fillId="2" borderId="0" xfId="4" applyFont="1" applyFill="1" applyBorder="1"/>
    <xf numFmtId="167" fontId="11" fillId="2" borderId="0" xfId="6" applyFont="1" applyFill="1" applyBorder="1"/>
    <xf numFmtId="167" fontId="12" fillId="2" borderId="0" xfId="6" applyFont="1" applyFill="1" applyBorder="1"/>
    <xf numFmtId="167" fontId="12" fillId="0" borderId="0" xfId="6" applyFont="1" applyFill="1" applyBorder="1" applyAlignment="1">
      <alignment horizontal="right"/>
    </xf>
    <xf numFmtId="167" fontId="11" fillId="0" borderId="0" xfId="6" applyFont="1" applyFill="1" applyBorder="1"/>
    <xf numFmtId="167" fontId="11" fillId="0" borderId="0" xfId="6" applyFont="1" applyFill="1" applyBorder="1" applyAlignment="1">
      <alignment horizontal="right"/>
    </xf>
    <xf numFmtId="166" fontId="12" fillId="0" borderId="0" xfId="4" applyFont="1" applyFill="1" applyBorder="1" applyAlignment="1">
      <alignment horizontal="left"/>
    </xf>
    <xf numFmtId="166" fontId="12" fillId="0" borderId="0" xfId="8" applyNumberFormat="1" applyFont="1" applyFill="1" applyBorder="1" applyAlignment="1"/>
    <xf numFmtId="0" fontId="12" fillId="0" borderId="0" xfId="2" applyFont="1" applyFill="1" applyBorder="1" applyAlignment="1">
      <alignment horizontal="right"/>
    </xf>
    <xf numFmtId="0" fontId="11" fillId="0" borderId="0" xfId="2" applyFont="1" applyFill="1" applyBorder="1" applyAlignment="1">
      <alignment horizontal="right"/>
    </xf>
    <xf numFmtId="0" fontId="12" fillId="0" borderId="0" xfId="5" applyNumberFormat="1" applyFont="1" applyFill="1" applyBorder="1" applyAlignment="1">
      <alignment horizontal="left" vertical="top"/>
    </xf>
    <xf numFmtId="0" fontId="11" fillId="0" borderId="0" xfId="5" applyFont="1" applyFill="1" applyBorder="1">
      <alignment horizontal="left" vertical="top"/>
    </xf>
    <xf numFmtId="0" fontId="11" fillId="0" borderId="0" xfId="5" applyFont="1" applyFill="1" applyBorder="1" applyAlignment="1">
      <alignment horizontal="right" vertical="top" wrapText="1"/>
    </xf>
    <xf numFmtId="168" fontId="12" fillId="0" borderId="0" xfId="1" applyFont="1" applyFill="1" applyBorder="1">
      <alignment horizontal="right" vertical="top"/>
    </xf>
    <xf numFmtId="168" fontId="11" fillId="0" borderId="0" xfId="1" applyFont="1" applyFill="1" applyBorder="1">
      <alignment horizontal="right" vertical="top"/>
    </xf>
    <xf numFmtId="0" fontId="11" fillId="2" borderId="0" xfId="5" applyNumberFormat="1" applyFont="1" applyFill="1" applyBorder="1">
      <alignment horizontal="left" vertical="top"/>
    </xf>
    <xf numFmtId="3" fontId="15" fillId="0" borderId="0" xfId="0" applyNumberFormat="1" applyFont="1" applyFill="1" applyBorder="1" applyAlignment="1">
      <alignment horizontal="right"/>
    </xf>
    <xf numFmtId="0" fontId="11" fillId="0" borderId="0" xfId="1" applyNumberFormat="1" applyFont="1" applyFill="1" applyBorder="1" applyAlignment="1">
      <alignment vertical="top"/>
    </xf>
    <xf numFmtId="168" fontId="11" fillId="0" borderId="0" xfId="3" applyNumberFormat="1" applyFont="1" applyFill="1" applyBorder="1">
      <alignment horizontal="right" vertical="top"/>
    </xf>
    <xf numFmtId="0" fontId="12" fillId="0" borderId="0" xfId="5" applyNumberFormat="1" applyFont="1" applyFill="1" applyBorder="1">
      <alignment horizontal="left" vertical="top"/>
    </xf>
    <xf numFmtId="0" fontId="12" fillId="0" borderId="0" xfId="5" applyFont="1" applyFill="1" applyBorder="1">
      <alignment horizontal="left" vertical="top"/>
    </xf>
    <xf numFmtId="0" fontId="11" fillId="0" borderId="0" xfId="5" applyFont="1" applyFill="1" applyBorder="1" applyAlignment="1">
      <alignment horizontal="left" vertical="top" wrapText="1"/>
    </xf>
    <xf numFmtId="3" fontId="16" fillId="0" borderId="0" xfId="0" applyNumberFormat="1" applyFont="1" applyFill="1" applyBorder="1" applyAlignment="1">
      <alignment horizontal="right"/>
    </xf>
    <xf numFmtId="0" fontId="11" fillId="0" borderId="0" xfId="5" applyNumberFormat="1" applyFont="1" applyFill="1" applyBorder="1">
      <alignment horizontal="left" vertical="top"/>
    </xf>
    <xf numFmtId="0" fontId="12" fillId="0" borderId="0" xfId="5" quotePrefix="1" applyNumberFormat="1" applyFont="1" applyFill="1" applyBorder="1" applyAlignment="1">
      <alignment horizontal="left" vertical="top"/>
    </xf>
    <xf numFmtId="0" fontId="12" fillId="0" borderId="0" xfId="5" applyFont="1" applyFill="1" applyBorder="1" applyAlignment="1">
      <alignment horizontal="left" vertical="top" wrapText="1"/>
    </xf>
    <xf numFmtId="0" fontId="11" fillId="0" borderId="0" xfId="5" applyNumberFormat="1" applyFont="1" applyFill="1" applyBorder="1" applyAlignment="1">
      <alignment horizontal="left" vertical="top"/>
    </xf>
    <xf numFmtId="168" fontId="17" fillId="0" borderId="0" xfId="1" applyFont="1" applyFill="1" applyBorder="1" applyAlignment="1">
      <alignment horizontal="right" vertical="top"/>
    </xf>
    <xf numFmtId="168" fontId="18" fillId="0" borderId="0" xfId="1" applyFont="1" applyFill="1" applyBorder="1" applyAlignment="1">
      <alignment horizontal="right" vertical="top"/>
    </xf>
    <xf numFmtId="167" fontId="11" fillId="0" borderId="0" xfId="6" applyFont="1" applyFill="1" applyBorder="1" applyAlignment="1">
      <alignment vertical="top"/>
    </xf>
    <xf numFmtId="168" fontId="19" fillId="0" borderId="0" xfId="1" applyFont="1" applyFill="1" applyBorder="1" applyAlignment="1">
      <alignment horizontal="right" vertical="top"/>
    </xf>
    <xf numFmtId="168" fontId="20" fillId="0" borderId="0" xfId="1" applyFont="1" applyFill="1" applyBorder="1" applyAlignment="1">
      <alignment horizontal="right" vertical="top"/>
    </xf>
    <xf numFmtId="166" fontId="11" fillId="0" borderId="0" xfId="5" applyNumberFormat="1" applyFont="1" applyFill="1" applyBorder="1">
      <alignment horizontal="left" vertical="top"/>
    </xf>
    <xf numFmtId="166" fontId="12" fillId="0" borderId="0" xfId="5" applyNumberFormat="1" applyFont="1" applyFill="1" applyBorder="1">
      <alignment horizontal="left" vertical="top"/>
    </xf>
    <xf numFmtId="0" fontId="11" fillId="0" borderId="0" xfId="0" applyFont="1" applyFill="1" applyBorder="1"/>
    <xf numFmtId="167" fontId="11" fillId="0" borderId="0" xfId="6" applyFont="1" applyFill="1"/>
    <xf numFmtId="0" fontId="22" fillId="2" borderId="0" xfId="0" applyFont="1" applyFill="1" applyBorder="1" applyAlignment="1">
      <alignment horizontal="left" vertical="top"/>
    </xf>
    <xf numFmtId="0" fontId="14" fillId="2" borderId="0" xfId="0" applyFont="1" applyFill="1" applyBorder="1" applyAlignment="1">
      <alignment vertical="top" wrapText="1"/>
    </xf>
    <xf numFmtId="0" fontId="11" fillId="2" borderId="0" xfId="0" applyFont="1" applyFill="1" applyBorder="1" applyAlignment="1">
      <alignment horizontal="left" vertical="top" wrapText="1"/>
    </xf>
    <xf numFmtId="0" fontId="12" fillId="2" borderId="0" xfId="0" applyFont="1" applyFill="1" applyBorder="1" applyAlignment="1">
      <alignment horizontal="right" vertical="top" wrapText="1"/>
    </xf>
    <xf numFmtId="0" fontId="11" fillId="2" borderId="0" xfId="0" applyFont="1" applyFill="1" applyBorder="1" applyAlignment="1">
      <alignment horizontal="left" wrapText="1"/>
    </xf>
    <xf numFmtId="0" fontId="12" fillId="2" borderId="0" xfId="0" applyFont="1" applyFill="1" applyBorder="1" applyAlignment="1">
      <alignment horizontal="right" wrapText="1"/>
    </xf>
    <xf numFmtId="0" fontId="11" fillId="2" borderId="0" xfId="0" applyFont="1" applyFill="1" applyAlignment="1"/>
    <xf numFmtId="0" fontId="12" fillId="2" borderId="0" xfId="0" applyFont="1" applyFill="1" applyBorder="1" applyAlignment="1">
      <alignment horizontal="left" wrapText="1"/>
    </xf>
    <xf numFmtId="0" fontId="12" fillId="2" borderId="0" xfId="0" applyFont="1" applyFill="1" applyBorder="1" applyAlignment="1">
      <alignment horizontal="right"/>
    </xf>
    <xf numFmtId="0" fontId="11" fillId="2" borderId="0" xfId="0" applyFont="1" applyFill="1" applyBorder="1" applyAlignment="1">
      <alignment horizontal="right" wrapText="1"/>
    </xf>
    <xf numFmtId="0" fontId="12" fillId="2" borderId="0" xfId="0" applyFont="1" applyFill="1" applyBorder="1" applyAlignment="1">
      <alignment horizontal="center" wrapText="1"/>
    </xf>
    <xf numFmtId="0" fontId="11" fillId="2" borderId="6" xfId="0" applyFont="1" applyFill="1" applyBorder="1" applyAlignment="1">
      <alignment horizontal="left" wrapText="1"/>
    </xf>
    <xf numFmtId="0" fontId="12" fillId="2" borderId="6" xfId="0" applyFont="1" applyFill="1" applyBorder="1" applyAlignment="1">
      <alignment horizontal="left" wrapText="1"/>
    </xf>
    <xf numFmtId="14" fontId="12" fillId="2" borderId="6" xfId="0" applyNumberFormat="1" applyFont="1" applyFill="1" applyBorder="1" applyAlignment="1">
      <alignment horizontal="right"/>
    </xf>
    <xf numFmtId="14" fontId="11" fillId="2" borderId="6" xfId="0" applyNumberFormat="1" applyFont="1" applyFill="1" applyBorder="1" applyAlignment="1">
      <alignment horizontal="right"/>
    </xf>
    <xf numFmtId="14" fontId="11" fillId="2" borderId="0" xfId="0" applyNumberFormat="1" applyFont="1" applyFill="1" applyBorder="1" applyAlignment="1">
      <alignment horizontal="right"/>
    </xf>
    <xf numFmtId="0" fontId="11" fillId="2" borderId="0" xfId="0" applyFont="1" applyFill="1" applyBorder="1" applyAlignment="1">
      <alignment horizontal="left"/>
    </xf>
    <xf numFmtId="3" fontId="11" fillId="2" borderId="0" xfId="0" applyNumberFormat="1" applyFont="1" applyFill="1" applyBorder="1" applyAlignment="1">
      <alignment wrapText="1"/>
    </xf>
    <xf numFmtId="0" fontId="11" fillId="2" borderId="5" xfId="0" applyFont="1" applyFill="1" applyBorder="1" applyAlignment="1">
      <alignment horizontal="left"/>
    </xf>
    <xf numFmtId="0" fontId="11" fillId="2" borderId="5" xfId="0" applyFont="1" applyFill="1" applyBorder="1" applyAlignment="1">
      <alignment horizontal="left" wrapText="1"/>
    </xf>
    <xf numFmtId="3" fontId="11" fillId="2" borderId="5" xfId="0" applyNumberFormat="1" applyFont="1" applyFill="1" applyBorder="1" applyAlignment="1">
      <alignment wrapText="1"/>
    </xf>
    <xf numFmtId="0" fontId="11" fillId="2" borderId="0" xfId="0" applyFont="1" applyFill="1" applyBorder="1" applyAlignment="1">
      <alignment vertical="top" wrapText="1"/>
    </xf>
    <xf numFmtId="0" fontId="11" fillId="2" borderId="0" xfId="0" applyFont="1" applyFill="1" applyBorder="1" applyAlignment="1">
      <alignment wrapText="1"/>
    </xf>
    <xf numFmtId="0" fontId="11" fillId="2" borderId="5" xfId="0" applyFont="1" applyFill="1" applyBorder="1" applyAlignment="1">
      <alignment wrapText="1"/>
    </xf>
    <xf numFmtId="3" fontId="12" fillId="2" borderId="0" xfId="0" applyNumberFormat="1" applyFont="1" applyFill="1" applyBorder="1" applyAlignment="1">
      <alignment wrapText="1"/>
    </xf>
    <xf numFmtId="3" fontId="11" fillId="2" borderId="0" xfId="0" applyNumberFormat="1" applyFont="1" applyFill="1" applyAlignment="1"/>
    <xf numFmtId="3" fontId="11" fillId="3" borderId="0" xfId="0" applyNumberFormat="1" applyFont="1" applyFill="1" applyBorder="1" applyAlignment="1">
      <alignment wrapText="1"/>
    </xf>
    <xf numFmtId="3" fontId="11" fillId="2" borderId="0" xfId="0" applyNumberFormat="1" applyFont="1" applyFill="1"/>
    <xf numFmtId="3" fontId="11" fillId="3" borderId="5" xfId="0" applyNumberFormat="1" applyFont="1" applyFill="1" applyBorder="1" applyAlignment="1">
      <alignment wrapText="1"/>
    </xf>
    <xf numFmtId="3" fontId="23" fillId="3" borderId="5" xfId="0" applyNumberFormat="1" applyFont="1" applyFill="1" applyBorder="1" applyAlignment="1">
      <alignment wrapText="1"/>
    </xf>
    <xf numFmtId="3" fontId="12" fillId="3" borderId="0" xfId="0" applyNumberFormat="1" applyFont="1" applyFill="1" applyBorder="1" applyAlignment="1">
      <alignment wrapText="1"/>
    </xf>
    <xf numFmtId="0" fontId="12" fillId="3" borderId="0" xfId="0" applyFont="1" applyFill="1" applyBorder="1" applyAlignment="1">
      <alignment horizontal="left" wrapText="1"/>
    </xf>
    <xf numFmtId="0" fontId="11" fillId="2" borderId="0" xfId="0" applyFont="1" applyFill="1" applyBorder="1" applyAlignment="1"/>
    <xf numFmtId="3" fontId="11" fillId="3" borderId="0" xfId="0" applyNumberFormat="1" applyFont="1" applyFill="1" applyBorder="1" applyAlignment="1"/>
    <xf numFmtId="3" fontId="11" fillId="2" borderId="0" xfId="0" applyNumberFormat="1" applyFont="1" applyFill="1" applyBorder="1" applyAlignment="1"/>
    <xf numFmtId="0" fontId="12" fillId="2" borderId="7" xfId="0" applyFont="1" applyFill="1" applyBorder="1" applyAlignment="1"/>
    <xf numFmtId="0" fontId="11" fillId="2" borderId="7" xfId="0" applyFont="1" applyFill="1" applyBorder="1" applyAlignment="1"/>
    <xf numFmtId="3" fontId="11" fillId="3" borderId="7" xfId="0" applyNumberFormat="1" applyFont="1" applyFill="1" applyBorder="1" applyAlignment="1"/>
    <xf numFmtId="3" fontId="12" fillId="3" borderId="7" xfId="0" applyNumberFormat="1" applyFont="1" applyFill="1" applyBorder="1" applyAlignment="1"/>
    <xf numFmtId="3" fontId="12" fillId="2" borderId="0" xfId="0" applyNumberFormat="1" applyFont="1" applyFill="1" applyBorder="1" applyAlignment="1"/>
    <xf numFmtId="0" fontId="14" fillId="2" borderId="0" xfId="0" applyFont="1" applyFill="1"/>
    <xf numFmtId="0" fontId="12" fillId="2" borderId="0" xfId="0" applyFont="1" applyFill="1" applyBorder="1" applyAlignment="1">
      <alignment wrapText="1"/>
    </xf>
    <xf numFmtId="0" fontId="12" fillId="2" borderId="6" xfId="0" applyFont="1" applyFill="1" applyBorder="1"/>
    <xf numFmtId="0" fontId="12" fillId="2" borderId="6" xfId="0" applyFont="1" applyFill="1" applyBorder="1" applyAlignment="1">
      <alignment horizontal="center"/>
    </xf>
    <xf numFmtId="0" fontId="12" fillId="2" borderId="6" xfId="0" applyFont="1" applyFill="1" applyBorder="1" applyAlignment="1">
      <alignment horizontal="center" wrapText="1"/>
    </xf>
    <xf numFmtId="0" fontId="12" fillId="2" borderId="0" xfId="0" applyFont="1" applyFill="1" applyBorder="1" applyAlignment="1"/>
    <xf numFmtId="9" fontId="11" fillId="2" borderId="0" xfId="0" applyNumberFormat="1" applyFont="1" applyFill="1" applyBorder="1" applyAlignment="1">
      <alignment horizontal="right"/>
    </xf>
    <xf numFmtId="0" fontId="11" fillId="2" borderId="0" xfId="0" applyFont="1" applyFill="1" applyBorder="1" applyAlignment="1">
      <alignment horizontal="right"/>
    </xf>
    <xf numFmtId="0" fontId="12" fillId="2" borderId="0" xfId="0" applyFont="1" applyFill="1" applyBorder="1" applyAlignment="1">
      <alignment vertical="top" wrapText="1"/>
    </xf>
    <xf numFmtId="3" fontId="11" fillId="2" borderId="0" xfId="0" applyNumberFormat="1" applyFont="1" applyFill="1" applyBorder="1" applyAlignment="1">
      <alignment horizontal="right"/>
    </xf>
    <xf numFmtId="0" fontId="12" fillId="2" borderId="7" xfId="0" applyFont="1" applyFill="1" applyBorder="1"/>
    <xf numFmtId="3" fontId="12" fillId="2" borderId="7" xfId="0" applyNumberFormat="1" applyFont="1" applyFill="1" applyBorder="1" applyAlignment="1"/>
    <xf numFmtId="9" fontId="11" fillId="2" borderId="7" xfId="0" applyNumberFormat="1" applyFont="1" applyFill="1" applyBorder="1" applyAlignment="1">
      <alignment horizontal="right"/>
    </xf>
    <xf numFmtId="0" fontId="11" fillId="2" borderId="7" xfId="0" applyFont="1" applyFill="1" applyBorder="1" applyAlignment="1">
      <alignment horizontal="right"/>
    </xf>
    <xf numFmtId="172" fontId="12" fillId="2" borderId="6" xfId="0" applyNumberFormat="1" applyFont="1" applyFill="1" applyBorder="1" applyAlignment="1"/>
    <xf numFmtId="172" fontId="11" fillId="2" borderId="6" xfId="0" applyNumberFormat="1" applyFont="1" applyFill="1" applyBorder="1" applyAlignment="1"/>
    <xf numFmtId="0" fontId="12" fillId="2" borderId="5" xfId="0" applyFont="1" applyFill="1" applyBorder="1"/>
    <xf numFmtId="0" fontId="12" fillId="3" borderId="0" xfId="0" applyFont="1" applyFill="1" applyBorder="1" applyAlignment="1">
      <alignment horizontal="left"/>
    </xf>
    <xf numFmtId="0" fontId="11" fillId="3" borderId="0" xfId="0" applyFont="1" applyFill="1" applyBorder="1"/>
    <xf numFmtId="0" fontId="11" fillId="3" borderId="0" xfId="0" applyFont="1" applyFill="1" applyBorder="1" applyAlignment="1">
      <alignment horizontal="left"/>
    </xf>
    <xf numFmtId="0" fontId="11" fillId="3" borderId="0" xfId="0" applyFont="1" applyFill="1" applyBorder="1" applyAlignment="1"/>
    <xf numFmtId="9" fontId="11" fillId="3" borderId="0" xfId="0" applyNumberFormat="1" applyFont="1" applyFill="1" applyBorder="1" applyAlignment="1">
      <alignment horizontal="right"/>
    </xf>
    <xf numFmtId="171" fontId="11" fillId="2" borderId="0" xfId="0" applyNumberFormat="1" applyFont="1" applyFill="1"/>
    <xf numFmtId="2" fontId="11" fillId="2" borderId="0" xfId="0" applyNumberFormat="1" applyFont="1" applyFill="1"/>
    <xf numFmtId="171" fontId="11" fillId="2" borderId="5" xfId="0" applyNumberFormat="1" applyFont="1" applyFill="1" applyBorder="1"/>
    <xf numFmtId="2" fontId="11" fillId="2" borderId="5" xfId="0" applyNumberFormat="1" applyFont="1" applyFill="1" applyBorder="1"/>
    <xf numFmtId="0" fontId="13" fillId="2" borderId="0" xfId="0" applyFont="1" applyFill="1" applyBorder="1" applyAlignment="1">
      <alignment horizontal="left"/>
    </xf>
    <xf numFmtId="0" fontId="12" fillId="2" borderId="0" xfId="0" applyFont="1" applyFill="1" applyBorder="1" applyAlignment="1">
      <alignment horizontal="right" vertical="top"/>
    </xf>
    <xf numFmtId="0" fontId="11" fillId="2" borderId="0" xfId="0" applyFont="1" applyFill="1" applyBorder="1" applyAlignment="1">
      <alignment horizontal="right" vertical="top"/>
    </xf>
    <xf numFmtId="0" fontId="11" fillId="2" borderId="6" xfId="0" applyFont="1" applyFill="1" applyBorder="1" applyAlignment="1">
      <alignment horizontal="left"/>
    </xf>
    <xf numFmtId="14" fontId="12" fillId="2" borderId="6" xfId="0" applyNumberFormat="1" applyFont="1" applyFill="1" applyBorder="1" applyAlignment="1">
      <alignment horizontal="right" vertical="top"/>
    </xf>
    <xf numFmtId="14" fontId="11" fillId="2" borderId="6" xfId="0" applyNumberFormat="1" applyFont="1" applyFill="1" applyBorder="1" applyAlignment="1">
      <alignment horizontal="right" vertical="top"/>
    </xf>
    <xf numFmtId="0" fontId="12" fillId="2" borderId="0" xfId="0" applyFont="1" applyFill="1" applyBorder="1" applyAlignment="1">
      <alignment horizontal="left"/>
    </xf>
    <xf numFmtId="0" fontId="12" fillId="2" borderId="7" xfId="0" applyFont="1" applyFill="1" applyBorder="1" applyAlignment="1">
      <alignment horizontal="left"/>
    </xf>
    <xf numFmtId="0" fontId="11" fillId="0" borderId="0" xfId="0" applyFont="1" applyFill="1" applyBorder="1" applyAlignment="1">
      <alignment vertical="top" wrapText="1"/>
    </xf>
    <xf numFmtId="0" fontId="12" fillId="2" borderId="0" xfId="0" applyFont="1" applyFill="1" applyBorder="1" applyAlignment="1">
      <alignment horizontal="left" vertical="top"/>
    </xf>
    <xf numFmtId="0" fontId="11" fillId="2" borderId="0" xfId="0" applyFont="1" applyFill="1" applyAlignment="1">
      <alignment vertical="top" wrapText="1"/>
    </xf>
    <xf numFmtId="0" fontId="11" fillId="2" borderId="6" xfId="0" applyFont="1" applyFill="1" applyBorder="1" applyAlignment="1">
      <alignment horizontal="left" vertical="top" wrapText="1"/>
    </xf>
    <xf numFmtId="0" fontId="12" fillId="2" borderId="6" xfId="0" applyFont="1" applyFill="1" applyBorder="1" applyAlignment="1">
      <alignment horizontal="right" wrapText="1"/>
    </xf>
    <xf numFmtId="0" fontId="11" fillId="2" borderId="6" xfId="0" applyFont="1" applyFill="1" applyBorder="1" applyAlignment="1">
      <alignment horizontal="right" wrapText="1"/>
    </xf>
    <xf numFmtId="0" fontId="12" fillId="3" borderId="0" xfId="0" applyFont="1" applyFill="1" applyBorder="1" applyAlignment="1">
      <alignment wrapText="1"/>
    </xf>
    <xf numFmtId="0" fontId="11" fillId="2" borderId="0" xfId="0" quotePrefix="1" applyFont="1" applyFill="1" applyBorder="1" applyAlignment="1">
      <alignment horizontal="left" wrapText="1"/>
    </xf>
    <xf numFmtId="0" fontId="12" fillId="3" borderId="0" xfId="0" applyFont="1" applyFill="1" applyAlignment="1"/>
    <xf numFmtId="0" fontId="12" fillId="2" borderId="6" xfId="0" applyFont="1" applyFill="1" applyBorder="1" applyAlignment="1">
      <alignment horizontal="left"/>
    </xf>
    <xf numFmtId="3" fontId="11" fillId="2" borderId="0" xfId="11" applyNumberFormat="1" applyFont="1" applyFill="1" applyBorder="1" applyAlignment="1">
      <alignment horizontal="right" wrapText="1"/>
    </xf>
    <xf numFmtId="3" fontId="11" fillId="2" borderId="0" xfId="11" applyNumberFormat="1" applyFont="1" applyFill="1" applyBorder="1" applyAlignment="1">
      <alignment horizontal="right" vertical="top" wrapText="1"/>
    </xf>
    <xf numFmtId="0" fontId="11" fillId="2" borderId="0" xfId="0" applyFont="1" applyFill="1" applyAlignment="1">
      <alignment horizontal="right"/>
    </xf>
    <xf numFmtId="3" fontId="12" fillId="2" borderId="7" xfId="11" applyNumberFormat="1" applyFont="1" applyFill="1" applyBorder="1" applyAlignment="1">
      <alignment horizontal="right" wrapText="1"/>
    </xf>
    <xf numFmtId="3" fontId="12" fillId="2" borderId="0" xfId="11" applyNumberFormat="1" applyFont="1" applyFill="1" applyBorder="1" applyAlignment="1">
      <alignment horizontal="right" vertical="top" wrapText="1"/>
    </xf>
    <xf numFmtId="166" fontId="14" fillId="2" borderId="0" xfId="4" applyFont="1" applyFill="1" applyBorder="1"/>
    <xf numFmtId="167" fontId="12" fillId="2" borderId="0" xfId="6" applyFont="1" applyFill="1"/>
    <xf numFmtId="167" fontId="11" fillId="0" borderId="0" xfId="6" applyFont="1" applyFill="1" applyAlignment="1">
      <alignment horizontal="right"/>
    </xf>
    <xf numFmtId="166" fontId="12" fillId="0" borderId="1" xfId="8" applyNumberFormat="1" applyFont="1" applyFill="1" applyBorder="1" applyAlignment="1"/>
    <xf numFmtId="167" fontId="12" fillId="0" borderId="1" xfId="6" applyFont="1" applyFill="1" applyBorder="1" applyAlignment="1">
      <alignment horizontal="right"/>
    </xf>
    <xf numFmtId="0" fontId="12" fillId="0" borderId="1" xfId="2" applyFont="1" applyFill="1" applyBorder="1" applyAlignment="1">
      <alignment horizontal="right"/>
    </xf>
    <xf numFmtId="0" fontId="11" fillId="0" borderId="1" xfId="2" applyFont="1" applyFill="1" applyBorder="1" applyAlignment="1">
      <alignment horizontal="right"/>
    </xf>
    <xf numFmtId="0" fontId="11" fillId="0" borderId="0" xfId="5" applyFont="1" applyFill="1" applyAlignment="1">
      <alignment horizontal="right" vertical="top" wrapText="1"/>
    </xf>
    <xf numFmtId="168" fontId="12" fillId="0" borderId="0" xfId="1" applyFont="1" applyFill="1">
      <alignment horizontal="right" vertical="top"/>
    </xf>
    <xf numFmtId="168" fontId="11" fillId="0" borderId="0" xfId="1" applyFont="1" applyFill="1">
      <alignment horizontal="right" vertical="top"/>
    </xf>
    <xf numFmtId="41" fontId="11" fillId="0" borderId="0" xfId="5" applyNumberFormat="1" applyFont="1" applyFill="1">
      <alignment horizontal="left" vertical="top"/>
    </xf>
    <xf numFmtId="3" fontId="16" fillId="0" borderId="0" xfId="0" applyNumberFormat="1" applyFont="1" applyFill="1" applyAlignment="1">
      <alignment horizontal="right"/>
    </xf>
    <xf numFmtId="3" fontId="15" fillId="0" borderId="0" xfId="0" applyNumberFormat="1" applyFont="1" applyFill="1" applyAlignment="1">
      <alignment horizontal="right"/>
    </xf>
    <xf numFmtId="168" fontId="12" fillId="0" borderId="0" xfId="3" applyNumberFormat="1" applyFont="1" applyFill="1">
      <alignment horizontal="right" vertical="top"/>
    </xf>
    <xf numFmtId="168" fontId="11" fillId="0" borderId="0" xfId="3" applyNumberFormat="1" applyFont="1" applyFill="1">
      <alignment horizontal="right" vertical="top"/>
    </xf>
    <xf numFmtId="41" fontId="12" fillId="0" borderId="4" xfId="5" applyNumberFormat="1" applyFont="1" applyFill="1" applyBorder="1">
      <alignment horizontal="left" vertical="top"/>
    </xf>
    <xf numFmtId="0" fontId="12" fillId="0" borderId="4" xfId="5" applyFont="1" applyFill="1" applyBorder="1">
      <alignment horizontal="left" vertical="top"/>
    </xf>
    <xf numFmtId="0" fontId="11" fillId="0" borderId="4" xfId="5" applyFont="1" applyFill="1" applyBorder="1" applyAlignment="1">
      <alignment horizontal="left" vertical="top" wrapText="1"/>
    </xf>
    <xf numFmtId="3" fontId="16" fillId="0" borderId="4" xfId="0" applyNumberFormat="1" applyFont="1" applyFill="1" applyBorder="1" applyAlignment="1">
      <alignment horizontal="right"/>
    </xf>
    <xf numFmtId="3" fontId="15" fillId="0" borderId="4" xfId="0" applyNumberFormat="1" applyFont="1" applyFill="1" applyBorder="1" applyAlignment="1">
      <alignment horizontal="right"/>
    </xf>
    <xf numFmtId="0" fontId="11" fillId="0" borderId="0" xfId="5" applyFont="1" applyFill="1" applyAlignment="1">
      <alignment horizontal="left" vertical="top" wrapText="1"/>
    </xf>
    <xf numFmtId="41" fontId="11" fillId="0" borderId="0" xfId="5" applyNumberFormat="1" applyFont="1" applyFill="1" applyAlignment="1">
      <alignment horizontal="left" vertical="top"/>
    </xf>
    <xf numFmtId="168" fontId="17" fillId="0" borderId="0" xfId="1" applyFont="1" applyFill="1" applyAlignment="1">
      <alignment horizontal="right" vertical="top"/>
    </xf>
    <xf numFmtId="168" fontId="18" fillId="0" borderId="0" xfId="1" applyFont="1" applyFill="1" applyAlignment="1">
      <alignment horizontal="right" vertical="top"/>
    </xf>
    <xf numFmtId="167" fontId="11" fillId="0" borderId="0" xfId="6" applyFont="1" applyFill="1" applyAlignment="1">
      <alignment vertical="top"/>
    </xf>
    <xf numFmtId="168" fontId="19" fillId="0" borderId="0" xfId="1" applyFont="1" applyFill="1" applyAlignment="1">
      <alignment horizontal="right" vertical="top"/>
    </xf>
    <xf numFmtId="168" fontId="20" fillId="0" borderId="0" xfId="1" applyFont="1" applyFill="1" applyAlignment="1">
      <alignment horizontal="right" vertical="top"/>
    </xf>
    <xf numFmtId="41" fontId="11" fillId="0" borderId="0" xfId="5" applyNumberFormat="1" applyFont="1" applyFill="1" applyBorder="1">
      <alignment horizontal="left" vertical="top"/>
    </xf>
    <xf numFmtId="41" fontId="11" fillId="0" borderId="1" xfId="5" applyNumberFormat="1" applyFont="1" applyFill="1" applyBorder="1">
      <alignment horizontal="left" vertical="top"/>
    </xf>
    <xf numFmtId="0" fontId="11" fillId="0" borderId="1" xfId="5" applyFont="1" applyFill="1" applyBorder="1">
      <alignment horizontal="left" vertical="top"/>
    </xf>
    <xf numFmtId="166" fontId="11" fillId="0" borderId="1" xfId="5" applyNumberFormat="1" applyFont="1" applyFill="1" applyBorder="1">
      <alignment horizontal="left" vertical="top"/>
    </xf>
    <xf numFmtId="41" fontId="12" fillId="0" borderId="1" xfId="5" applyNumberFormat="1" applyFont="1" applyFill="1" applyBorder="1">
      <alignment horizontal="left" vertical="top"/>
    </xf>
    <xf numFmtId="166" fontId="12" fillId="0" borderId="1" xfId="5" applyNumberFormat="1" applyFont="1" applyFill="1" applyBorder="1">
      <alignment horizontal="left" vertical="top"/>
    </xf>
    <xf numFmtId="0" fontId="12" fillId="0" borderId="4" xfId="5" applyFont="1" applyFill="1" applyBorder="1" applyAlignment="1">
      <alignment horizontal="left" vertical="top" wrapText="1"/>
    </xf>
    <xf numFmtId="0" fontId="11" fillId="0" borderId="0" xfId="0" applyFont="1" applyFill="1"/>
    <xf numFmtId="167" fontId="26" fillId="0" borderId="0" xfId="6" applyFont="1" applyFill="1"/>
    <xf numFmtId="167" fontId="12" fillId="0" borderId="0" xfId="6" applyFont="1" applyFill="1" applyAlignment="1">
      <alignment horizontal="center"/>
    </xf>
    <xf numFmtId="167" fontId="12" fillId="0" borderId="0" xfId="6" applyFont="1" applyFill="1"/>
    <xf numFmtId="0" fontId="14" fillId="2" borderId="0" xfId="0" applyFont="1" applyFill="1" applyBorder="1" applyAlignment="1"/>
    <xf numFmtId="0" fontId="12" fillId="2" borderId="6" xfId="0" applyFont="1" applyFill="1" applyBorder="1" applyAlignment="1">
      <alignment horizontal="right"/>
    </xf>
    <xf numFmtId="3" fontId="12" fillId="2" borderId="0" xfId="0" applyNumberFormat="1" applyFont="1" applyFill="1" applyBorder="1" applyAlignment="1">
      <alignment horizontal="right"/>
    </xf>
    <xf numFmtId="3" fontId="12" fillId="2" borderId="7" xfId="0" applyNumberFormat="1" applyFont="1" applyFill="1" applyBorder="1" applyAlignment="1">
      <alignment horizontal="right"/>
    </xf>
    <xf numFmtId="3" fontId="11" fillId="2" borderId="7" xfId="0" applyNumberFormat="1" applyFont="1" applyFill="1" applyBorder="1" applyAlignment="1">
      <alignment horizontal="right"/>
    </xf>
    <xf numFmtId="169" fontId="11" fillId="2" borderId="0" xfId="10" applyNumberFormat="1" applyFont="1" applyFill="1"/>
    <xf numFmtId="4" fontId="11" fillId="2" borderId="0" xfId="0" applyNumberFormat="1" applyFont="1" applyFill="1"/>
    <xf numFmtId="0" fontId="11" fillId="2" borderId="0" xfId="0" applyFont="1" applyFill="1" applyAlignment="1">
      <alignment horizontal="left" vertical="top" wrapText="1"/>
    </xf>
    <xf numFmtId="0" fontId="14" fillId="2" borderId="0" xfId="0" applyFont="1" applyFill="1" applyAlignment="1">
      <alignment horizontal="left" vertical="top" wrapText="1"/>
    </xf>
    <xf numFmtId="0" fontId="11" fillId="2" borderId="0" xfId="0" applyFont="1" applyFill="1" applyAlignment="1">
      <alignment vertical="top"/>
    </xf>
    <xf numFmtId="0" fontId="12" fillId="0" borderId="6" xfId="0" applyFont="1" applyFill="1" applyBorder="1" applyAlignment="1">
      <alignment horizontal="right" wrapText="1"/>
    </xf>
    <xf numFmtId="3" fontId="12" fillId="2" borderId="0" xfId="11" applyNumberFormat="1" applyFont="1" applyFill="1" applyBorder="1" applyAlignment="1"/>
    <xf numFmtId="3" fontId="12" fillId="2" borderId="7" xfId="11" applyNumberFormat="1" applyFont="1" applyFill="1" applyBorder="1" applyAlignment="1"/>
    <xf numFmtId="3" fontId="12" fillId="2" borderId="0" xfId="0" applyNumberFormat="1" applyFont="1" applyFill="1" applyAlignment="1"/>
    <xf numFmtId="0" fontId="12" fillId="2" borderId="6" xfId="0" applyFont="1" applyFill="1" applyBorder="1" applyAlignment="1">
      <alignment horizontal="right" vertical="top" wrapText="1"/>
    </xf>
    <xf numFmtId="3" fontId="11" fillId="2" borderId="0" xfId="11" applyNumberFormat="1" applyFont="1" applyFill="1" applyBorder="1" applyAlignment="1"/>
    <xf numFmtId="3" fontId="11" fillId="2" borderId="7" xfId="11" applyNumberFormat="1" applyFont="1" applyFill="1" applyBorder="1" applyAlignment="1"/>
    <xf numFmtId="0" fontId="11" fillId="2" borderId="0" xfId="0" quotePrefix="1" applyFont="1" applyFill="1"/>
    <xf numFmtId="0" fontId="14" fillId="2" borderId="0" xfId="0" applyFont="1" applyFill="1" applyBorder="1" applyAlignment="1">
      <alignment horizontal="left"/>
    </xf>
    <xf numFmtId="0" fontId="12" fillId="2" borderId="10" xfId="0" applyFont="1" applyFill="1" applyBorder="1" applyAlignment="1"/>
    <xf numFmtId="0" fontId="12" fillId="2" borderId="9" xfId="0" applyFont="1" applyFill="1" applyBorder="1" applyAlignment="1">
      <alignment horizontal="right"/>
    </xf>
    <xf numFmtId="0" fontId="11" fillId="2" borderId="0" xfId="5" applyFont="1" applyFill="1" applyAlignment="1">
      <alignment horizontal="left" vertical="top"/>
    </xf>
    <xf numFmtId="3" fontId="12" fillId="2" borderId="0" xfId="11" applyNumberFormat="1" applyFont="1" applyFill="1" applyAlignment="1">
      <alignment horizontal="right" vertical="top" wrapText="1"/>
    </xf>
    <xf numFmtId="3" fontId="12" fillId="2" borderId="10" xfId="11" applyNumberFormat="1" applyFont="1" applyFill="1" applyBorder="1" applyAlignment="1">
      <alignment horizontal="right" vertical="top" wrapText="1"/>
    </xf>
    <xf numFmtId="3" fontId="11" fillId="2" borderId="0" xfId="11" applyNumberFormat="1" applyFont="1" applyFill="1" applyAlignment="1">
      <alignment horizontal="right" vertical="top" wrapText="1"/>
    </xf>
    <xf numFmtId="3" fontId="12" fillId="2" borderId="0" xfId="1" applyNumberFormat="1" applyFont="1" applyFill="1" applyAlignment="1">
      <alignment horizontal="right" vertical="top" wrapText="1"/>
    </xf>
    <xf numFmtId="3" fontId="12" fillId="2" borderId="0" xfId="11" applyNumberFormat="1" applyFont="1" applyFill="1" applyBorder="1" applyAlignment="1">
      <alignment horizontal="right" vertical="top"/>
    </xf>
    <xf numFmtId="3" fontId="12" fillId="2" borderId="0" xfId="11" applyNumberFormat="1" applyFont="1" applyFill="1" applyAlignment="1">
      <alignment horizontal="right" vertical="top"/>
    </xf>
    <xf numFmtId="0" fontId="12" fillId="2" borderId="0" xfId="5" applyFont="1" applyFill="1" applyBorder="1" applyAlignment="1">
      <alignment horizontal="left" vertical="top"/>
    </xf>
    <xf numFmtId="3" fontId="12" fillId="2" borderId="0" xfId="1" applyNumberFormat="1" applyFont="1" applyFill="1" applyBorder="1" applyAlignment="1">
      <alignment horizontal="right" vertical="top" wrapText="1"/>
    </xf>
    <xf numFmtId="3" fontId="12" fillId="2" borderId="10" xfId="1" applyNumberFormat="1" applyFont="1" applyFill="1" applyBorder="1" applyAlignment="1">
      <alignment horizontal="right" vertical="top" wrapText="1"/>
    </xf>
    <xf numFmtId="3" fontId="11" fillId="2" borderId="0" xfId="1" applyNumberFormat="1" applyFont="1" applyFill="1" applyBorder="1" applyAlignment="1">
      <alignment horizontal="right" vertical="top" wrapText="1"/>
    </xf>
    <xf numFmtId="0" fontId="11" fillId="2" borderId="8" xfId="0" applyFont="1" applyFill="1" applyBorder="1" applyAlignment="1">
      <alignment vertical="top"/>
    </xf>
    <xf numFmtId="0" fontId="11" fillId="2" borderId="8" xfId="5" applyFont="1" applyFill="1" applyBorder="1" applyAlignment="1">
      <alignment horizontal="left" vertical="top"/>
    </xf>
    <xf numFmtId="3" fontId="12" fillId="2" borderId="8" xfId="11" applyNumberFormat="1" applyFont="1" applyFill="1" applyBorder="1" applyAlignment="1">
      <alignment horizontal="right" vertical="top" wrapText="1"/>
    </xf>
    <xf numFmtId="3" fontId="12" fillId="2" borderId="8" xfId="11" applyNumberFormat="1" applyFont="1" applyFill="1" applyBorder="1" applyAlignment="1">
      <alignment horizontal="right" vertical="top"/>
    </xf>
    <xf numFmtId="3" fontId="12" fillId="2" borderId="11" xfId="11" applyNumberFormat="1" applyFont="1" applyFill="1" applyBorder="1" applyAlignment="1">
      <alignment horizontal="right" vertical="top"/>
    </xf>
    <xf numFmtId="3" fontId="11" fillId="2" borderId="8" xfId="11" applyNumberFormat="1" applyFont="1" applyFill="1" applyBorder="1" applyAlignment="1">
      <alignment horizontal="right" vertical="top" wrapText="1"/>
    </xf>
    <xf numFmtId="3" fontId="11" fillId="2" borderId="8" xfId="11" applyNumberFormat="1" applyFont="1" applyFill="1" applyBorder="1" applyAlignment="1">
      <alignment horizontal="right" vertical="top"/>
    </xf>
    <xf numFmtId="0" fontId="12" fillId="2" borderId="7" xfId="0" applyFont="1" applyFill="1" applyBorder="1" applyAlignment="1">
      <alignment horizontal="right"/>
    </xf>
    <xf numFmtId="3" fontId="12" fillId="2" borderId="12" xfId="0" applyNumberFormat="1" applyFont="1" applyFill="1" applyBorder="1" applyAlignment="1">
      <alignment horizontal="right"/>
    </xf>
    <xf numFmtId="9" fontId="11" fillId="2" borderId="0" xfId="10" applyFont="1" applyFill="1"/>
    <xf numFmtId="0" fontId="12" fillId="2" borderId="1" xfId="0" applyFont="1" applyFill="1" applyBorder="1"/>
    <xf numFmtId="0" fontId="11" fillId="2" borderId="4" xfId="0" applyFont="1" applyFill="1" applyBorder="1" applyAlignment="1">
      <alignment vertical="top"/>
    </xf>
    <xf numFmtId="0" fontId="11" fillId="2" borderId="0" xfId="0" applyFont="1" applyFill="1" applyAlignment="1">
      <alignment horizontal="left"/>
    </xf>
    <xf numFmtId="0" fontId="11" fillId="2" borderId="1" xfId="0" applyFont="1" applyFill="1" applyBorder="1"/>
    <xf numFmtId="3" fontId="11" fillId="3" borderId="0" xfId="0" applyNumberFormat="1" applyFont="1" applyFill="1" applyBorder="1" applyAlignment="1">
      <alignment horizontal="right"/>
    </xf>
    <xf numFmtId="3" fontId="12" fillId="2" borderId="8" xfId="0" applyNumberFormat="1" applyFont="1" applyFill="1" applyBorder="1" applyAlignment="1">
      <alignment horizontal="right"/>
    </xf>
    <xf numFmtId="3" fontId="12" fillId="3" borderId="0" xfId="0" applyNumberFormat="1" applyFont="1" applyFill="1" applyBorder="1" applyAlignment="1">
      <alignment horizontal="right"/>
    </xf>
    <xf numFmtId="0" fontId="12" fillId="2" borderId="6" xfId="0" applyFont="1" applyFill="1" applyBorder="1" applyAlignment="1">
      <alignment horizontal="left" vertical="top" wrapText="1"/>
    </xf>
    <xf numFmtId="3" fontId="11" fillId="0" borderId="7" xfId="0" applyNumberFormat="1" applyFont="1" applyFill="1" applyBorder="1" applyAlignment="1">
      <alignment horizontal="right"/>
    </xf>
    <xf numFmtId="3" fontId="11" fillId="2" borderId="0" xfId="0" applyNumberFormat="1" applyFont="1" applyFill="1" applyBorder="1" applyAlignment="1">
      <alignment horizontal="left"/>
    </xf>
    <xf numFmtId="3" fontId="11" fillId="2" borderId="0" xfId="0" applyNumberFormat="1" applyFont="1" applyFill="1" applyAlignment="1">
      <alignment horizontal="left"/>
    </xf>
    <xf numFmtId="3" fontId="11" fillId="2" borderId="0" xfId="1" applyNumberFormat="1" applyFont="1" applyFill="1">
      <alignment horizontal="right" vertical="top"/>
    </xf>
    <xf numFmtId="0" fontId="14" fillId="2" borderId="0" xfId="0" applyFont="1" applyFill="1" applyAlignment="1">
      <alignment vertical="top"/>
    </xf>
    <xf numFmtId="0" fontId="14" fillId="2" borderId="0" xfId="0" applyFont="1" applyFill="1" applyAlignment="1">
      <alignment vertical="top" wrapText="1"/>
    </xf>
    <xf numFmtId="0" fontId="12" fillId="0" borderId="0" xfId="0" applyFont="1" applyFill="1" applyAlignment="1">
      <alignment horizontal="left"/>
    </xf>
    <xf numFmtId="0" fontId="12" fillId="2" borderId="1" xfId="0" applyFont="1" applyFill="1" applyBorder="1" applyAlignment="1">
      <alignment horizontal="left" wrapText="1"/>
    </xf>
    <xf numFmtId="0" fontId="12" fillId="2" borderId="1" xfId="0" applyFont="1" applyFill="1" applyBorder="1" applyAlignment="1">
      <alignment horizontal="right" wrapText="1"/>
    </xf>
    <xf numFmtId="0" fontId="12" fillId="2" borderId="1" xfId="0" applyFont="1" applyFill="1" applyBorder="1" applyAlignment="1">
      <alignment horizontal="right" vertical="top" wrapText="1"/>
    </xf>
    <xf numFmtId="3" fontId="11" fillId="2" borderId="0" xfId="5" applyNumberFormat="1" applyFont="1" applyFill="1" applyAlignment="1">
      <alignment horizontal="right" vertical="top"/>
    </xf>
    <xf numFmtId="3" fontId="11" fillId="2" borderId="0" xfId="0" quotePrefix="1" applyNumberFormat="1" applyFont="1" applyFill="1" applyBorder="1" applyAlignment="1">
      <alignment horizontal="right" vertical="top" wrapText="1"/>
    </xf>
    <xf numFmtId="3" fontId="11" fillId="2" borderId="0" xfId="0" applyNumberFormat="1" applyFont="1" applyFill="1" applyBorder="1" applyAlignment="1">
      <alignment horizontal="right" vertical="top" wrapText="1"/>
    </xf>
    <xf numFmtId="3" fontId="12" fillId="2" borderId="1" xfId="0" applyNumberFormat="1" applyFont="1" applyFill="1" applyBorder="1" applyAlignment="1">
      <alignment horizontal="right" vertical="top" wrapText="1"/>
    </xf>
    <xf numFmtId="3" fontId="11" fillId="3" borderId="0" xfId="5" applyNumberFormat="1" applyFont="1" applyFill="1" applyAlignment="1">
      <alignment horizontal="right" vertical="top"/>
    </xf>
    <xf numFmtId="3" fontId="11" fillId="3" borderId="0" xfId="0" quotePrefix="1" applyNumberFormat="1" applyFont="1" applyFill="1" applyBorder="1" applyAlignment="1">
      <alignment horizontal="right" vertical="top" wrapText="1"/>
    </xf>
    <xf numFmtId="3" fontId="11" fillId="3" borderId="0" xfId="0" applyNumberFormat="1" applyFont="1" applyFill="1" applyBorder="1" applyAlignment="1">
      <alignment horizontal="right" vertical="top" wrapText="1"/>
    </xf>
    <xf numFmtId="0" fontId="11" fillId="3" borderId="1" xfId="0" applyFont="1" applyFill="1" applyBorder="1" applyAlignment="1">
      <alignment vertical="top" wrapText="1"/>
    </xf>
    <xf numFmtId="3" fontId="11" fillId="3" borderId="1" xfId="11" applyNumberFormat="1" applyFont="1" applyFill="1" applyBorder="1" applyAlignment="1">
      <alignment horizontal="right" vertical="top" wrapText="1"/>
    </xf>
    <xf numFmtId="0" fontId="12" fillId="2" borderId="4" xfId="0" applyFont="1" applyFill="1" applyBorder="1"/>
    <xf numFmtId="3" fontId="12" fillId="2" borderId="4" xfId="0" applyNumberFormat="1" applyFont="1" applyFill="1" applyBorder="1" applyAlignment="1">
      <alignment horizontal="right"/>
    </xf>
    <xf numFmtId="3" fontId="12" fillId="2" borderId="5" xfId="0" applyNumberFormat="1" applyFont="1" applyFill="1" applyBorder="1" applyAlignment="1">
      <alignment horizontal="right" vertical="top" wrapText="1"/>
    </xf>
    <xf numFmtId="3" fontId="11" fillId="2" borderId="1" xfId="11" applyNumberFormat="1" applyFont="1" applyFill="1" applyBorder="1" applyAlignment="1">
      <alignment horizontal="right" vertical="top" wrapText="1"/>
    </xf>
    <xf numFmtId="0" fontId="12" fillId="2" borderId="0" xfId="0" applyFont="1" applyFill="1" applyBorder="1" applyAlignment="1">
      <alignment horizontal="center"/>
    </xf>
    <xf numFmtId="0" fontId="12" fillId="2" borderId="6" xfId="0" applyFont="1" applyFill="1" applyBorder="1" applyAlignment="1"/>
    <xf numFmtId="3" fontId="12" fillId="2" borderId="0" xfId="0" applyNumberFormat="1" applyFont="1" applyFill="1" applyBorder="1"/>
    <xf numFmtId="3" fontId="11" fillId="2" borderId="0" xfId="0" applyNumberFormat="1" applyFont="1" applyFill="1" applyBorder="1"/>
    <xf numFmtId="3" fontId="12" fillId="2" borderId="0" xfId="11" applyNumberFormat="1" applyFont="1" applyFill="1" applyBorder="1"/>
    <xf numFmtId="3" fontId="11" fillId="2" borderId="0" xfId="11" applyNumberFormat="1" applyFont="1" applyFill="1" applyBorder="1"/>
    <xf numFmtId="1" fontId="12" fillId="2" borderId="7" xfId="11" applyNumberFormat="1" applyFont="1" applyFill="1" applyBorder="1"/>
    <xf numFmtId="1" fontId="11" fillId="2" borderId="7" xfId="11" applyNumberFormat="1" applyFont="1" applyFill="1" applyBorder="1"/>
    <xf numFmtId="3" fontId="11" fillId="2" borderId="0" xfId="11" applyNumberFormat="1" applyFont="1" applyFill="1" applyBorder="1" applyAlignment="1">
      <alignment horizontal="right"/>
    </xf>
    <xf numFmtId="3" fontId="12" fillId="2" borderId="7" xfId="11" applyNumberFormat="1" applyFont="1" applyFill="1" applyBorder="1" applyAlignment="1">
      <alignment horizontal="right"/>
    </xf>
    <xf numFmtId="0" fontId="12" fillId="2" borderId="6" xfId="0" applyFont="1" applyFill="1" applyBorder="1" applyAlignment="1">
      <alignment horizontal="center" vertical="top" wrapText="1"/>
    </xf>
    <xf numFmtId="3" fontId="11" fillId="2" borderId="0" xfId="0" applyNumberFormat="1" applyFont="1" applyFill="1" applyBorder="1" applyAlignment="1">
      <alignment horizontal="right" wrapText="1"/>
    </xf>
    <xf numFmtId="0" fontId="14" fillId="2" borderId="0" xfId="0" applyFont="1" applyFill="1" applyBorder="1"/>
    <xf numFmtId="0" fontId="11" fillId="2" borderId="2" xfId="0" applyFont="1" applyFill="1" applyBorder="1"/>
    <xf numFmtId="49" fontId="12" fillId="2" borderId="0" xfId="0" applyNumberFormat="1" applyFont="1" applyFill="1" applyBorder="1"/>
    <xf numFmtId="0" fontId="12" fillId="2" borderId="6" xfId="0" applyFont="1" applyFill="1" applyBorder="1" applyAlignment="1">
      <alignment wrapText="1"/>
    </xf>
    <xf numFmtId="0" fontId="11" fillId="2" borderId="0" xfId="0" applyFont="1" applyFill="1" applyBorder="1" applyAlignment="1">
      <alignment horizontal="center"/>
    </xf>
    <xf numFmtId="169" fontId="11" fillId="2" borderId="0" xfId="0" applyNumberFormat="1" applyFont="1" applyFill="1" applyBorder="1" applyAlignment="1">
      <alignment horizontal="right"/>
    </xf>
    <xf numFmtId="0" fontId="12" fillId="2" borderId="7" xfId="0" applyFont="1" applyFill="1" applyBorder="1" applyAlignment="1">
      <alignment vertical="top" wrapText="1"/>
    </xf>
    <xf numFmtId="0" fontId="12" fillId="2" borderId="7" xfId="0" applyFont="1" applyFill="1" applyBorder="1" applyAlignment="1">
      <alignment horizontal="center"/>
    </xf>
    <xf numFmtId="3" fontId="12" fillId="2" borderId="7" xfId="0" applyNumberFormat="1" applyFont="1" applyFill="1" applyBorder="1"/>
    <xf numFmtId="169" fontId="12" fillId="2" borderId="7" xfId="0" applyNumberFormat="1" applyFont="1" applyFill="1" applyBorder="1"/>
    <xf numFmtId="3" fontId="16" fillId="2" borderId="7" xfId="0" applyNumberFormat="1" applyFont="1" applyFill="1" applyBorder="1" applyAlignment="1"/>
    <xf numFmtId="169" fontId="12" fillId="2" borderId="7" xfId="0" applyNumberFormat="1" applyFont="1" applyFill="1" applyBorder="1" applyAlignment="1"/>
    <xf numFmtId="169" fontId="12" fillId="2" borderId="7" xfId="10" applyNumberFormat="1" applyFont="1" applyFill="1" applyBorder="1" applyAlignment="1"/>
    <xf numFmtId="3" fontId="16" fillId="2" borderId="0" xfId="0" applyNumberFormat="1" applyFont="1" applyFill="1" applyBorder="1" applyAlignment="1"/>
    <xf numFmtId="9" fontId="12" fillId="2" borderId="0" xfId="0" applyNumberFormat="1" applyFont="1" applyFill="1" applyBorder="1" applyAlignment="1"/>
    <xf numFmtId="9" fontId="12" fillId="2" borderId="0" xfId="10" applyFont="1" applyFill="1" applyBorder="1" applyAlignment="1"/>
    <xf numFmtId="0" fontId="14" fillId="2" borderId="0" xfId="12" applyFont="1" applyFill="1"/>
    <xf numFmtId="0" fontId="11" fillId="2" borderId="0" xfId="12" applyFont="1" applyFill="1"/>
    <xf numFmtId="0" fontId="11" fillId="2" borderId="0" xfId="12" applyFont="1" applyFill="1" applyBorder="1"/>
    <xf numFmtId="0" fontId="11" fillId="2" borderId="0" xfId="12" applyFont="1" applyFill="1" applyBorder="1" applyAlignment="1">
      <alignment horizontal="left" vertical="top"/>
    </xf>
    <xf numFmtId="0" fontId="12" fillId="2" borderId="0" xfId="12" applyFont="1" applyFill="1" applyBorder="1" applyAlignment="1">
      <alignment horizontal="left" vertical="top"/>
    </xf>
    <xf numFmtId="3" fontId="12" fillId="2" borderId="0" xfId="12" applyNumberFormat="1" applyFont="1" applyFill="1" applyBorder="1" applyAlignment="1">
      <alignment horizontal="right" vertical="top" wrapText="1"/>
    </xf>
    <xf numFmtId="9" fontId="13" fillId="2" borderId="0" xfId="10" applyFont="1" applyFill="1" applyBorder="1" applyAlignment="1">
      <alignment horizontal="right" vertical="top" wrapText="1"/>
    </xf>
    <xf numFmtId="9" fontId="12" fillId="2" borderId="0" xfId="10" applyFont="1" applyFill="1" applyBorder="1" applyAlignment="1">
      <alignment horizontal="right" vertical="top" wrapText="1"/>
    </xf>
    <xf numFmtId="14" fontId="12" fillId="2" borderId="0" xfId="0" applyNumberFormat="1" applyFont="1" applyFill="1"/>
    <xf numFmtId="0" fontId="12" fillId="2" borderId="0" xfId="0" applyFont="1" applyFill="1" applyAlignment="1">
      <alignment horizontal="left"/>
    </xf>
    <xf numFmtId="0" fontId="26" fillId="0" borderId="0" xfId="0" applyFont="1" applyAlignment="1">
      <alignment horizontal="center"/>
    </xf>
    <xf numFmtId="0" fontId="11" fillId="2" borderId="6" xfId="0" applyFont="1" applyFill="1" applyBorder="1" applyAlignment="1">
      <alignment horizontal="center" wrapText="1"/>
    </xf>
    <xf numFmtId="0" fontId="11" fillId="2" borderId="6" xfId="0" applyFont="1" applyFill="1" applyBorder="1" applyAlignment="1">
      <alignment horizontal="center" vertical="top" wrapText="1"/>
    </xf>
    <xf numFmtId="0" fontId="23" fillId="2" borderId="0" xfId="0" applyFont="1" applyFill="1"/>
    <xf numFmtId="9" fontId="11" fillId="2" borderId="0" xfId="10" applyFont="1" applyFill="1" applyBorder="1" applyAlignment="1">
      <alignment horizontal="right" wrapText="1"/>
    </xf>
    <xf numFmtId="3" fontId="11" fillId="2" borderId="0" xfId="10" applyNumberFormat="1" applyFont="1" applyFill="1"/>
    <xf numFmtId="0" fontId="11" fillId="2" borderId="7" xfId="0" applyFont="1" applyFill="1" applyBorder="1" applyAlignment="1">
      <alignment horizontal="left"/>
    </xf>
    <xf numFmtId="3" fontId="12" fillId="2" borderId="7" xfId="0" applyNumberFormat="1" applyFont="1" applyFill="1" applyBorder="1" applyAlignment="1">
      <alignment horizontal="right" wrapText="1"/>
    </xf>
    <xf numFmtId="3" fontId="11" fillId="2" borderId="7" xfId="0" applyNumberFormat="1" applyFont="1" applyFill="1" applyBorder="1" applyAlignment="1">
      <alignment horizontal="right" wrapText="1"/>
    </xf>
    <xf numFmtId="9" fontId="12" fillId="2" borderId="7" xfId="10" applyFont="1" applyFill="1" applyBorder="1" applyAlignment="1">
      <alignment horizontal="right" vertical="top" wrapText="1"/>
    </xf>
    <xf numFmtId="0" fontId="11" fillId="2" borderId="7" xfId="0" applyFont="1" applyFill="1" applyBorder="1"/>
    <xf numFmtId="0" fontId="11" fillId="2" borderId="0" xfId="0" applyFont="1" applyFill="1" applyBorder="1" applyAlignment="1">
      <alignment horizontal="left" vertical="top"/>
    </xf>
    <xf numFmtId="0" fontId="11" fillId="2" borderId="0" xfId="0" applyFont="1" applyFill="1" applyBorder="1" applyAlignment="1">
      <alignment horizontal="right" vertical="top" wrapText="1"/>
    </xf>
    <xf numFmtId="3" fontId="12" fillId="2" borderId="0" xfId="0" applyNumberFormat="1" applyFont="1" applyFill="1" applyBorder="1" applyAlignment="1">
      <alignment horizontal="right" vertical="top" wrapText="1"/>
    </xf>
    <xf numFmtId="3" fontId="12" fillId="2" borderId="6" xfId="0" applyNumberFormat="1" applyFont="1" applyFill="1" applyBorder="1" applyAlignment="1">
      <alignment horizontal="right" vertical="top" wrapText="1"/>
    </xf>
    <xf numFmtId="169" fontId="12" fillId="2" borderId="0" xfId="11" applyNumberFormat="1" applyFont="1" applyFill="1" applyBorder="1" applyAlignment="1"/>
    <xf numFmtId="3" fontId="12" fillId="2" borderId="0" xfId="0" applyNumberFormat="1" applyFont="1" applyFill="1" applyBorder="1" applyAlignment="1">
      <alignment horizontal="right" vertical="center" wrapText="1"/>
    </xf>
    <xf numFmtId="3" fontId="11" fillId="2" borderId="0" xfId="0" applyNumberFormat="1" applyFont="1" applyFill="1" applyBorder="1" applyAlignment="1">
      <alignment horizontal="right" vertical="center" wrapText="1"/>
    </xf>
    <xf numFmtId="169" fontId="12" fillId="2" borderId="7" xfId="10" applyNumberFormat="1" applyFont="1" applyFill="1" applyBorder="1"/>
    <xf numFmtId="170" fontId="11" fillId="2" borderId="0" xfId="11" applyNumberFormat="1" applyFont="1" applyFill="1" applyBorder="1" applyAlignment="1"/>
    <xf numFmtId="10" fontId="11" fillId="2" borderId="0" xfId="11" applyNumberFormat="1" applyFont="1" applyFill="1" applyBorder="1" applyAlignment="1"/>
    <xf numFmtId="0" fontId="14" fillId="2" borderId="3" xfId="0" applyFont="1" applyFill="1" applyBorder="1"/>
    <xf numFmtId="0" fontId="14" fillId="2" borderId="2" xfId="0" applyFont="1" applyFill="1" applyBorder="1"/>
    <xf numFmtId="0" fontId="12" fillId="2" borderId="0" xfId="0" applyFont="1" applyFill="1" applyBorder="1" applyAlignment="1">
      <alignment vertical="top"/>
    </xf>
    <xf numFmtId="0" fontId="11" fillId="2" borderId="0" xfId="9" applyFont="1" applyFill="1"/>
    <xf numFmtId="0" fontId="11" fillId="0" borderId="0" xfId="7" applyFont="1" applyFill="1"/>
    <xf numFmtId="3" fontId="11" fillId="2" borderId="0" xfId="7" applyNumberFormat="1" applyFont="1" applyFill="1"/>
    <xf numFmtId="0" fontId="12" fillId="2" borderId="5" xfId="0" applyFont="1" applyFill="1" applyBorder="1" applyAlignment="1">
      <alignment vertical="top"/>
    </xf>
    <xf numFmtId="0" fontId="11" fillId="2" borderId="5" xfId="7" applyFont="1" applyFill="1" applyBorder="1"/>
    <xf numFmtId="3" fontId="11" fillId="2" borderId="5" xfId="7" applyNumberFormat="1" applyFont="1" applyFill="1" applyBorder="1"/>
    <xf numFmtId="0" fontId="12" fillId="2" borderId="7" xfId="0" applyFont="1" applyFill="1" applyBorder="1" applyAlignment="1">
      <alignment vertical="top"/>
    </xf>
    <xf numFmtId="0" fontId="12" fillId="2" borderId="7" xfId="7" applyFont="1" applyFill="1" applyBorder="1" applyAlignment="1">
      <alignment horizontal="justify"/>
    </xf>
    <xf numFmtId="3" fontId="12" fillId="2" borderId="7" xfId="7" applyNumberFormat="1" applyFont="1" applyFill="1" applyBorder="1"/>
    <xf numFmtId="3" fontId="11" fillId="2" borderId="7" xfId="7" applyNumberFormat="1" applyFont="1" applyFill="1" applyBorder="1"/>
    <xf numFmtId="3" fontId="11" fillId="2" borderId="7" xfId="0" applyNumberFormat="1" applyFont="1" applyFill="1" applyBorder="1"/>
    <xf numFmtId="0" fontId="12" fillId="2" borderId="7" xfId="0" applyFont="1" applyFill="1" applyBorder="1" applyAlignment="1">
      <alignment horizontal="left" vertical="center"/>
    </xf>
    <xf numFmtId="0" fontId="11" fillId="2" borderId="0" xfId="0" applyFont="1" applyFill="1" applyBorder="1" applyAlignment="1">
      <alignment horizontal="left" vertical="center"/>
    </xf>
    <xf numFmtId="14" fontId="12" fillId="2" borderId="0" xfId="0" applyNumberFormat="1" applyFont="1" applyFill="1" applyBorder="1" applyAlignment="1">
      <alignment horizontal="right" vertical="top"/>
    </xf>
    <xf numFmtId="0" fontId="11" fillId="3" borderId="0" xfId="11" applyNumberFormat="1" applyFont="1" applyFill="1" applyBorder="1" applyAlignment="1">
      <alignment horizontal="right" wrapText="1"/>
    </xf>
    <xf numFmtId="3" fontId="11" fillId="3" borderId="0" xfId="11" applyNumberFormat="1" applyFont="1" applyFill="1" applyBorder="1" applyAlignment="1">
      <alignment horizontal="right" wrapText="1"/>
    </xf>
    <xf numFmtId="0" fontId="11" fillId="2" borderId="0" xfId="11" applyNumberFormat="1" applyFont="1" applyFill="1" applyBorder="1" applyAlignment="1">
      <alignment horizontal="right" wrapText="1"/>
    </xf>
    <xf numFmtId="0" fontId="12" fillId="3" borderId="6" xfId="0" applyFont="1" applyFill="1" applyBorder="1" applyAlignment="1">
      <alignment horizontal="right" wrapText="1"/>
    </xf>
    <xf numFmtId="0" fontId="11" fillId="3" borderId="6" xfId="0" applyFont="1" applyFill="1" applyBorder="1" applyAlignment="1">
      <alignment horizontal="right" wrapText="1"/>
    </xf>
    <xf numFmtId="3" fontId="12" fillId="3" borderId="7" xfId="0" applyNumberFormat="1" applyFont="1" applyFill="1" applyBorder="1"/>
    <xf numFmtId="3" fontId="11" fillId="3" borderId="7" xfId="0" applyNumberFormat="1" applyFont="1" applyFill="1" applyBorder="1"/>
    <xf numFmtId="3" fontId="12" fillId="2" borderId="0" xfId="0" applyNumberFormat="1" applyFont="1" applyFill="1" applyBorder="1" applyAlignment="1">
      <alignment horizontal="right" wrapText="1"/>
    </xf>
    <xf numFmtId="3" fontId="12" fillId="2" borderId="6" xfId="0" applyNumberFormat="1" applyFont="1" applyFill="1" applyBorder="1" applyAlignment="1">
      <alignment horizontal="right" wrapText="1"/>
    </xf>
    <xf numFmtId="3" fontId="11" fillId="2" borderId="6" xfId="0" applyNumberFormat="1" applyFont="1" applyFill="1" applyBorder="1" applyAlignment="1">
      <alignment horizontal="right" wrapText="1"/>
    </xf>
    <xf numFmtId="170" fontId="11" fillId="2" borderId="0" xfId="11" applyNumberFormat="1" applyFont="1" applyFill="1" applyBorder="1" applyAlignment="1">
      <alignment horizontal="right" vertical="top" wrapText="1"/>
    </xf>
    <xf numFmtId="170" fontId="11" fillId="3" borderId="0" xfId="11" applyNumberFormat="1" applyFont="1" applyFill="1"/>
    <xf numFmtId="170" fontId="11" fillId="2" borderId="0" xfId="11" applyNumberFormat="1" applyFont="1" applyFill="1"/>
    <xf numFmtId="170" fontId="12" fillId="2" borderId="7" xfId="11" applyNumberFormat="1" applyFont="1" applyFill="1" applyBorder="1" applyAlignment="1">
      <alignment horizontal="right" vertical="top" wrapText="1"/>
    </xf>
    <xf numFmtId="170" fontId="11" fillId="2" borderId="7" xfId="11" applyNumberFormat="1" applyFont="1" applyFill="1" applyBorder="1" applyAlignment="1">
      <alignment horizontal="right" vertical="top" wrapText="1"/>
    </xf>
    <xf numFmtId="0" fontId="14" fillId="0" borderId="0" xfId="0" applyFont="1" applyFill="1"/>
    <xf numFmtId="0" fontId="12" fillId="0" borderId="6" xfId="0" applyFont="1" applyBorder="1"/>
    <xf numFmtId="14" fontId="12" fillId="0" borderId="6" xfId="0" applyNumberFormat="1" applyFont="1" applyBorder="1" applyAlignment="1">
      <alignment horizontal="right"/>
    </xf>
    <xf numFmtId="14" fontId="11" fillId="0" borderId="6" xfId="0" applyNumberFormat="1" applyFont="1" applyBorder="1" applyAlignment="1">
      <alignment horizontal="right"/>
    </xf>
    <xf numFmtId="0" fontId="11" fillId="0" borderId="0" xfId="0" applyFont="1" applyBorder="1"/>
    <xf numFmtId="14" fontId="12" fillId="0" borderId="0" xfId="0" applyNumberFormat="1" applyFont="1" applyBorder="1" applyAlignment="1">
      <alignment horizontal="right"/>
    </xf>
    <xf numFmtId="3" fontId="12" fillId="0" borderId="0" xfId="1" applyNumberFormat="1" applyFont="1" applyFill="1">
      <alignment horizontal="right" vertical="top"/>
    </xf>
    <xf numFmtId="3" fontId="11" fillId="0" borderId="0" xfId="1" applyNumberFormat="1" applyFont="1" applyFill="1">
      <alignment horizontal="right" vertical="top"/>
    </xf>
    <xf numFmtId="41" fontId="12" fillId="0" borderId="0" xfId="1" applyNumberFormat="1" applyFont="1" applyFill="1" applyAlignment="1">
      <alignment horizontal="right" vertical="top"/>
    </xf>
    <xf numFmtId="0" fontId="11" fillId="0" borderId="1" xfId="0" applyFont="1" applyBorder="1"/>
    <xf numFmtId="41" fontId="12" fillId="0" borderId="1" xfId="1" applyNumberFormat="1" applyFont="1" applyFill="1" applyBorder="1" applyAlignment="1">
      <alignment horizontal="right" vertical="top"/>
    </xf>
    <xf numFmtId="3" fontId="11" fillId="0" borderId="1" xfId="1" applyNumberFormat="1" applyFont="1" applyFill="1" applyBorder="1">
      <alignment horizontal="right" vertical="top"/>
    </xf>
    <xf numFmtId="0" fontId="29" fillId="0" borderId="0" xfId="0" applyFont="1" applyAlignment="1">
      <alignment horizontal="left" readingOrder="1"/>
    </xf>
    <xf numFmtId="0" fontId="11" fillId="0" borderId="0" xfId="0" applyFont="1" applyAlignment="1">
      <alignment horizontal="left" readingOrder="1"/>
    </xf>
    <xf numFmtId="166" fontId="11" fillId="0" borderId="0" xfId="8" applyNumberFormat="1" applyFont="1" applyFill="1" applyBorder="1" applyAlignment="1">
      <alignment horizontal="left" vertical="top"/>
    </xf>
    <xf numFmtId="0" fontId="21" fillId="0" borderId="0" xfId="0" applyFont="1" applyAlignment="1">
      <alignment horizontal="justify"/>
    </xf>
    <xf numFmtId="0" fontId="10" fillId="0" borderId="0" xfId="0" applyFont="1" applyAlignment="1">
      <alignment horizontal="right" vertical="top" wrapText="1"/>
    </xf>
    <xf numFmtId="0" fontId="10" fillId="0" borderId="14" xfId="0" applyFont="1" applyBorder="1" applyAlignment="1">
      <alignment horizontal="right" vertical="top" wrapText="1"/>
    </xf>
    <xf numFmtId="0" fontId="9" fillId="0" borderId="0" xfId="0" applyFont="1" applyAlignment="1">
      <alignment vertical="top" wrapText="1"/>
    </xf>
    <xf numFmtId="10" fontId="9" fillId="0" borderId="0" xfId="0" applyNumberFormat="1" applyFont="1" applyAlignment="1">
      <alignment horizontal="right" wrapText="1"/>
    </xf>
    <xf numFmtId="0" fontId="10" fillId="0" borderId="14" xfId="0" applyFont="1" applyBorder="1" applyAlignment="1">
      <alignment vertical="top" wrapText="1"/>
    </xf>
    <xf numFmtId="0" fontId="9" fillId="0" borderId="0" xfId="0" applyFont="1" applyBorder="1" applyAlignment="1">
      <alignment vertical="top" wrapText="1"/>
    </xf>
    <xf numFmtId="10" fontId="9" fillId="0" borderId="0" xfId="0" applyNumberFormat="1" applyFont="1" applyBorder="1" applyAlignment="1">
      <alignment vertical="top" wrapText="1"/>
    </xf>
    <xf numFmtId="0" fontId="11" fillId="2" borderId="0" xfId="0" applyFont="1" applyFill="1"/>
    <xf numFmtId="0" fontId="24" fillId="4" borderId="13" xfId="0" applyFont="1" applyFill="1" applyBorder="1" applyAlignment="1">
      <alignment horizontal="left"/>
    </xf>
    <xf numFmtId="0" fontId="25" fillId="4" borderId="13" xfId="0" applyFont="1" applyFill="1" applyBorder="1" applyAlignment="1">
      <alignment horizontal="center"/>
    </xf>
    <xf numFmtId="0" fontId="25" fillId="4" borderId="0" xfId="0" applyFont="1" applyFill="1" applyAlignment="1">
      <alignment horizontal="center"/>
    </xf>
    <xf numFmtId="0" fontId="25" fillId="4" borderId="0" xfId="0" applyFont="1" applyFill="1"/>
    <xf numFmtId="0" fontId="25" fillId="4" borderId="0" xfId="0" applyFont="1" applyFill="1" applyAlignment="1">
      <alignment horizontal="right"/>
    </xf>
    <xf numFmtId="0" fontId="11" fillId="2" borderId="0" xfId="0" applyFont="1" applyFill="1"/>
    <xf numFmtId="0" fontId="11" fillId="2" borderId="6" xfId="0" applyFont="1" applyFill="1" applyBorder="1" applyAlignment="1">
      <alignment horizontal="left"/>
    </xf>
    <xf numFmtId="0" fontId="28" fillId="3" borderId="0" xfId="0" applyFont="1" applyFill="1"/>
    <xf numFmtId="0" fontId="26" fillId="3" borderId="0" xfId="0" applyFont="1" applyFill="1" applyAlignment="1">
      <alignment horizontal="right"/>
    </xf>
    <xf numFmtId="0" fontId="26" fillId="3" borderId="0" xfId="0" applyFont="1" applyFill="1"/>
    <xf numFmtId="0" fontId="27" fillId="3" borderId="0" xfId="0" applyFont="1" applyFill="1" applyAlignment="1">
      <alignment horizontal="center"/>
    </xf>
    <xf numFmtId="0" fontId="28" fillId="3" borderId="0" xfId="0" applyFont="1" applyFill="1" applyAlignment="1">
      <alignment horizontal="right"/>
    </xf>
    <xf numFmtId="0" fontId="26" fillId="5" borderId="0" xfId="0" applyFont="1" applyFill="1" applyAlignment="1">
      <alignment horizontal="right"/>
    </xf>
    <xf numFmtId="0" fontId="28" fillId="5" borderId="0" xfId="0" applyFont="1" applyFill="1"/>
    <xf numFmtId="0" fontId="28" fillId="3" borderId="0" xfId="0" applyNumberFormat="1" applyFont="1" applyFill="1"/>
    <xf numFmtId="0" fontId="28" fillId="5" borderId="0" xfId="0" applyFont="1" applyFill="1" applyAlignment="1">
      <alignment horizontal="right"/>
    </xf>
    <xf numFmtId="0" fontId="30" fillId="2" borderId="0" xfId="0" applyFont="1" applyFill="1"/>
    <xf numFmtId="0" fontId="26" fillId="2" borderId="0" xfId="0" applyFont="1" applyFill="1"/>
    <xf numFmtId="0" fontId="21" fillId="2" borderId="0" xfId="0" applyFont="1" applyFill="1"/>
    <xf numFmtId="0" fontId="11" fillId="2" borderId="0" xfId="0" applyFont="1" applyFill="1"/>
    <xf numFmtId="170" fontId="11" fillId="2" borderId="0" xfId="11" applyNumberFormat="1" applyFont="1" applyFill="1" applyBorder="1" applyAlignment="1">
      <alignment horizontal="left" wrapText="1"/>
    </xf>
    <xf numFmtId="166" fontId="12" fillId="0" borderId="1" xfId="4" applyFont="1" applyFill="1" applyBorder="1" applyAlignment="1">
      <alignment horizontal="left"/>
    </xf>
    <xf numFmtId="41" fontId="12" fillId="0" borderId="0" xfId="5" applyNumberFormat="1" applyFont="1" applyFill="1" applyAlignment="1">
      <alignment horizontal="left" vertical="top"/>
    </xf>
    <xf numFmtId="0" fontId="11" fillId="0" borderId="0" xfId="0" applyFont="1" applyFill="1"/>
    <xf numFmtId="0" fontId="11" fillId="2" borderId="0" xfId="0" applyFont="1" applyFill="1"/>
    <xf numFmtId="0" fontId="9" fillId="2" borderId="0" xfId="0" applyFont="1" applyFill="1"/>
    <xf numFmtId="0" fontId="10" fillId="2" borderId="1" xfId="0" applyFont="1" applyFill="1" applyBorder="1" applyAlignment="1">
      <alignment horizontal="right" wrapText="1"/>
    </xf>
    <xf numFmtId="0" fontId="9" fillId="2" borderId="0" xfId="0" applyFont="1" applyFill="1" applyBorder="1" applyAlignment="1">
      <alignment horizontal="left"/>
    </xf>
    <xf numFmtId="10" fontId="11" fillId="2" borderId="0" xfId="10" applyNumberFormat="1" applyFont="1" applyFill="1"/>
    <xf numFmtId="1" fontId="11" fillId="2" borderId="0" xfId="0" applyNumberFormat="1" applyFont="1" applyFill="1"/>
    <xf numFmtId="169" fontId="12" fillId="2" borderId="0" xfId="10" applyNumberFormat="1" applyFont="1" applyFill="1"/>
    <xf numFmtId="0" fontId="11" fillId="2" borderId="0" xfId="0" applyFont="1" applyFill="1"/>
    <xf numFmtId="0" fontId="32" fillId="4" borderId="13" xfId="0" applyFont="1" applyFill="1" applyBorder="1" applyAlignment="1">
      <alignment horizontal="right"/>
    </xf>
    <xf numFmtId="14" fontId="10" fillId="2" borderId="6" xfId="0" applyNumberFormat="1" applyFont="1" applyFill="1" applyBorder="1" applyAlignment="1">
      <alignment horizontal="right" wrapText="1"/>
    </xf>
    <xf numFmtId="14" fontId="10" fillId="2" borderId="6" xfId="0" applyNumberFormat="1" applyFont="1" applyFill="1" applyBorder="1" applyAlignment="1">
      <alignment horizontal="center" wrapText="1"/>
    </xf>
    <xf numFmtId="14" fontId="9" fillId="2" borderId="6" xfId="0" applyNumberFormat="1" applyFont="1" applyFill="1" applyBorder="1" applyAlignment="1">
      <alignment horizontal="right" wrapText="1"/>
    </xf>
    <xf numFmtId="0" fontId="11" fillId="3" borderId="0" xfId="0" applyFont="1" applyFill="1" applyBorder="1" applyAlignment="1">
      <alignment wrapText="1"/>
    </xf>
    <xf numFmtId="0" fontId="11" fillId="3" borderId="0" xfId="0" applyFont="1" applyFill="1" applyAlignment="1"/>
    <xf numFmtId="0" fontId="10" fillId="2" borderId="6" xfId="0" applyFont="1" applyFill="1" applyBorder="1" applyAlignment="1">
      <alignment horizontal="right" wrapText="1"/>
    </xf>
    <xf numFmtId="0" fontId="9" fillId="2" borderId="6" xfId="0" applyFont="1" applyFill="1" applyBorder="1" applyAlignment="1">
      <alignment horizontal="right" wrapText="1"/>
    </xf>
    <xf numFmtId="14" fontId="12" fillId="2" borderId="6" xfId="0" applyNumberFormat="1" applyFont="1" applyFill="1" applyBorder="1" applyAlignment="1">
      <alignment horizontal="left"/>
    </xf>
    <xf numFmtId="14" fontId="11" fillId="2" borderId="6" xfId="0" applyNumberFormat="1" applyFont="1" applyFill="1" applyBorder="1" applyAlignment="1">
      <alignment horizontal="left"/>
    </xf>
    <xf numFmtId="0" fontId="10" fillId="2" borderId="6" xfId="0" applyFont="1" applyFill="1" applyBorder="1"/>
    <xf numFmtId="3" fontId="11" fillId="3" borderId="0" xfId="0" applyNumberFormat="1" applyFont="1" applyFill="1"/>
    <xf numFmtId="3" fontId="11" fillId="3" borderId="5" xfId="0" applyNumberFormat="1" applyFont="1" applyFill="1" applyBorder="1"/>
    <xf numFmtId="3" fontId="11" fillId="3" borderId="0" xfId="0" applyNumberFormat="1" applyFont="1" applyFill="1" applyAlignment="1">
      <alignment horizontal="right"/>
    </xf>
    <xf numFmtId="0" fontId="11" fillId="2" borderId="0" xfId="0" applyFont="1" applyFill="1"/>
    <xf numFmtId="0" fontId="11" fillId="2" borderId="0" xfId="0" applyFont="1" applyFill="1" applyBorder="1" applyAlignment="1">
      <alignment horizontal="left"/>
    </xf>
    <xf numFmtId="10" fontId="9" fillId="0" borderId="0" xfId="0" applyNumberFormat="1" applyFont="1" applyAlignment="1">
      <alignment horizontal="right" vertical="top" wrapText="1"/>
    </xf>
    <xf numFmtId="0" fontId="11" fillId="3" borderId="0" xfId="0" applyFont="1" applyFill="1" applyBorder="1" applyAlignment="1">
      <alignment horizontal="left" wrapText="1"/>
    </xf>
    <xf numFmtId="0" fontId="11" fillId="0" borderId="0" xfId="0" applyFont="1" applyFill="1" applyBorder="1" applyAlignment="1">
      <alignment horizontal="left" vertical="top" wrapText="1"/>
    </xf>
    <xf numFmtId="0" fontId="12" fillId="2" borderId="8" xfId="0" applyFont="1" applyFill="1" applyBorder="1" applyAlignment="1">
      <alignment horizontal="left" wrapText="1"/>
    </xf>
    <xf numFmtId="0" fontId="12" fillId="0" borderId="8" xfId="0" applyFont="1" applyFill="1" applyBorder="1" applyAlignment="1">
      <alignment horizontal="left" wrapText="1"/>
    </xf>
    <xf numFmtId="0" fontId="12" fillId="2" borderId="0" xfId="0" applyFont="1" applyFill="1" applyBorder="1" applyAlignment="1">
      <alignment horizontal="center" vertical="top" wrapText="1"/>
    </xf>
    <xf numFmtId="0" fontId="12" fillId="2" borderId="0" xfId="0" applyFont="1" applyFill="1" applyBorder="1" applyAlignment="1">
      <alignment horizontal="right" wrapText="1"/>
    </xf>
    <xf numFmtId="0" fontId="12" fillId="2" borderId="6" xfId="0" applyFont="1" applyFill="1" applyBorder="1" applyAlignment="1">
      <alignment horizontal="right" wrapText="1"/>
    </xf>
    <xf numFmtId="0" fontId="11" fillId="2" borderId="0" xfId="0" applyFont="1" applyFill="1"/>
    <xf numFmtId="0" fontId="9" fillId="2" borderId="0" xfId="0" applyFont="1" applyFill="1"/>
    <xf numFmtId="167" fontId="12" fillId="0" borderId="0" xfId="6" applyFont="1" applyFill="1" applyAlignment="1">
      <alignment horizontal="center"/>
    </xf>
    <xf numFmtId="0" fontId="11" fillId="0" borderId="0" xfId="0" applyFont="1" applyAlignment="1">
      <alignment horizontal="center"/>
    </xf>
    <xf numFmtId="0" fontId="11" fillId="0" borderId="0" xfId="0" applyFont="1" applyFill="1"/>
    <xf numFmtId="0" fontId="9" fillId="0" borderId="0" xfId="0" applyFont="1" applyFill="1"/>
    <xf numFmtId="0" fontId="14" fillId="2" borderId="0" xfId="0" applyFont="1" applyFill="1" applyAlignment="1">
      <alignment horizontal="justify" vertical="top" wrapText="1"/>
    </xf>
    <xf numFmtId="0" fontId="12" fillId="2" borderId="1" xfId="0" applyFont="1" applyFill="1" applyBorder="1" applyAlignment="1">
      <alignment horizontal="center" vertical="top" wrapText="1"/>
    </xf>
    <xf numFmtId="0" fontId="21" fillId="2" borderId="0" xfId="0" applyFont="1" applyFill="1" applyAlignment="1">
      <alignment horizontal="left" vertical="top" wrapText="1"/>
    </xf>
    <xf numFmtId="0" fontId="14" fillId="2" borderId="0" xfId="0" applyFont="1" applyFill="1" applyAlignment="1">
      <alignment horizontal="left" vertical="top" wrapText="1"/>
    </xf>
    <xf numFmtId="0" fontId="12" fillId="2" borderId="5" xfId="0" applyFont="1" applyFill="1" applyBorder="1" applyAlignment="1">
      <alignment horizontal="center" vertical="top" wrapText="1"/>
    </xf>
    <xf numFmtId="0" fontId="12" fillId="2" borderId="0" xfId="0" applyFont="1" applyFill="1" applyBorder="1" applyAlignment="1">
      <alignment horizontal="right" vertical="top" wrapText="1"/>
    </xf>
    <xf numFmtId="0" fontId="12" fillId="2" borderId="6" xfId="0" applyFont="1" applyFill="1" applyBorder="1" applyAlignment="1">
      <alignment horizontal="right" vertical="top" wrapText="1"/>
    </xf>
    <xf numFmtId="0" fontId="14" fillId="2" borderId="0" xfId="0" applyFont="1" applyFill="1" applyBorder="1" applyAlignment="1">
      <alignment horizontal="left" vertical="top" wrapText="1"/>
    </xf>
    <xf numFmtId="0" fontId="10" fillId="0" borderId="0" xfId="0" applyFont="1" applyAlignment="1">
      <alignment wrapText="1"/>
    </xf>
    <xf numFmtId="0" fontId="10" fillId="0" borderId="14" xfId="0" applyFont="1" applyBorder="1" applyAlignment="1">
      <alignment wrapText="1"/>
    </xf>
    <xf numFmtId="0" fontId="10" fillId="0" borderId="0" xfId="0" applyFont="1" applyAlignment="1">
      <alignment horizontal="right" vertical="top" wrapText="1"/>
    </xf>
    <xf numFmtId="0" fontId="10" fillId="0" borderId="14" xfId="0" applyFont="1" applyBorder="1" applyAlignment="1">
      <alignment horizontal="right" vertical="top" wrapText="1"/>
    </xf>
    <xf numFmtId="10" fontId="9" fillId="0" borderId="0" xfId="0" applyNumberFormat="1" applyFont="1" applyAlignment="1">
      <alignment horizontal="right" vertical="top" wrapText="1"/>
    </xf>
    <xf numFmtId="0" fontId="12" fillId="2" borderId="6" xfId="0" applyFont="1" applyFill="1" applyBorder="1" applyAlignment="1">
      <alignment horizontal="left" wrapText="1"/>
    </xf>
    <xf numFmtId="0" fontId="12" fillId="2" borderId="0" xfId="0" applyFont="1" applyFill="1" applyAlignment="1">
      <alignment horizontal="center" wrapText="1"/>
    </xf>
    <xf numFmtId="0" fontId="26" fillId="0" borderId="0" xfId="0" applyFont="1" applyAlignment="1">
      <alignment horizontal="center"/>
    </xf>
    <xf numFmtId="0" fontId="11" fillId="2" borderId="0" xfId="0" applyFont="1" applyFill="1" applyAlignment="1">
      <alignment horizontal="center" wrapText="1"/>
    </xf>
    <xf numFmtId="0" fontId="11" fillId="2" borderId="0" xfId="0" applyFont="1" applyFill="1" applyBorder="1" applyAlignment="1">
      <alignment horizontal="left" vertical="top" wrapText="1"/>
    </xf>
    <xf numFmtId="0" fontId="11" fillId="0" borderId="0" xfId="0" applyFont="1" applyAlignment="1"/>
    <xf numFmtId="0" fontId="11" fillId="2" borderId="6" xfId="0" applyFont="1" applyFill="1" applyBorder="1" applyAlignment="1">
      <alignment horizontal="left" wrapText="1"/>
    </xf>
    <xf numFmtId="0" fontId="11" fillId="2" borderId="0" xfId="0" applyFont="1" applyFill="1" applyBorder="1" applyAlignment="1">
      <alignment horizontal="left" vertical="center" wrapText="1"/>
    </xf>
    <xf numFmtId="49" fontId="11" fillId="2" borderId="0" xfId="0" quotePrefix="1" applyNumberFormat="1" applyFont="1" applyFill="1" applyBorder="1" applyAlignment="1">
      <alignment horizontal="left" vertical="top" wrapText="1"/>
    </xf>
    <xf numFmtId="49" fontId="11" fillId="2" borderId="0" xfId="0" applyNumberFormat="1" applyFont="1" applyFill="1" applyBorder="1" applyAlignment="1">
      <alignment horizontal="left" vertical="top" wrapText="1"/>
    </xf>
    <xf numFmtId="0" fontId="9" fillId="2" borderId="0" xfId="0" applyFont="1" applyFill="1" applyBorder="1" applyAlignment="1">
      <alignment horizontal="left" vertical="top" wrapText="1"/>
    </xf>
    <xf numFmtId="0" fontId="9" fillId="2" borderId="0" xfId="0" applyFont="1" applyFill="1" applyBorder="1" applyAlignment="1">
      <alignment horizontal="left" vertical="center" wrapText="1"/>
    </xf>
    <xf numFmtId="3" fontId="12" fillId="2" borderId="0" xfId="0" applyNumberFormat="1" applyFont="1" applyFill="1" applyBorder="1" applyAlignment="1">
      <alignment horizontal="right" wrapText="1"/>
    </xf>
    <xf numFmtId="3" fontId="12" fillId="2" borderId="6" xfId="0" applyNumberFormat="1" applyFont="1" applyFill="1" applyBorder="1" applyAlignment="1">
      <alignment horizontal="right" wrapText="1"/>
    </xf>
    <xf numFmtId="0" fontId="11" fillId="2" borderId="0" xfId="0" applyFont="1" applyFill="1" applyBorder="1" applyAlignment="1">
      <alignment horizontal="left" vertical="top"/>
    </xf>
    <xf numFmtId="0" fontId="11" fillId="2" borderId="0" xfId="0" applyFont="1" applyFill="1" applyBorder="1" applyAlignment="1">
      <alignment horizontal="left"/>
    </xf>
    <xf numFmtId="0" fontId="11" fillId="2" borderId="6" xfId="0" applyFont="1" applyFill="1" applyBorder="1" applyAlignment="1">
      <alignment horizontal="left"/>
    </xf>
    <xf numFmtId="166" fontId="11" fillId="0" borderId="0" xfId="8" applyNumberFormat="1" applyFont="1" applyFill="1" applyBorder="1" applyAlignment="1">
      <alignment horizontal="left" vertical="top"/>
    </xf>
  </cellXfs>
  <cellStyles count="13">
    <cellStyle name="EY0dp" xfId="1"/>
    <cellStyle name="EYColumnHeading" xfId="2"/>
    <cellStyle name="EYnumber" xfId="3"/>
    <cellStyle name="EYSheetHeader1" xfId="4"/>
    <cellStyle name="EYtext" xfId="5"/>
    <cellStyle name="Komma" xfId="11" builtinId="3"/>
    <cellStyle name="Normal" xfId="0" builtinId="0"/>
    <cellStyle name="Normal 2" xfId="12"/>
    <cellStyle name="Normal_Eksempelregnskap Sparebank 1 Gruppen 20051207" xfId="6"/>
    <cellStyle name="Normal_Note 15" xfId="7"/>
    <cellStyle name="Normal_Transaction Foundations Workbook" xfId="8"/>
    <cellStyle name="Normal_Verdipapirnote og derivatnote" xfId="9"/>
    <cellStyle name="Prosent" xfId="10"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29"/>
  <sheetViews>
    <sheetView workbookViewId="0">
      <selection activeCell="B10" sqref="B10"/>
    </sheetView>
  </sheetViews>
  <sheetFormatPr baseColWidth="10" defaultColWidth="11" defaultRowHeight="12.75" x14ac:dyDescent="0.2"/>
  <cols>
    <col min="1" max="1" width="9.625" style="400" customWidth="1"/>
    <col min="2" max="2" width="137" style="400" customWidth="1"/>
    <col min="3" max="3" width="17.25" style="400" customWidth="1"/>
    <col min="4" max="4" width="18.875" style="400" customWidth="1"/>
    <col min="5" max="5" width="20.625" style="400" customWidth="1"/>
    <col min="6" max="16384" width="11" style="400"/>
  </cols>
  <sheetData>
    <row r="1" spans="1:5" ht="23.25" x14ac:dyDescent="0.35">
      <c r="A1" s="391" t="s">
        <v>0</v>
      </c>
      <c r="B1" s="392"/>
      <c r="C1" s="392"/>
      <c r="D1" s="392"/>
      <c r="E1" s="423" t="s">
        <v>646</v>
      </c>
    </row>
    <row r="2" spans="1:5" x14ac:dyDescent="0.2">
      <c r="A2" s="393" t="s">
        <v>1</v>
      </c>
      <c r="B2" s="394" t="s">
        <v>2</v>
      </c>
      <c r="C2" s="395" t="s">
        <v>3</v>
      </c>
      <c r="D2" s="395" t="s">
        <v>4</v>
      </c>
      <c r="E2" s="395"/>
    </row>
    <row r="3" spans="1:5" ht="15" x14ac:dyDescent="0.25">
      <c r="A3" s="401"/>
      <c r="B3" s="398"/>
      <c r="C3" s="402"/>
      <c r="D3" s="402"/>
      <c r="E3" s="402"/>
    </row>
    <row r="4" spans="1:5" x14ac:dyDescent="0.2">
      <c r="A4" s="403">
        <v>1</v>
      </c>
      <c r="B4" s="404" t="s">
        <v>5</v>
      </c>
      <c r="C4" s="403">
        <v>12</v>
      </c>
      <c r="D4" s="403" t="s">
        <v>6</v>
      </c>
      <c r="E4" s="403"/>
    </row>
    <row r="5" spans="1:5" x14ac:dyDescent="0.2">
      <c r="A5" s="399">
        <v>2</v>
      </c>
      <c r="B5" s="398" t="s">
        <v>7</v>
      </c>
      <c r="C5" s="399">
        <v>13</v>
      </c>
      <c r="D5" s="399" t="s">
        <v>8</v>
      </c>
      <c r="E5" s="399"/>
    </row>
    <row r="6" spans="1:5" x14ac:dyDescent="0.2">
      <c r="A6" s="403">
        <v>3</v>
      </c>
      <c r="B6" s="404" t="s">
        <v>9</v>
      </c>
      <c r="C6" s="403">
        <v>13</v>
      </c>
      <c r="D6" s="403" t="s">
        <v>10</v>
      </c>
      <c r="E6" s="403"/>
    </row>
    <row r="7" spans="1:5" x14ac:dyDescent="0.2">
      <c r="A7" s="399">
        <v>4</v>
      </c>
      <c r="B7" s="398" t="s">
        <v>11</v>
      </c>
      <c r="C7" s="399">
        <v>15</v>
      </c>
      <c r="D7" s="399" t="s">
        <v>12</v>
      </c>
      <c r="E7" s="399"/>
    </row>
    <row r="8" spans="1:5" x14ac:dyDescent="0.2">
      <c r="A8" s="403">
        <v>5</v>
      </c>
      <c r="B8" s="404" t="s">
        <v>13</v>
      </c>
      <c r="C8" s="403">
        <v>16</v>
      </c>
      <c r="D8" s="403" t="s">
        <v>14</v>
      </c>
      <c r="E8" s="403"/>
    </row>
    <row r="9" spans="1:5" x14ac:dyDescent="0.2">
      <c r="A9" s="399">
        <v>6</v>
      </c>
      <c r="B9" s="398" t="s">
        <v>15</v>
      </c>
      <c r="C9" s="399">
        <v>16</v>
      </c>
      <c r="D9" s="399" t="s">
        <v>16</v>
      </c>
      <c r="E9" s="399"/>
    </row>
    <row r="10" spans="1:5" x14ac:dyDescent="0.2">
      <c r="A10" s="403">
        <v>7</v>
      </c>
      <c r="B10" s="404" t="s">
        <v>17</v>
      </c>
      <c r="C10" s="403">
        <v>17</v>
      </c>
      <c r="D10" s="403" t="s">
        <v>18</v>
      </c>
      <c r="E10" s="403"/>
    </row>
    <row r="11" spans="1:5" x14ac:dyDescent="0.2">
      <c r="A11" s="399">
        <v>8</v>
      </c>
      <c r="B11" s="398" t="s">
        <v>19</v>
      </c>
      <c r="C11" s="399">
        <v>17</v>
      </c>
      <c r="D11" s="399" t="s">
        <v>20</v>
      </c>
      <c r="E11" s="399"/>
    </row>
    <row r="12" spans="1:5" x14ac:dyDescent="0.2">
      <c r="A12" s="403">
        <v>9</v>
      </c>
      <c r="B12" s="404" t="s">
        <v>21</v>
      </c>
      <c r="C12" s="403">
        <v>22</v>
      </c>
      <c r="D12" s="403" t="s">
        <v>22</v>
      </c>
      <c r="E12" s="403"/>
    </row>
    <row r="13" spans="1:5" x14ac:dyDescent="0.2">
      <c r="A13" s="399">
        <v>10</v>
      </c>
      <c r="B13" s="405" t="s">
        <v>23</v>
      </c>
      <c r="C13" s="399">
        <v>22</v>
      </c>
      <c r="D13" s="399" t="s">
        <v>24</v>
      </c>
      <c r="E13" s="399"/>
    </row>
    <row r="14" spans="1:5" x14ac:dyDescent="0.2">
      <c r="A14" s="403">
        <v>11</v>
      </c>
      <c r="B14" s="404" t="s">
        <v>25</v>
      </c>
      <c r="C14" s="406">
        <v>23</v>
      </c>
      <c r="D14" s="403" t="s">
        <v>26</v>
      </c>
      <c r="E14" s="403"/>
    </row>
    <row r="15" spans="1:5" x14ac:dyDescent="0.2">
      <c r="A15" s="399">
        <v>12</v>
      </c>
      <c r="B15" s="398" t="s">
        <v>27</v>
      </c>
      <c r="C15" s="402">
        <v>23</v>
      </c>
      <c r="D15" s="399" t="s">
        <v>28</v>
      </c>
      <c r="E15" s="399"/>
    </row>
    <row r="16" spans="1:5" x14ac:dyDescent="0.2">
      <c r="A16" s="403">
        <v>13</v>
      </c>
      <c r="B16" s="404" t="s">
        <v>29</v>
      </c>
      <c r="C16" s="406">
        <v>24</v>
      </c>
      <c r="D16" s="403" t="s">
        <v>30</v>
      </c>
      <c r="E16" s="403"/>
    </row>
    <row r="17" spans="1:5" x14ac:dyDescent="0.2">
      <c r="A17" s="399">
        <v>14</v>
      </c>
      <c r="B17" s="398" t="s">
        <v>31</v>
      </c>
      <c r="C17" s="402">
        <v>24</v>
      </c>
      <c r="D17" s="402" t="s">
        <v>32</v>
      </c>
      <c r="E17" s="399"/>
    </row>
    <row r="18" spans="1:5" x14ac:dyDescent="0.2">
      <c r="A18" s="403">
        <v>15</v>
      </c>
      <c r="B18" s="404" t="s">
        <v>33</v>
      </c>
      <c r="C18" s="406">
        <v>25</v>
      </c>
      <c r="D18" s="406" t="s">
        <v>34</v>
      </c>
      <c r="E18" s="403"/>
    </row>
    <row r="19" spans="1:5" x14ac:dyDescent="0.2">
      <c r="A19" s="399">
        <v>16</v>
      </c>
      <c r="B19" s="398" t="s">
        <v>35</v>
      </c>
      <c r="C19" s="402">
        <v>25</v>
      </c>
      <c r="D19" s="402" t="s">
        <v>36</v>
      </c>
      <c r="E19" s="399"/>
    </row>
    <row r="20" spans="1:5" x14ac:dyDescent="0.2">
      <c r="A20" s="403">
        <v>17</v>
      </c>
      <c r="B20" s="404" t="s">
        <v>37</v>
      </c>
      <c r="C20" s="406">
        <v>26</v>
      </c>
      <c r="D20" s="406" t="s">
        <v>38</v>
      </c>
      <c r="E20" s="403"/>
    </row>
    <row r="21" spans="1:5" x14ac:dyDescent="0.2">
      <c r="A21" s="399">
        <v>18</v>
      </c>
      <c r="B21" s="305" t="s">
        <v>39</v>
      </c>
      <c r="C21" s="402">
        <v>28</v>
      </c>
      <c r="D21" s="402" t="s">
        <v>40</v>
      </c>
      <c r="E21" s="399"/>
    </row>
    <row r="22" spans="1:5" x14ac:dyDescent="0.2">
      <c r="A22" s="403">
        <v>19</v>
      </c>
      <c r="B22" s="404" t="s">
        <v>41</v>
      </c>
      <c r="C22" s="406">
        <v>28</v>
      </c>
      <c r="D22" s="406" t="s">
        <v>42</v>
      </c>
      <c r="E22" s="403"/>
    </row>
    <row r="23" spans="1:5" x14ac:dyDescent="0.2">
      <c r="A23" s="399">
        <v>20</v>
      </c>
      <c r="B23" s="398" t="s">
        <v>43</v>
      </c>
      <c r="C23" s="402">
        <v>28</v>
      </c>
      <c r="D23" s="402" t="s">
        <v>44</v>
      </c>
      <c r="E23" s="399"/>
    </row>
    <row r="24" spans="1:5" x14ac:dyDescent="0.2">
      <c r="A24" s="403">
        <v>21</v>
      </c>
      <c r="B24" s="404" t="s">
        <v>45</v>
      </c>
      <c r="C24" s="406">
        <v>29</v>
      </c>
      <c r="D24" s="406" t="s">
        <v>46</v>
      </c>
      <c r="E24" s="403"/>
    </row>
    <row r="25" spans="1:5" x14ac:dyDescent="0.2">
      <c r="A25" s="399">
        <v>22</v>
      </c>
      <c r="B25" s="398" t="s">
        <v>47</v>
      </c>
      <c r="C25" s="402">
        <v>33</v>
      </c>
      <c r="D25" s="402" t="s">
        <v>48</v>
      </c>
      <c r="E25" s="399"/>
    </row>
    <row r="26" spans="1:5" x14ac:dyDescent="0.2">
      <c r="A26" s="403">
        <v>23</v>
      </c>
      <c r="B26" s="404" t="s">
        <v>49</v>
      </c>
      <c r="C26" s="406">
        <v>33</v>
      </c>
      <c r="D26" s="406" t="s">
        <v>50</v>
      </c>
      <c r="E26" s="403"/>
    </row>
    <row r="27" spans="1:5" x14ac:dyDescent="0.2">
      <c r="A27" s="399">
        <v>24</v>
      </c>
      <c r="B27" s="398" t="s">
        <v>51</v>
      </c>
      <c r="C27" s="402">
        <v>34</v>
      </c>
      <c r="D27" s="402" t="s">
        <v>52</v>
      </c>
      <c r="E27" s="402"/>
    </row>
    <row r="28" spans="1:5" x14ac:dyDescent="0.2">
      <c r="A28" s="403">
        <v>25</v>
      </c>
      <c r="B28" s="404" t="s">
        <v>53</v>
      </c>
      <c r="C28" s="406">
        <v>34</v>
      </c>
      <c r="D28" s="406" t="s">
        <v>54</v>
      </c>
      <c r="E28" s="403"/>
    </row>
    <row r="29" spans="1:5" x14ac:dyDescent="0.2">
      <c r="A29" s="399">
        <v>26</v>
      </c>
      <c r="B29" s="398" t="s">
        <v>55</v>
      </c>
      <c r="C29" s="402">
        <v>34</v>
      </c>
      <c r="D29" s="402" t="s">
        <v>56</v>
      </c>
      <c r="E29" s="402"/>
    </row>
  </sheetData>
  <phoneticPr fontId="8" type="noConversion"/>
  <pageMargins left="0.70866141732283472" right="0.70866141732283472" top="0.78740157480314965" bottom="0.78740157480314965" header="0.31496062992125984" footer="0.31496062992125984"/>
  <pageSetup paperSize="9" scale="57"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5">
    <pageSetUpPr fitToPage="1"/>
  </sheetPr>
  <dimension ref="A1:N30"/>
  <sheetViews>
    <sheetView zoomScaleNormal="100" workbookViewId="0">
      <selection activeCell="C27" sqref="C27"/>
    </sheetView>
  </sheetViews>
  <sheetFormatPr baseColWidth="10" defaultColWidth="11" defaultRowHeight="12" x14ac:dyDescent="0.2"/>
  <cols>
    <col min="1" max="1" width="22.75" style="22" customWidth="1"/>
    <col min="2" max="2" width="14.25" style="22" customWidth="1"/>
    <col min="3" max="3" width="12.875" style="22" customWidth="1"/>
    <col min="4" max="4" width="11.5" style="22" customWidth="1"/>
    <col min="5" max="6" width="10.375" style="22" customWidth="1"/>
    <col min="7" max="16384" width="11" style="22"/>
  </cols>
  <sheetData>
    <row r="1" spans="1:11" x14ac:dyDescent="0.2">
      <c r="A1" s="203" t="s">
        <v>256</v>
      </c>
      <c r="B1" s="108"/>
    </row>
    <row r="2" spans="1:11" x14ac:dyDescent="0.2">
      <c r="A2" s="98" t="s">
        <v>257</v>
      </c>
      <c r="B2" s="108"/>
      <c r="H2" s="396"/>
      <c r="I2" s="396"/>
      <c r="J2" s="396"/>
      <c r="K2" s="396"/>
    </row>
    <row r="3" spans="1:11" x14ac:dyDescent="0.2">
      <c r="A3" s="117"/>
      <c r="B3" s="108"/>
      <c r="H3" s="396"/>
      <c r="I3" s="396"/>
      <c r="J3" s="396"/>
      <c r="K3" s="396"/>
    </row>
    <row r="4" spans="1:11" ht="12.75" thickBot="1" x14ac:dyDescent="0.25">
      <c r="A4" s="88">
        <v>2012</v>
      </c>
      <c r="B4" s="154" t="s">
        <v>258</v>
      </c>
      <c r="C4" s="204" t="s">
        <v>259</v>
      </c>
      <c r="D4" s="204" t="s">
        <v>260</v>
      </c>
      <c r="E4" s="204" t="s">
        <v>261</v>
      </c>
      <c r="F4" s="84"/>
      <c r="H4" s="396"/>
      <c r="I4" s="396"/>
      <c r="J4" s="396"/>
      <c r="K4" s="396"/>
    </row>
    <row r="5" spans="1:11" x14ac:dyDescent="0.2">
      <c r="A5" s="108" t="s">
        <v>262</v>
      </c>
      <c r="B5" s="205">
        <v>76872</v>
      </c>
      <c r="C5" s="205">
        <v>8699</v>
      </c>
      <c r="D5" s="205">
        <v>9370</v>
      </c>
      <c r="E5" s="205">
        <f>SUM(B5:D5)</f>
        <v>94941</v>
      </c>
      <c r="F5" s="205"/>
    </row>
    <row r="6" spans="1:11" x14ac:dyDescent="0.2">
      <c r="A6" s="108" t="s">
        <v>263</v>
      </c>
      <c r="B6" s="205">
        <v>9650</v>
      </c>
      <c r="C6" s="205">
        <v>1084</v>
      </c>
      <c r="D6" s="205">
        <v>1167</v>
      </c>
      <c r="E6" s="205">
        <f t="shared" ref="E6:E8" si="0">SUM(B6:D6)</f>
        <v>11901</v>
      </c>
      <c r="F6" s="205"/>
    </row>
    <row r="7" spans="1:11" x14ac:dyDescent="0.2">
      <c r="A7" s="18" t="s">
        <v>264</v>
      </c>
      <c r="B7" s="205">
        <v>14029</v>
      </c>
      <c r="C7" s="205">
        <v>1576</v>
      </c>
      <c r="D7" s="205">
        <v>1697</v>
      </c>
      <c r="E7" s="205">
        <f t="shared" si="0"/>
        <v>17302</v>
      </c>
      <c r="F7" s="205"/>
    </row>
    <row r="8" spans="1:11" x14ac:dyDescent="0.2">
      <c r="A8" s="18" t="s">
        <v>265</v>
      </c>
      <c r="B8" s="205">
        <v>8962</v>
      </c>
      <c r="C8" s="205">
        <v>941</v>
      </c>
      <c r="D8" s="205">
        <v>1014</v>
      </c>
      <c r="E8" s="205">
        <f t="shared" si="0"/>
        <v>10917</v>
      </c>
      <c r="F8" s="205"/>
    </row>
    <row r="9" spans="1:11" x14ac:dyDescent="0.2">
      <c r="A9" s="126" t="s">
        <v>266</v>
      </c>
      <c r="B9" s="206">
        <f>SUM(B5:B8)</f>
        <v>109513</v>
      </c>
      <c r="C9" s="206">
        <f>SUM(C5:C8)</f>
        <v>12300</v>
      </c>
      <c r="D9" s="206">
        <f>SUM(D5:D8)</f>
        <v>13248</v>
      </c>
      <c r="E9" s="206">
        <f>SUM(E5:E8)</f>
        <v>135061</v>
      </c>
      <c r="F9" s="205"/>
      <c r="I9" s="29"/>
    </row>
    <row r="10" spans="1:11" x14ac:dyDescent="0.2">
      <c r="F10" s="18"/>
      <c r="I10" s="29"/>
    </row>
    <row r="11" spans="1:11" ht="12.75" thickBot="1" x14ac:dyDescent="0.25">
      <c r="A11" s="88">
        <v>2011</v>
      </c>
      <c r="B11" s="204"/>
      <c r="C11" s="204"/>
      <c r="D11" s="204"/>
      <c r="E11" s="204"/>
      <c r="F11" s="84"/>
    </row>
    <row r="12" spans="1:11" x14ac:dyDescent="0.2">
      <c r="A12" s="108" t="s">
        <v>267</v>
      </c>
      <c r="B12" s="125">
        <v>71256</v>
      </c>
      <c r="C12" s="125">
        <v>8121</v>
      </c>
      <c r="D12" s="125">
        <v>6942</v>
      </c>
      <c r="E12" s="125">
        <f>SUM(B12:D12)</f>
        <v>86319</v>
      </c>
      <c r="F12" s="125"/>
    </row>
    <row r="13" spans="1:11" x14ac:dyDescent="0.2">
      <c r="A13" s="108" t="s">
        <v>268</v>
      </c>
      <c r="B13" s="125">
        <v>8872</v>
      </c>
      <c r="C13" s="125">
        <v>942</v>
      </c>
      <c r="D13" s="125">
        <v>800</v>
      </c>
      <c r="E13" s="125">
        <f t="shared" ref="E13:E15" si="1">SUM(B13:D13)</f>
        <v>10614</v>
      </c>
      <c r="F13" s="125"/>
      <c r="I13" s="29"/>
    </row>
    <row r="14" spans="1:11" x14ac:dyDescent="0.2">
      <c r="A14" s="18" t="s">
        <v>269</v>
      </c>
      <c r="B14" s="125">
        <v>12660</v>
      </c>
      <c r="C14" s="125">
        <v>1359</v>
      </c>
      <c r="D14" s="125">
        <v>1153</v>
      </c>
      <c r="E14" s="125">
        <f t="shared" si="1"/>
        <v>15172</v>
      </c>
      <c r="F14" s="125"/>
    </row>
    <row r="15" spans="1:11" x14ac:dyDescent="0.2">
      <c r="A15" s="18" t="s">
        <v>270</v>
      </c>
      <c r="B15" s="125">
        <v>8580</v>
      </c>
      <c r="C15" s="125">
        <v>1028</v>
      </c>
      <c r="D15" s="125">
        <v>873</v>
      </c>
      <c r="E15" s="125">
        <f t="shared" si="1"/>
        <v>10481</v>
      </c>
      <c r="F15" s="125"/>
    </row>
    <row r="16" spans="1:11" x14ac:dyDescent="0.2">
      <c r="A16" s="126" t="s">
        <v>271</v>
      </c>
      <c r="B16" s="207">
        <f>SUM(B12:B15)</f>
        <v>101368</v>
      </c>
      <c r="C16" s="207">
        <f>SUM(C12:C15)</f>
        <v>11450</v>
      </c>
      <c r="D16" s="207">
        <f>SUM(D12:D15)</f>
        <v>9768</v>
      </c>
      <c r="E16" s="207">
        <f>SUM(E12:E15)</f>
        <v>122586</v>
      </c>
      <c r="F16" s="125"/>
    </row>
    <row r="17" spans="6:14" x14ac:dyDescent="0.2">
      <c r="F17" s="18"/>
    </row>
    <row r="21" spans="6:14" x14ac:dyDescent="0.2">
      <c r="J21" s="208"/>
      <c r="K21" s="209"/>
      <c r="L21" s="208"/>
      <c r="M21" s="209"/>
    </row>
    <row r="22" spans="6:14" x14ac:dyDescent="0.2">
      <c r="J22" s="208"/>
      <c r="K22" s="209"/>
      <c r="L22" s="208"/>
      <c r="M22" s="209"/>
    </row>
    <row r="23" spans="6:14" x14ac:dyDescent="0.2">
      <c r="J23" s="208"/>
      <c r="K23" s="209"/>
      <c r="L23" s="208"/>
      <c r="M23" s="209"/>
    </row>
    <row r="24" spans="6:14" x14ac:dyDescent="0.2">
      <c r="J24" s="208"/>
      <c r="K24" s="209"/>
      <c r="L24" s="208"/>
      <c r="M24" s="209"/>
    </row>
    <row r="25" spans="6:14" x14ac:dyDescent="0.2">
      <c r="J25" s="208"/>
      <c r="K25" s="209"/>
      <c r="L25" s="396"/>
      <c r="M25" s="396"/>
      <c r="N25" s="396"/>
    </row>
    <row r="26" spans="6:14" x14ac:dyDescent="0.2">
      <c r="K26" s="209"/>
      <c r="L26" s="396"/>
      <c r="M26" s="396"/>
      <c r="N26" s="396"/>
    </row>
    <row r="27" spans="6:14" x14ac:dyDescent="0.2">
      <c r="L27" s="396"/>
      <c r="M27" s="396"/>
      <c r="N27" s="396"/>
    </row>
    <row r="28" spans="6:14" x14ac:dyDescent="0.2">
      <c r="L28" s="209"/>
      <c r="M28" s="396"/>
      <c r="N28" s="209"/>
    </row>
    <row r="29" spans="6:14" x14ac:dyDescent="0.2">
      <c r="L29" s="396"/>
      <c r="M29" s="396"/>
      <c r="N29" s="396"/>
    </row>
    <row r="30" spans="6:14" x14ac:dyDescent="0.2">
      <c r="L30" s="396"/>
      <c r="M30" s="396"/>
      <c r="N30" s="396"/>
    </row>
  </sheetData>
  <phoneticPr fontId="2" type="noConversion"/>
  <pageMargins left="0.74803149606299213" right="0.74803149606299213" top="0.98425196850393704" bottom="0.98425196850393704" header="0.51181102362204722" footer="0.51181102362204722"/>
  <pageSetup paperSize="9" scale="82" orientation="portrait" r:id="rId1"/>
  <headerFooter>
    <oddFooter>&amp;R&amp;A</oddFooter>
  </headerFooter>
  <rowBreaks count="1" manualBreakCount="1">
    <brk id="18" max="16383" man="1"/>
  </rowBreaks>
  <colBreaks count="1" manualBreakCount="1">
    <brk id="3"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4">
    <pageSetUpPr fitToPage="1"/>
  </sheetPr>
  <dimension ref="A1:F39"/>
  <sheetViews>
    <sheetView workbookViewId="0">
      <selection activeCell="C40" sqref="C40"/>
    </sheetView>
  </sheetViews>
  <sheetFormatPr baseColWidth="10" defaultColWidth="11" defaultRowHeight="12" x14ac:dyDescent="0.2"/>
  <cols>
    <col min="1" max="1" width="24" style="22" customWidth="1"/>
    <col min="2" max="2" width="22.375" style="22" customWidth="1"/>
    <col min="3" max="3" width="27.875" style="22" customWidth="1"/>
    <col min="4" max="4" width="11" style="22"/>
    <col min="5" max="5" width="15.625" style="22" customWidth="1"/>
    <col min="6" max="16384" width="11" style="22"/>
  </cols>
  <sheetData>
    <row r="1" spans="1:6" ht="42.75" customHeight="1" x14ac:dyDescent="0.2">
      <c r="A1" s="453" t="s">
        <v>272</v>
      </c>
      <c r="B1" s="453"/>
      <c r="C1" s="453"/>
    </row>
    <row r="2" spans="1:6" x14ac:dyDescent="0.2">
      <c r="A2" s="210" t="s">
        <v>273</v>
      </c>
      <c r="B2" s="211"/>
      <c r="C2" s="211"/>
    </row>
    <row r="3" spans="1:6" x14ac:dyDescent="0.2">
      <c r="A3" s="212"/>
      <c r="B3" s="212"/>
      <c r="C3" s="212"/>
    </row>
    <row r="4" spans="1:6" ht="23.25" customHeight="1" thickBot="1" x14ac:dyDescent="0.25">
      <c r="A4" s="88">
        <v>2012</v>
      </c>
      <c r="B4" s="154" t="s">
        <v>274</v>
      </c>
      <c r="C4" s="213" t="s">
        <v>275</v>
      </c>
    </row>
    <row r="5" spans="1:6" x14ac:dyDescent="0.2">
      <c r="A5" s="18" t="s">
        <v>276</v>
      </c>
      <c r="B5" s="214">
        <v>78635</v>
      </c>
      <c r="C5" s="214">
        <v>75136</v>
      </c>
    </row>
    <row r="6" spans="1:6" x14ac:dyDescent="0.2">
      <c r="A6" s="18" t="s">
        <v>277</v>
      </c>
      <c r="B6" s="214">
        <v>56426</v>
      </c>
      <c r="C6" s="214">
        <v>53687.5</v>
      </c>
      <c r="D6" s="420"/>
    </row>
    <row r="7" spans="1:6" x14ac:dyDescent="0.2">
      <c r="A7" s="126" t="s">
        <v>278</v>
      </c>
      <c r="B7" s="215">
        <f>SUM(B5:B6)</f>
        <v>135061</v>
      </c>
      <c r="C7" s="215">
        <f>SUM(C5:C6)</f>
        <v>128823.5</v>
      </c>
    </row>
    <row r="8" spans="1:6" x14ac:dyDescent="0.2">
      <c r="A8" s="22" t="s">
        <v>279</v>
      </c>
      <c r="B8" s="216">
        <v>-423</v>
      </c>
      <c r="C8" s="216">
        <v>-420.5</v>
      </c>
      <c r="D8" s="420"/>
    </row>
    <row r="9" spans="1:6" x14ac:dyDescent="0.2">
      <c r="A9" s="18" t="s">
        <v>280</v>
      </c>
      <c r="B9" s="214">
        <v>-332</v>
      </c>
      <c r="C9" s="214">
        <v>-347</v>
      </c>
      <c r="D9" s="420"/>
    </row>
    <row r="10" spans="1:6" x14ac:dyDescent="0.2">
      <c r="A10" s="18" t="s">
        <v>281</v>
      </c>
      <c r="B10" s="214">
        <v>-1</v>
      </c>
      <c r="C10" s="214">
        <v>-1.5</v>
      </c>
      <c r="D10" s="420"/>
    </row>
    <row r="11" spans="1:6" x14ac:dyDescent="0.2">
      <c r="A11" s="126" t="s">
        <v>282</v>
      </c>
      <c r="B11" s="215">
        <f>SUM(B7:B10)</f>
        <v>134305</v>
      </c>
      <c r="C11" s="215">
        <f>SUM(C7:C10)</f>
        <v>128054.5</v>
      </c>
      <c r="F11" s="29"/>
    </row>
    <row r="12" spans="1:6" x14ac:dyDescent="0.2">
      <c r="A12" s="18"/>
      <c r="B12" s="214"/>
      <c r="C12" s="214"/>
    </row>
    <row r="13" spans="1:6" x14ac:dyDescent="0.2">
      <c r="A13" s="18" t="s">
        <v>283</v>
      </c>
      <c r="B13" s="214">
        <v>1007</v>
      </c>
      <c r="C13" s="214">
        <v>505</v>
      </c>
    </row>
    <row r="14" spans="1:6" x14ac:dyDescent="0.2">
      <c r="A14" s="18" t="s">
        <v>284</v>
      </c>
      <c r="B14" s="214">
        <v>1087</v>
      </c>
      <c r="C14" s="214">
        <v>905</v>
      </c>
    </row>
    <row r="15" spans="1:6" x14ac:dyDescent="0.2">
      <c r="A15" s="126" t="s">
        <v>285</v>
      </c>
      <c r="B15" s="215">
        <f>SUM(B11:B14)</f>
        <v>136399</v>
      </c>
      <c r="C15" s="215">
        <f>SUM(C11:C14)</f>
        <v>129464.5</v>
      </c>
    </row>
    <row r="17" spans="1:3" ht="12.75" thickBot="1" x14ac:dyDescent="0.25">
      <c r="A17" s="88">
        <v>2011</v>
      </c>
      <c r="B17" s="217"/>
      <c r="C17" s="217"/>
    </row>
    <row r="18" spans="1:3" x14ac:dyDescent="0.2">
      <c r="A18" s="18" t="s">
        <v>286</v>
      </c>
      <c r="B18" s="218">
        <v>71637</v>
      </c>
      <c r="C18" s="218">
        <v>68044.5</v>
      </c>
    </row>
    <row r="19" spans="1:3" x14ac:dyDescent="0.2">
      <c r="A19" s="18" t="s">
        <v>287</v>
      </c>
      <c r="B19" s="218">
        <v>50949</v>
      </c>
      <c r="C19" s="218">
        <v>56357</v>
      </c>
    </row>
    <row r="20" spans="1:3" x14ac:dyDescent="0.2">
      <c r="A20" s="126" t="s">
        <v>288</v>
      </c>
      <c r="B20" s="219">
        <v>122586</v>
      </c>
      <c r="C20" s="219">
        <v>124401.5</v>
      </c>
    </row>
    <row r="21" spans="1:3" x14ac:dyDescent="0.2">
      <c r="A21" s="22" t="s">
        <v>289</v>
      </c>
      <c r="B21" s="101">
        <v>-418</v>
      </c>
      <c r="C21" s="101">
        <v>-410</v>
      </c>
    </row>
    <row r="22" spans="1:3" x14ac:dyDescent="0.2">
      <c r="A22" s="18" t="s">
        <v>290</v>
      </c>
      <c r="B22" s="218">
        <v>-362</v>
      </c>
      <c r="C22" s="218">
        <v>-359.5</v>
      </c>
    </row>
    <row r="23" spans="1:3" x14ac:dyDescent="0.2">
      <c r="A23" s="18" t="s">
        <v>291</v>
      </c>
      <c r="B23" s="218">
        <v>-2</v>
      </c>
      <c r="C23" s="218">
        <v>-2.5</v>
      </c>
    </row>
    <row r="24" spans="1:3" x14ac:dyDescent="0.2">
      <c r="A24" s="126" t="s">
        <v>292</v>
      </c>
      <c r="B24" s="219">
        <v>121804</v>
      </c>
      <c r="C24" s="219">
        <v>123629.5</v>
      </c>
    </row>
    <row r="25" spans="1:3" x14ac:dyDescent="0.2">
      <c r="A25" s="18"/>
      <c r="B25" s="218"/>
      <c r="C25" s="218"/>
    </row>
    <row r="26" spans="1:3" x14ac:dyDescent="0.2">
      <c r="A26" s="18" t="s">
        <v>293</v>
      </c>
      <c r="B26" s="218">
        <v>3</v>
      </c>
      <c r="C26" s="218">
        <v>513</v>
      </c>
    </row>
    <row r="27" spans="1:3" x14ac:dyDescent="0.2">
      <c r="A27" s="18" t="s">
        <v>294</v>
      </c>
      <c r="B27" s="218">
        <v>723</v>
      </c>
      <c r="C27" s="218">
        <v>998</v>
      </c>
    </row>
    <row r="28" spans="1:3" x14ac:dyDescent="0.2">
      <c r="A28" s="126" t="s">
        <v>295</v>
      </c>
      <c r="B28" s="219">
        <v>122530</v>
      </c>
      <c r="C28" s="219">
        <v>125140.5</v>
      </c>
    </row>
    <row r="39" spans="1:1" x14ac:dyDescent="0.2">
      <c r="A39" s="220"/>
    </row>
  </sheetData>
  <mergeCells count="1">
    <mergeCell ref="A1:C1"/>
  </mergeCells>
  <phoneticPr fontId="2" type="noConversion"/>
  <pageMargins left="0.74803149606299213" right="0.74803149606299213" top="0.98425196850393704" bottom="0.98425196850393704" header="0.51181102362204722" footer="0.51181102362204722"/>
  <pageSetup paperSize="9" orientation="portrait" r:id="rId1"/>
  <headerFooter>
    <oddFooter>&amp;R&amp;A</oddFooter>
  </headerFooter>
  <colBreaks count="1" manualBreakCount="1">
    <brk id="1" max="104857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6">
    <pageSetUpPr fitToPage="1"/>
  </sheetPr>
  <dimension ref="A1:O58"/>
  <sheetViews>
    <sheetView zoomScaleNormal="100" workbookViewId="0">
      <selection activeCell="E25" sqref="E25"/>
    </sheetView>
  </sheetViews>
  <sheetFormatPr baseColWidth="10" defaultColWidth="11" defaultRowHeight="12" x14ac:dyDescent="0.2"/>
  <cols>
    <col min="1" max="1" width="37.75" style="22" customWidth="1"/>
    <col min="2" max="2" width="2.75" style="22" customWidth="1"/>
    <col min="3" max="3" width="7.625" style="22" customWidth="1"/>
    <col min="4" max="4" width="9.5" style="22" customWidth="1"/>
    <col min="5" max="6" width="7.625" style="22" customWidth="1"/>
    <col min="7" max="7" width="9.75" style="22" customWidth="1"/>
    <col min="8" max="9" width="7.625" style="22" customWidth="1"/>
    <col min="10" max="10" width="11" style="22"/>
    <col min="11" max="11" width="21.25" style="22" customWidth="1"/>
    <col min="12" max="16384" width="11" style="22"/>
  </cols>
  <sheetData>
    <row r="1" spans="1:15" x14ac:dyDescent="0.2">
      <c r="A1" s="221" t="s">
        <v>296</v>
      </c>
      <c r="B1" s="92"/>
      <c r="C1" s="123"/>
      <c r="D1" s="123"/>
    </row>
    <row r="2" spans="1:15" x14ac:dyDescent="0.2">
      <c r="A2" s="92" t="s">
        <v>297</v>
      </c>
      <c r="B2" s="92"/>
      <c r="C2" s="84">
        <v>2012</v>
      </c>
      <c r="D2" s="121"/>
      <c r="E2" s="222"/>
      <c r="F2" s="162">
        <v>2011</v>
      </c>
    </row>
    <row r="3" spans="1:15" ht="36.75" thickBot="1" x14ac:dyDescent="0.25">
      <c r="A3" s="88"/>
      <c r="B3" s="204"/>
      <c r="C3" s="154" t="s">
        <v>298</v>
      </c>
      <c r="D3" s="154" t="s">
        <v>299</v>
      </c>
      <c r="E3" s="223" t="s">
        <v>300</v>
      </c>
      <c r="F3" s="155" t="s">
        <v>301</v>
      </c>
      <c r="G3" s="155" t="s">
        <v>302</v>
      </c>
      <c r="H3" s="155" t="s">
        <v>303</v>
      </c>
      <c r="I3" s="84"/>
      <c r="J3" s="84"/>
    </row>
    <row r="4" spans="1:15" x14ac:dyDescent="0.2">
      <c r="A4" s="22" t="s">
        <v>304</v>
      </c>
      <c r="B4" s="224"/>
      <c r="C4" s="225">
        <v>4141</v>
      </c>
      <c r="D4" s="225">
        <v>1659</v>
      </c>
      <c r="E4" s="226">
        <f>+C4+D4</f>
        <v>5800</v>
      </c>
      <c r="F4" s="227">
        <v>3773</v>
      </c>
      <c r="G4" s="227">
        <v>729.35154635008166</v>
      </c>
      <c r="H4" s="227">
        <f>SUM(F4:G4)</f>
        <v>4502.3515463500817</v>
      </c>
      <c r="I4" s="164"/>
      <c r="J4" s="18"/>
    </row>
    <row r="5" spans="1:15" x14ac:dyDescent="0.2">
      <c r="A5" s="22" t="s">
        <v>305</v>
      </c>
      <c r="B5" s="224"/>
      <c r="C5" s="225">
        <v>597</v>
      </c>
      <c r="D5" s="225">
        <v>204</v>
      </c>
      <c r="E5" s="226">
        <f t="shared" ref="E5:E16" si="0">+C5+D5</f>
        <v>801</v>
      </c>
      <c r="F5" s="227">
        <v>416</v>
      </c>
      <c r="G5" s="227">
        <v>198.74385602913321</v>
      </c>
      <c r="H5" s="227">
        <f t="shared" ref="H5:H17" si="1">SUM(F5:G5)</f>
        <v>614.74385602913321</v>
      </c>
      <c r="I5" s="225"/>
    </row>
    <row r="6" spans="1:15" x14ac:dyDescent="0.2">
      <c r="A6" s="22" t="s">
        <v>306</v>
      </c>
      <c r="B6" s="224"/>
      <c r="C6" s="225">
        <v>2351</v>
      </c>
      <c r="D6" s="225">
        <v>977</v>
      </c>
      <c r="E6" s="226">
        <f t="shared" si="0"/>
        <v>3328</v>
      </c>
      <c r="F6" s="227">
        <v>2728</v>
      </c>
      <c r="G6" s="227">
        <v>81.075037681933281</v>
      </c>
      <c r="H6" s="227">
        <f t="shared" si="1"/>
        <v>2809.0750376819333</v>
      </c>
      <c r="I6" s="225"/>
    </row>
    <row r="7" spans="1:15" x14ac:dyDescent="0.2">
      <c r="A7" s="22" t="s">
        <v>307</v>
      </c>
      <c r="B7" s="224"/>
      <c r="C7" s="225">
        <v>2135</v>
      </c>
      <c r="D7" s="225">
        <v>597</v>
      </c>
      <c r="E7" s="226">
        <f t="shared" si="0"/>
        <v>2732</v>
      </c>
      <c r="F7" s="227">
        <v>1686</v>
      </c>
      <c r="G7" s="227">
        <v>1223.6561424518322</v>
      </c>
      <c r="H7" s="227">
        <f t="shared" si="1"/>
        <v>2909.6561424518322</v>
      </c>
      <c r="I7" s="225"/>
      <c r="K7" s="29"/>
    </row>
    <row r="8" spans="1:15" x14ac:dyDescent="0.2">
      <c r="A8" s="22" t="s">
        <v>308</v>
      </c>
      <c r="B8" s="224"/>
      <c r="C8" s="228">
        <v>3804</v>
      </c>
      <c r="D8" s="228">
        <v>1260</v>
      </c>
      <c r="E8" s="226">
        <f t="shared" si="0"/>
        <v>5064</v>
      </c>
      <c r="F8" s="227">
        <v>4022</v>
      </c>
      <c r="G8" s="227">
        <v>2518.0399758946069</v>
      </c>
      <c r="H8" s="227">
        <f t="shared" si="1"/>
        <v>6540.0399758946069</v>
      </c>
      <c r="I8" s="225"/>
    </row>
    <row r="9" spans="1:15" x14ac:dyDescent="0.2">
      <c r="A9" s="22" t="s">
        <v>309</v>
      </c>
      <c r="B9" s="224"/>
      <c r="C9" s="225">
        <v>2975</v>
      </c>
      <c r="D9" s="225">
        <v>1052</v>
      </c>
      <c r="E9" s="226">
        <f t="shared" si="0"/>
        <v>4027</v>
      </c>
      <c r="F9" s="227">
        <v>2487</v>
      </c>
      <c r="G9" s="227">
        <v>1085.8947478116884</v>
      </c>
      <c r="H9" s="227">
        <f t="shared" si="1"/>
        <v>3572.8947478116884</v>
      </c>
      <c r="I9" s="225"/>
    </row>
    <row r="10" spans="1:15" x14ac:dyDescent="0.2">
      <c r="A10" s="22" t="s">
        <v>310</v>
      </c>
      <c r="B10" s="224"/>
      <c r="C10" s="225">
        <v>6451</v>
      </c>
      <c r="D10" s="225">
        <v>2527</v>
      </c>
      <c r="E10" s="226">
        <f t="shared" si="0"/>
        <v>8978</v>
      </c>
      <c r="F10" s="227">
        <v>6553</v>
      </c>
      <c r="G10" s="227">
        <v>4481.4757245297187</v>
      </c>
      <c r="H10" s="227">
        <f t="shared" si="1"/>
        <v>11034.475724529719</v>
      </c>
      <c r="I10" s="225"/>
    </row>
    <row r="11" spans="1:15" x14ac:dyDescent="0.2">
      <c r="A11" s="22" t="s">
        <v>311</v>
      </c>
      <c r="B11" s="224"/>
      <c r="C11" s="225">
        <v>24306</v>
      </c>
      <c r="D11" s="225">
        <v>10302</v>
      </c>
      <c r="E11" s="226">
        <f t="shared" si="0"/>
        <v>34608</v>
      </c>
      <c r="F11" s="227">
        <v>23749</v>
      </c>
      <c r="G11" s="227">
        <v>3111.382096646561</v>
      </c>
      <c r="H11" s="227">
        <f t="shared" si="1"/>
        <v>26860.382096646561</v>
      </c>
      <c r="I11" s="225"/>
    </row>
    <row r="12" spans="1:15" x14ac:dyDescent="0.2">
      <c r="A12" s="22" t="s">
        <v>312</v>
      </c>
      <c r="B12" s="224"/>
      <c r="C12" s="225">
        <v>7650</v>
      </c>
      <c r="D12" s="164">
        <v>2671</v>
      </c>
      <c r="E12" s="226">
        <f t="shared" si="0"/>
        <v>10321</v>
      </c>
      <c r="F12" s="227">
        <v>6827</v>
      </c>
      <c r="G12" s="227">
        <v>2375.7733275933315</v>
      </c>
      <c r="H12" s="227">
        <f t="shared" si="1"/>
        <v>9202.7733275933315</v>
      </c>
      <c r="I12" s="225"/>
    </row>
    <row r="13" spans="1:15" x14ac:dyDescent="0.2">
      <c r="A13" s="18" t="s">
        <v>313</v>
      </c>
      <c r="B13" s="224"/>
      <c r="C13" s="225">
        <v>1948.5</v>
      </c>
      <c r="D13" s="229">
        <v>1027.45</v>
      </c>
      <c r="E13" s="226">
        <f t="shared" si="0"/>
        <v>2975.95</v>
      </c>
      <c r="F13" s="227">
        <v>1068</v>
      </c>
      <c r="G13" s="227">
        <v>2522.8520634051465</v>
      </c>
      <c r="H13" s="227">
        <f t="shared" si="1"/>
        <v>3590.8520634051465</v>
      </c>
      <c r="I13" s="225"/>
    </row>
    <row r="14" spans="1:15" x14ac:dyDescent="0.2">
      <c r="A14" s="18" t="s">
        <v>314</v>
      </c>
      <c r="B14" s="224"/>
      <c r="C14" s="225">
        <v>585</v>
      </c>
      <c r="D14" s="230">
        <v>-585</v>
      </c>
      <c r="E14" s="226">
        <f t="shared" si="0"/>
        <v>0</v>
      </c>
      <c r="F14" s="227">
        <v>466</v>
      </c>
      <c r="G14" s="227">
        <v>-466</v>
      </c>
      <c r="H14" s="227">
        <f t="shared" si="1"/>
        <v>0</v>
      </c>
      <c r="I14" s="225"/>
      <c r="K14" s="396"/>
      <c r="L14" s="396"/>
      <c r="M14" s="396"/>
      <c r="N14" s="396"/>
      <c r="O14" s="396"/>
    </row>
    <row r="15" spans="1:15" x14ac:dyDescent="0.2">
      <c r="A15" s="17" t="s">
        <v>315</v>
      </c>
      <c r="B15" s="231"/>
      <c r="C15" s="232">
        <f>SUM(C4:C14)</f>
        <v>56943.5</v>
      </c>
      <c r="D15" s="232">
        <v>21691.45</v>
      </c>
      <c r="E15" s="233">
        <f t="shared" si="0"/>
        <v>78634.95</v>
      </c>
      <c r="F15" s="234">
        <v>53775</v>
      </c>
      <c r="G15" s="234">
        <v>17862.244518394033</v>
      </c>
      <c r="H15" s="234">
        <f t="shared" si="1"/>
        <v>71637.244518394029</v>
      </c>
      <c r="I15" s="232"/>
      <c r="K15" s="29"/>
      <c r="L15" s="396"/>
      <c r="M15" s="396"/>
      <c r="N15" s="29"/>
      <c r="O15" s="396"/>
    </row>
    <row r="16" spans="1:15" x14ac:dyDescent="0.2">
      <c r="A16" s="235" t="s">
        <v>316</v>
      </c>
      <c r="B16" s="236"/>
      <c r="C16" s="237">
        <v>52569</v>
      </c>
      <c r="D16" s="238">
        <v>3857</v>
      </c>
      <c r="E16" s="239">
        <f t="shared" si="0"/>
        <v>56426</v>
      </c>
      <c r="F16" s="240">
        <v>47593</v>
      </c>
      <c r="G16" s="241">
        <v>3355.7554816059637</v>
      </c>
      <c r="H16" s="240">
        <f t="shared" si="1"/>
        <v>50948.755481605964</v>
      </c>
      <c r="I16" s="164"/>
      <c r="K16" s="396"/>
      <c r="L16" s="396"/>
      <c r="M16" s="396"/>
      <c r="N16" s="396"/>
      <c r="O16" s="396"/>
    </row>
    <row r="17" spans="1:15" x14ac:dyDescent="0.2">
      <c r="A17" s="126" t="s">
        <v>317</v>
      </c>
      <c r="B17" s="242"/>
      <c r="C17" s="206">
        <f>SUM(C15:C16)</f>
        <v>109512.5</v>
      </c>
      <c r="D17" s="206">
        <f>+D15+D16</f>
        <v>25548.45</v>
      </c>
      <c r="E17" s="243">
        <f>+E15+E16</f>
        <v>135060.95000000001</v>
      </c>
      <c r="F17" s="207">
        <v>101368</v>
      </c>
      <c r="G17" s="207">
        <v>21217.999999999996</v>
      </c>
      <c r="H17" s="207">
        <f t="shared" si="1"/>
        <v>122586</v>
      </c>
      <c r="I17" s="205"/>
      <c r="K17" s="396"/>
      <c r="L17" s="396"/>
      <c r="M17" s="396"/>
      <c r="N17" s="396"/>
      <c r="O17" s="396"/>
    </row>
    <row r="22" spans="1:15" x14ac:dyDescent="0.2">
      <c r="H22" s="84"/>
      <c r="I22" s="84"/>
      <c r="K22" s="103"/>
    </row>
    <row r="23" spans="1:15" x14ac:dyDescent="0.2">
      <c r="H23" s="227"/>
      <c r="I23" s="227"/>
    </row>
    <row r="24" spans="1:15" x14ac:dyDescent="0.2">
      <c r="H24" s="227"/>
      <c r="I24" s="227"/>
    </row>
    <row r="25" spans="1:15" x14ac:dyDescent="0.2">
      <c r="H25" s="227"/>
      <c r="I25" s="227"/>
      <c r="N25" s="103"/>
      <c r="O25" s="103"/>
    </row>
    <row r="26" spans="1:15" x14ac:dyDescent="0.2">
      <c r="H26" s="227"/>
      <c r="I26" s="227"/>
      <c r="N26" s="103"/>
      <c r="O26" s="103"/>
    </row>
    <row r="27" spans="1:15" x14ac:dyDescent="0.2">
      <c r="H27" s="227"/>
      <c r="I27" s="227"/>
      <c r="N27" s="103"/>
      <c r="O27" s="103"/>
    </row>
    <row r="28" spans="1:15" x14ac:dyDescent="0.2">
      <c r="H28" s="227"/>
      <c r="I28" s="227"/>
      <c r="N28" s="103"/>
      <c r="O28" s="103"/>
    </row>
    <row r="29" spans="1:15" x14ac:dyDescent="0.2">
      <c r="H29" s="227"/>
      <c r="I29" s="227"/>
      <c r="N29" s="103"/>
      <c r="O29" s="103"/>
    </row>
    <row r="30" spans="1:15" x14ac:dyDescent="0.2">
      <c r="H30" s="227"/>
      <c r="I30" s="227"/>
      <c r="N30" s="103"/>
      <c r="O30" s="103"/>
    </row>
    <row r="31" spans="1:15" x14ac:dyDescent="0.2">
      <c r="H31" s="227"/>
      <c r="I31" s="227"/>
      <c r="N31" s="103"/>
      <c r="O31" s="103"/>
    </row>
    <row r="32" spans="1:15" x14ac:dyDescent="0.2">
      <c r="H32" s="227"/>
      <c r="I32" s="227"/>
      <c r="N32" s="103"/>
      <c r="O32" s="103"/>
    </row>
    <row r="33" spans="5:15" x14ac:dyDescent="0.2">
      <c r="H33" s="227"/>
      <c r="I33" s="227"/>
      <c r="N33" s="103"/>
      <c r="O33" s="103"/>
    </row>
    <row r="34" spans="5:15" x14ac:dyDescent="0.2">
      <c r="H34" s="232"/>
      <c r="I34" s="232"/>
      <c r="N34" s="103"/>
      <c r="O34" s="103"/>
    </row>
    <row r="35" spans="5:15" x14ac:dyDescent="0.2">
      <c r="H35" s="161"/>
      <c r="I35" s="161"/>
      <c r="N35" s="103"/>
      <c r="O35" s="103"/>
    </row>
    <row r="36" spans="5:15" x14ac:dyDescent="0.2">
      <c r="H36" s="205"/>
      <c r="I36" s="205"/>
      <c r="N36" s="103"/>
      <c r="O36" s="103"/>
    </row>
    <row r="37" spans="5:15" x14ac:dyDescent="0.2">
      <c r="N37" s="103"/>
      <c r="O37" s="103"/>
    </row>
    <row r="40" spans="5:15" x14ac:dyDescent="0.2">
      <c r="N40" s="208"/>
      <c r="O40" s="208"/>
    </row>
    <row r="46" spans="5:15" x14ac:dyDescent="0.2">
      <c r="E46" s="244"/>
      <c r="F46" s="244"/>
      <c r="G46" s="244"/>
      <c r="H46" s="244"/>
      <c r="I46" s="244"/>
      <c r="J46" s="244"/>
    </row>
    <row r="47" spans="5:15" x14ac:dyDescent="0.2">
      <c r="E47" s="244"/>
      <c r="F47" s="244"/>
      <c r="G47" s="244"/>
      <c r="H47" s="244"/>
      <c r="I47" s="244"/>
      <c r="J47" s="244"/>
    </row>
    <row r="48" spans="5:15" x14ac:dyDescent="0.2">
      <c r="E48" s="244"/>
      <c r="F48" s="244"/>
      <c r="G48" s="244"/>
      <c r="H48" s="244"/>
      <c r="I48" s="244"/>
      <c r="J48" s="244"/>
    </row>
    <row r="49" spans="1:10" x14ac:dyDescent="0.2">
      <c r="E49" s="244"/>
      <c r="F49" s="244"/>
      <c r="G49" s="244"/>
      <c r="H49" s="244"/>
      <c r="I49" s="244"/>
      <c r="J49" s="244"/>
    </row>
    <row r="50" spans="1:10" x14ac:dyDescent="0.2">
      <c r="E50" s="244"/>
      <c r="F50" s="244"/>
      <c r="G50" s="244"/>
      <c r="H50" s="244"/>
      <c r="I50" s="244"/>
      <c r="J50" s="244"/>
    </row>
    <row r="51" spans="1:10" x14ac:dyDescent="0.2">
      <c r="E51" s="244"/>
      <c r="F51" s="244"/>
      <c r="G51" s="244"/>
      <c r="H51" s="244"/>
      <c r="I51" s="244"/>
      <c r="J51" s="244"/>
    </row>
    <row r="52" spans="1:10" x14ac:dyDescent="0.2">
      <c r="E52" s="244"/>
      <c r="F52" s="244"/>
      <c r="G52" s="244"/>
      <c r="H52" s="244"/>
      <c r="I52" s="244"/>
      <c r="J52" s="244"/>
    </row>
    <row r="53" spans="1:10" x14ac:dyDescent="0.2">
      <c r="E53" s="244"/>
      <c r="F53" s="244"/>
      <c r="G53" s="244"/>
      <c r="H53" s="244"/>
      <c r="I53" s="244"/>
      <c r="J53" s="244"/>
    </row>
    <row r="54" spans="1:10" x14ac:dyDescent="0.2">
      <c r="E54" s="244"/>
      <c r="F54" s="244"/>
      <c r="G54" s="244"/>
      <c r="H54" s="244"/>
      <c r="I54" s="244"/>
      <c r="J54" s="244"/>
    </row>
    <row r="55" spans="1:10" x14ac:dyDescent="0.2">
      <c r="A55" s="18"/>
      <c r="E55" s="244"/>
      <c r="F55" s="244"/>
      <c r="G55" s="244"/>
      <c r="H55" s="244"/>
      <c r="I55" s="244"/>
      <c r="J55" s="244"/>
    </row>
    <row r="56" spans="1:10" x14ac:dyDescent="0.2">
      <c r="A56" s="18"/>
      <c r="E56" s="244"/>
      <c r="F56" s="244"/>
      <c r="G56" s="244"/>
      <c r="H56" s="244"/>
      <c r="I56" s="244"/>
      <c r="J56" s="244"/>
    </row>
    <row r="57" spans="1:10" x14ac:dyDescent="0.2">
      <c r="A57" s="245"/>
      <c r="E57" s="244"/>
      <c r="F57" s="244"/>
      <c r="G57" s="244"/>
      <c r="H57" s="244"/>
      <c r="I57" s="244"/>
      <c r="J57" s="244"/>
    </row>
    <row r="58" spans="1:10" x14ac:dyDescent="0.2">
      <c r="A58" s="246"/>
      <c r="E58" s="244"/>
      <c r="F58" s="244"/>
      <c r="G58" s="244"/>
      <c r="H58" s="244"/>
      <c r="I58" s="244"/>
      <c r="J58" s="244"/>
    </row>
  </sheetData>
  <phoneticPr fontId="2" type="noConversion"/>
  <pageMargins left="0.74803149606299213" right="0.74803149606299213" top="0.98425196850393704" bottom="0.98425196850393704" header="0.51181102362204722" footer="0.51181102362204722"/>
  <pageSetup paperSize="9" scale="61" orientation="portrait" r:id="rId1"/>
  <headerFooter>
    <oddFooter>&amp;R&amp;A</oddFooter>
  </headerFooter>
  <rowBreaks count="1" manualBreakCount="1">
    <brk id="42"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7">
    <pageSetUpPr fitToPage="1"/>
  </sheetPr>
  <dimension ref="A1:S28"/>
  <sheetViews>
    <sheetView zoomScaleNormal="100" workbookViewId="0">
      <selection activeCell="F17" sqref="F17"/>
    </sheetView>
  </sheetViews>
  <sheetFormatPr baseColWidth="10" defaultColWidth="11" defaultRowHeight="12" x14ac:dyDescent="0.2"/>
  <cols>
    <col min="1" max="1" width="23.375" style="22" customWidth="1"/>
    <col min="2" max="2" width="10.125" style="22" bestFit="1" customWidth="1"/>
    <col min="3" max="3" width="11.75" style="22" customWidth="1"/>
    <col min="4" max="4" width="11.5" style="22" customWidth="1"/>
    <col min="5" max="5" width="14.625" style="22" customWidth="1"/>
    <col min="6" max="6" width="12" style="22" customWidth="1"/>
    <col min="7" max="7" width="5.5" style="22" customWidth="1"/>
    <col min="8" max="8" width="21.375" style="22" customWidth="1"/>
    <col min="9" max="16384" width="11" style="22"/>
  </cols>
  <sheetData>
    <row r="1" spans="1:19" x14ac:dyDescent="0.2">
      <c r="A1" s="221" t="s">
        <v>318</v>
      </c>
      <c r="B1" s="92"/>
      <c r="C1" s="123"/>
      <c r="D1" s="247"/>
    </row>
    <row r="2" spans="1:19" x14ac:dyDescent="0.2">
      <c r="A2" s="92" t="s">
        <v>319</v>
      </c>
      <c r="B2" s="92"/>
      <c r="C2" s="123"/>
    </row>
    <row r="3" spans="1:19" x14ac:dyDescent="0.2">
      <c r="A3" s="92"/>
      <c r="B3" s="92"/>
      <c r="C3" s="123"/>
    </row>
    <row r="4" spans="1:19" ht="12.75" thickBot="1" x14ac:dyDescent="0.25">
      <c r="A4" s="159">
        <v>2012</v>
      </c>
      <c r="B4" s="204" t="s">
        <v>320</v>
      </c>
      <c r="C4" s="204" t="s">
        <v>321</v>
      </c>
      <c r="D4" s="204" t="s">
        <v>322</v>
      </c>
      <c r="E4" s="204" t="s">
        <v>323</v>
      </c>
      <c r="F4" s="204" t="s">
        <v>324</v>
      </c>
      <c r="G4" s="84"/>
    </row>
    <row r="5" spans="1:19" x14ac:dyDescent="0.2">
      <c r="A5" s="80" t="s">
        <v>325</v>
      </c>
      <c r="B5" s="125">
        <v>33309</v>
      </c>
      <c r="C5" s="125">
        <v>4708</v>
      </c>
      <c r="D5" s="125">
        <v>18200</v>
      </c>
      <c r="E5" s="125">
        <v>53296</v>
      </c>
      <c r="F5" s="125">
        <f>SUM(B5:E5)</f>
        <v>109513</v>
      </c>
      <c r="G5" s="125"/>
      <c r="I5" s="29"/>
    </row>
    <row r="6" spans="1:19" x14ac:dyDescent="0.2">
      <c r="A6" s="18" t="s">
        <v>326</v>
      </c>
      <c r="B6" s="125">
        <v>12300</v>
      </c>
      <c r="C6" s="125"/>
      <c r="D6" s="125"/>
      <c r="E6" s="125"/>
      <c r="F6" s="125">
        <f>SUM(B6:E6)</f>
        <v>12300</v>
      </c>
      <c r="G6" s="125"/>
    </row>
    <row r="7" spans="1:19" x14ac:dyDescent="0.2">
      <c r="A7" s="248" t="s">
        <v>327</v>
      </c>
      <c r="B7" s="249"/>
      <c r="C7" s="249">
        <v>10020</v>
      </c>
      <c r="D7" s="249">
        <v>1561</v>
      </c>
      <c r="E7" s="249">
        <v>1667</v>
      </c>
      <c r="F7" s="249">
        <f>SUM(B7:E7)</f>
        <v>13248</v>
      </c>
      <c r="G7" s="125"/>
    </row>
    <row r="8" spans="1:19" x14ac:dyDescent="0.2">
      <c r="A8" s="17" t="s">
        <v>328</v>
      </c>
      <c r="B8" s="250">
        <f>SUM(B5:B7)</f>
        <v>45609</v>
      </c>
      <c r="C8" s="250">
        <f>SUM(C5:C7)</f>
        <v>14728</v>
      </c>
      <c r="D8" s="250">
        <f>SUM(D5:D7)</f>
        <v>19761</v>
      </c>
      <c r="E8" s="250">
        <f>SUM(E5:E7)</f>
        <v>54963</v>
      </c>
      <c r="F8" s="250">
        <f>SUM(F5:F7)</f>
        <v>135061</v>
      </c>
      <c r="G8" s="205"/>
    </row>
    <row r="9" spans="1:19" ht="8.25" customHeight="1" x14ac:dyDescent="0.2">
      <c r="A9" s="221"/>
      <c r="B9" s="125"/>
      <c r="C9" s="125"/>
      <c r="D9" s="125"/>
      <c r="E9" s="125"/>
      <c r="F9" s="125"/>
      <c r="G9" s="103"/>
    </row>
    <row r="10" spans="1:19" x14ac:dyDescent="0.2">
      <c r="A10" s="17" t="s">
        <v>329</v>
      </c>
      <c r="B10" s="205">
        <v>1007</v>
      </c>
      <c r="C10" s="205" t="s">
        <v>330</v>
      </c>
      <c r="D10" s="205" t="s">
        <v>331</v>
      </c>
      <c r="E10" s="205" t="s">
        <v>332</v>
      </c>
      <c r="F10" s="205">
        <f t="shared" ref="F10:F11" si="0">SUM(B10:E10)</f>
        <v>1007</v>
      </c>
      <c r="G10" s="125"/>
    </row>
    <row r="11" spans="1:19" x14ac:dyDescent="0.2">
      <c r="A11" s="17" t="s">
        <v>333</v>
      </c>
      <c r="B11" s="251">
        <v>1087</v>
      </c>
      <c r="C11" s="251" t="s">
        <v>334</v>
      </c>
      <c r="D11" s="251" t="s">
        <v>335</v>
      </c>
      <c r="E11" s="251" t="s">
        <v>336</v>
      </c>
      <c r="F11" s="251">
        <f t="shared" si="0"/>
        <v>1087</v>
      </c>
      <c r="G11" s="125"/>
    </row>
    <row r="12" spans="1:19" x14ac:dyDescent="0.2">
      <c r="B12" s="205"/>
      <c r="C12" s="205"/>
      <c r="D12" s="205"/>
      <c r="E12" s="205"/>
      <c r="F12" s="205"/>
    </row>
    <row r="13" spans="1:19" ht="12.75" thickBot="1" x14ac:dyDescent="0.25">
      <c r="A13" s="252">
        <v>2011</v>
      </c>
      <c r="B13" s="252"/>
      <c r="C13" s="252"/>
      <c r="D13" s="252"/>
      <c r="E13" s="252"/>
      <c r="F13" s="252"/>
    </row>
    <row r="14" spans="1:19" x14ac:dyDescent="0.2">
      <c r="A14" s="80" t="s">
        <v>337</v>
      </c>
      <c r="B14" s="125">
        <v>33216</v>
      </c>
      <c r="C14" s="125">
        <v>3871</v>
      </c>
      <c r="D14" s="125">
        <v>15161</v>
      </c>
      <c r="E14" s="125">
        <v>49120</v>
      </c>
      <c r="F14" s="125">
        <v>101368</v>
      </c>
    </row>
    <row r="15" spans="1:19" x14ac:dyDescent="0.2">
      <c r="A15" s="18" t="s">
        <v>338</v>
      </c>
      <c r="B15" s="125">
        <v>11450</v>
      </c>
      <c r="C15" s="125"/>
      <c r="D15" s="125"/>
      <c r="E15" s="125"/>
      <c r="F15" s="125">
        <f>+B15</f>
        <v>11450</v>
      </c>
    </row>
    <row r="16" spans="1:19" x14ac:dyDescent="0.2">
      <c r="A16" s="18" t="s">
        <v>339</v>
      </c>
      <c r="B16" s="125"/>
      <c r="C16" s="125">
        <v>7096</v>
      </c>
      <c r="D16" s="125">
        <v>859</v>
      </c>
      <c r="E16" s="125">
        <v>1813</v>
      </c>
      <c r="F16" s="125">
        <f>+C16+D16+E16</f>
        <v>9768</v>
      </c>
      <c r="I16" s="415"/>
      <c r="J16" s="415"/>
      <c r="K16" s="415"/>
      <c r="L16" s="415"/>
      <c r="M16" s="415"/>
      <c r="N16" s="415"/>
      <c r="O16" s="415"/>
      <c r="P16" s="415"/>
      <c r="Q16" s="415"/>
      <c r="R16" s="415"/>
      <c r="S16" s="415"/>
    </row>
    <row r="17" spans="1:8" x14ac:dyDescent="0.2">
      <c r="A17" s="126" t="s">
        <v>340</v>
      </c>
      <c r="B17" s="207">
        <f>SUM(B14:B16)</f>
        <v>44666</v>
      </c>
      <c r="C17" s="207">
        <f>SUM(C14:C16)</f>
        <v>10967</v>
      </c>
      <c r="D17" s="207">
        <f>SUM(D14:D16)</f>
        <v>16020</v>
      </c>
      <c r="E17" s="207">
        <f>SUM(E14:E16)</f>
        <v>50933</v>
      </c>
      <c r="F17" s="253">
        <f>SUM(F14:F16)</f>
        <v>122586</v>
      </c>
      <c r="H17" s="199"/>
    </row>
    <row r="18" spans="1:8" ht="8.25" customHeight="1" x14ac:dyDescent="0.2">
      <c r="A18" s="221"/>
      <c r="B18" s="254"/>
      <c r="C18" s="125"/>
      <c r="D18" s="255"/>
      <c r="E18" s="103"/>
      <c r="F18" s="103"/>
    </row>
    <row r="19" spans="1:8" x14ac:dyDescent="0.2">
      <c r="A19" s="18" t="s">
        <v>341</v>
      </c>
      <c r="B19" s="249">
        <v>3</v>
      </c>
      <c r="C19" s="256" t="s">
        <v>342</v>
      </c>
      <c r="D19" s="256" t="s">
        <v>343</v>
      </c>
      <c r="E19" s="256" t="s">
        <v>344</v>
      </c>
      <c r="F19" s="125">
        <f t="shared" ref="F19:F20" si="1">SUM(B19:E19)</f>
        <v>3</v>
      </c>
      <c r="H19" s="103"/>
    </row>
    <row r="20" spans="1:8" x14ac:dyDescent="0.2">
      <c r="A20" s="18" t="s">
        <v>345</v>
      </c>
      <c r="B20" s="249">
        <v>723</v>
      </c>
      <c r="C20" s="256" t="s">
        <v>346</v>
      </c>
      <c r="D20" s="256" t="s">
        <v>347</v>
      </c>
      <c r="E20" s="256" t="s">
        <v>348</v>
      </c>
      <c r="F20" s="125">
        <f t="shared" si="1"/>
        <v>723</v>
      </c>
    </row>
    <row r="21" spans="1:8" x14ac:dyDescent="0.2">
      <c r="G21" s="84"/>
    </row>
    <row r="22" spans="1:8" x14ac:dyDescent="0.2">
      <c r="G22" s="125"/>
    </row>
    <row r="23" spans="1:8" x14ac:dyDescent="0.2">
      <c r="G23" s="125"/>
    </row>
    <row r="24" spans="1:8" x14ac:dyDescent="0.2">
      <c r="G24" s="125"/>
    </row>
    <row r="25" spans="1:8" x14ac:dyDescent="0.2">
      <c r="G25" s="205"/>
    </row>
    <row r="26" spans="1:8" x14ac:dyDescent="0.2">
      <c r="G26" s="103"/>
    </row>
    <row r="27" spans="1:8" x14ac:dyDescent="0.2">
      <c r="D27" s="25"/>
      <c r="G27" s="125"/>
    </row>
    <row r="28" spans="1:8" x14ac:dyDescent="0.2">
      <c r="G28" s="125"/>
    </row>
  </sheetData>
  <phoneticPr fontId="2" type="noConversion"/>
  <pageMargins left="0.74803149606299213" right="0.74803149606299213" top="0.98425196850393704" bottom="0.98425196850393704" header="0.51181102362204722" footer="0.51181102362204722"/>
  <pageSetup paperSize="9" scale="95" orientation="portrait" r:id="rId1"/>
  <headerFooter>
    <oddFooter>&amp;R&amp;A</oddFooter>
  </headerFooter>
  <rowBreaks count="1" manualBreakCount="1">
    <brk id="3"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8">
    <pageSetUpPr fitToPage="1"/>
  </sheetPr>
  <dimension ref="A1:E38"/>
  <sheetViews>
    <sheetView zoomScaleNormal="100" workbookViewId="0">
      <selection activeCell="C45" sqref="C45"/>
    </sheetView>
  </sheetViews>
  <sheetFormatPr baseColWidth="10" defaultColWidth="11" defaultRowHeight="12" x14ac:dyDescent="0.2"/>
  <cols>
    <col min="1" max="1" width="31.875" style="22" customWidth="1"/>
    <col min="2" max="2" width="15.125" style="22" customWidth="1"/>
    <col min="3" max="3" width="14.125" style="22" customWidth="1"/>
    <col min="4" max="4" width="15.5" style="22" customWidth="1"/>
    <col min="5" max="5" width="17.625" style="22" customWidth="1"/>
    <col min="6" max="16384" width="11" style="22"/>
  </cols>
  <sheetData>
    <row r="1" spans="1:5" x14ac:dyDescent="0.2">
      <c r="A1" s="257" t="s">
        <v>349</v>
      </c>
      <c r="B1" s="258"/>
      <c r="C1" s="258"/>
      <c r="D1" s="258"/>
    </row>
    <row r="2" spans="1:5" x14ac:dyDescent="0.2">
      <c r="A2" s="152"/>
      <c r="B2" s="152"/>
      <c r="C2" s="152"/>
      <c r="D2" s="152"/>
    </row>
    <row r="3" spans="1:5" x14ac:dyDescent="0.2">
      <c r="A3" s="259">
        <v>2012</v>
      </c>
      <c r="B3" s="454" t="s">
        <v>350</v>
      </c>
      <c r="C3" s="454"/>
    </row>
    <row r="4" spans="1:5" ht="24" x14ac:dyDescent="0.2">
      <c r="A4" s="260" t="s">
        <v>351</v>
      </c>
      <c r="B4" s="417" t="s">
        <v>633</v>
      </c>
      <c r="C4" s="261" t="s">
        <v>352</v>
      </c>
      <c r="D4" s="261" t="s">
        <v>353</v>
      </c>
      <c r="E4" s="262" t="s">
        <v>354</v>
      </c>
    </row>
    <row r="5" spans="1:5" x14ac:dyDescent="0.2">
      <c r="A5" s="22" t="s">
        <v>355</v>
      </c>
      <c r="B5" s="263">
        <v>7</v>
      </c>
      <c r="C5" s="264">
        <v>8</v>
      </c>
      <c r="D5" s="265">
        <v>6</v>
      </c>
      <c r="E5" s="265">
        <v>1</v>
      </c>
    </row>
    <row r="6" spans="1:5" x14ac:dyDescent="0.2">
      <c r="A6" s="22" t="s">
        <v>356</v>
      </c>
      <c r="B6" s="263">
        <v>0</v>
      </c>
      <c r="C6" s="264">
        <v>0</v>
      </c>
      <c r="D6" s="265">
        <v>0</v>
      </c>
      <c r="E6" s="256">
        <v>0</v>
      </c>
    </row>
    <row r="7" spans="1:5" x14ac:dyDescent="0.2">
      <c r="A7" s="22" t="s">
        <v>357</v>
      </c>
      <c r="B7" s="263">
        <v>0</v>
      </c>
      <c r="C7" s="264">
        <v>0</v>
      </c>
      <c r="D7" s="256">
        <v>7</v>
      </c>
      <c r="E7" s="256">
        <v>-1</v>
      </c>
    </row>
    <row r="8" spans="1:5" x14ac:dyDescent="0.2">
      <c r="A8" s="22" t="s">
        <v>358</v>
      </c>
      <c r="B8" s="263">
        <v>59</v>
      </c>
      <c r="C8" s="265">
        <v>3</v>
      </c>
      <c r="D8" s="265">
        <v>21</v>
      </c>
      <c r="E8" s="265">
        <v>-2</v>
      </c>
    </row>
    <row r="9" spans="1:5" x14ac:dyDescent="0.2">
      <c r="A9" s="22" t="s">
        <v>359</v>
      </c>
      <c r="B9" s="263">
        <v>27</v>
      </c>
      <c r="C9" s="264">
        <v>13</v>
      </c>
      <c r="D9" s="265">
        <v>20</v>
      </c>
      <c r="E9" s="265">
        <v>9</v>
      </c>
    </row>
    <row r="10" spans="1:5" x14ac:dyDescent="0.2">
      <c r="A10" s="22" t="s">
        <v>360</v>
      </c>
      <c r="B10" s="263">
        <v>50</v>
      </c>
      <c r="C10" s="264">
        <v>13</v>
      </c>
      <c r="D10" s="265">
        <v>22</v>
      </c>
      <c r="E10" s="265">
        <v>11</v>
      </c>
    </row>
    <row r="11" spans="1:5" x14ac:dyDescent="0.2">
      <c r="A11" s="22" t="s">
        <v>361</v>
      </c>
      <c r="B11" s="263">
        <v>59</v>
      </c>
      <c r="C11" s="264">
        <v>30</v>
      </c>
      <c r="D11" s="265">
        <v>58</v>
      </c>
      <c r="E11" s="265">
        <v>1</v>
      </c>
    </row>
    <row r="12" spans="1:5" x14ac:dyDescent="0.2">
      <c r="A12" s="22" t="s">
        <v>362</v>
      </c>
      <c r="B12" s="263">
        <v>227</v>
      </c>
      <c r="C12" s="264">
        <v>161</v>
      </c>
      <c r="D12" s="265">
        <v>122</v>
      </c>
      <c r="E12" s="265">
        <v>42</v>
      </c>
    </row>
    <row r="13" spans="1:5" x14ac:dyDescent="0.2">
      <c r="A13" s="22" t="s">
        <v>363</v>
      </c>
      <c r="B13" s="263">
        <v>202</v>
      </c>
      <c r="C13" s="264">
        <v>13</v>
      </c>
      <c r="D13" s="265">
        <v>77</v>
      </c>
      <c r="E13" s="265">
        <v>103</v>
      </c>
    </row>
    <row r="14" spans="1:5" x14ac:dyDescent="0.2">
      <c r="A14" s="18" t="s">
        <v>364</v>
      </c>
      <c r="B14" s="263">
        <v>0</v>
      </c>
      <c r="C14" s="264">
        <v>0</v>
      </c>
      <c r="D14" s="265">
        <v>0</v>
      </c>
      <c r="E14" s="265">
        <v>0</v>
      </c>
    </row>
    <row r="15" spans="1:5" x14ac:dyDescent="0.2">
      <c r="A15" s="245" t="s">
        <v>365</v>
      </c>
      <c r="B15" s="266">
        <f>SUM(B5:B14)</f>
        <v>631</v>
      </c>
      <c r="C15" s="266">
        <f>SUM(C5:C14)</f>
        <v>241</v>
      </c>
      <c r="D15" s="266">
        <f>SUM(D5:D14)</f>
        <v>333</v>
      </c>
      <c r="E15" s="266">
        <f>SUM(E5:E14)</f>
        <v>164</v>
      </c>
    </row>
    <row r="16" spans="1:5" x14ac:dyDescent="0.2">
      <c r="A16" s="134" t="s">
        <v>366</v>
      </c>
      <c r="B16" s="267"/>
      <c r="C16" s="268"/>
      <c r="D16" s="269"/>
      <c r="E16" s="269">
        <v>-30</v>
      </c>
    </row>
    <row r="17" spans="1:5" ht="14.25" customHeight="1" x14ac:dyDescent="0.2">
      <c r="A17" s="270" t="s">
        <v>367</v>
      </c>
      <c r="B17" s="271">
        <v>156</v>
      </c>
      <c r="C17" s="271">
        <v>219</v>
      </c>
      <c r="D17" s="271">
        <v>90</v>
      </c>
      <c r="E17" s="271">
        <v>3</v>
      </c>
    </row>
    <row r="18" spans="1:5" x14ac:dyDescent="0.2">
      <c r="A18" s="272" t="s">
        <v>368</v>
      </c>
      <c r="B18" s="273">
        <f>+B17+B15</f>
        <v>787</v>
      </c>
      <c r="C18" s="273">
        <f>+C17+C15</f>
        <v>460</v>
      </c>
      <c r="D18" s="273">
        <f>+D17+D15</f>
        <v>423</v>
      </c>
      <c r="E18" s="273">
        <f>SUM(E15:E17)</f>
        <v>137</v>
      </c>
    </row>
    <row r="20" spans="1:5" x14ac:dyDescent="0.2">
      <c r="B20" s="162"/>
      <c r="C20" s="162"/>
      <c r="D20" s="162"/>
      <c r="E20" s="162"/>
    </row>
    <row r="22" spans="1:5" x14ac:dyDescent="0.2">
      <c r="A22" s="259">
        <v>2011</v>
      </c>
      <c r="B22" s="152"/>
      <c r="C22" s="152"/>
      <c r="D22" s="152"/>
    </row>
    <row r="23" spans="1:5" x14ac:dyDescent="0.2">
      <c r="B23" s="444"/>
      <c r="C23" s="444"/>
    </row>
    <row r="24" spans="1:5" x14ac:dyDescent="0.2">
      <c r="A24" s="260" t="s">
        <v>369</v>
      </c>
      <c r="B24" s="261"/>
      <c r="C24" s="261"/>
      <c r="D24" s="261"/>
      <c r="E24" s="262"/>
    </row>
    <row r="25" spans="1:5" x14ac:dyDescent="0.2">
      <c r="A25" s="22" t="s">
        <v>370</v>
      </c>
      <c r="B25" s="263">
        <v>17</v>
      </c>
      <c r="C25" s="264">
        <v>9</v>
      </c>
      <c r="D25" s="265">
        <v>10</v>
      </c>
      <c r="E25" s="265">
        <v>-1</v>
      </c>
    </row>
    <row r="26" spans="1:5" x14ac:dyDescent="0.2">
      <c r="A26" s="22" t="s">
        <v>371</v>
      </c>
      <c r="B26" s="263">
        <v>0</v>
      </c>
      <c r="C26" s="264">
        <v>0</v>
      </c>
      <c r="D26" s="265">
        <v>0</v>
      </c>
      <c r="E26" s="256">
        <v>-1</v>
      </c>
    </row>
    <row r="27" spans="1:5" x14ac:dyDescent="0.2">
      <c r="A27" s="22" t="s">
        <v>372</v>
      </c>
      <c r="B27" s="263">
        <v>11</v>
      </c>
      <c r="C27" s="264">
        <v>0</v>
      </c>
      <c r="D27" s="256">
        <v>8</v>
      </c>
      <c r="E27" s="256">
        <v>0</v>
      </c>
    </row>
    <row r="28" spans="1:5" x14ac:dyDescent="0.2">
      <c r="A28" s="22" t="s">
        <v>373</v>
      </c>
      <c r="B28" s="263">
        <v>70</v>
      </c>
      <c r="C28" s="265">
        <v>6</v>
      </c>
      <c r="D28" s="265">
        <v>31</v>
      </c>
      <c r="E28" s="265">
        <v>4</v>
      </c>
    </row>
    <row r="29" spans="1:5" x14ac:dyDescent="0.2">
      <c r="A29" s="22" t="s">
        <v>374</v>
      </c>
      <c r="B29" s="263">
        <v>42</v>
      </c>
      <c r="C29" s="264">
        <v>26</v>
      </c>
      <c r="D29" s="265">
        <v>21</v>
      </c>
      <c r="E29" s="265">
        <v>6</v>
      </c>
    </row>
    <row r="30" spans="1:5" x14ac:dyDescent="0.2">
      <c r="A30" s="22" t="s">
        <v>375</v>
      </c>
      <c r="B30" s="263">
        <v>26</v>
      </c>
      <c r="C30" s="264">
        <v>6</v>
      </c>
      <c r="D30" s="265">
        <v>19</v>
      </c>
      <c r="E30" s="265">
        <v>4</v>
      </c>
    </row>
    <row r="31" spans="1:5" x14ac:dyDescent="0.2">
      <c r="A31" s="22" t="s">
        <v>376</v>
      </c>
      <c r="B31" s="263">
        <v>105</v>
      </c>
      <c r="C31" s="264">
        <v>38</v>
      </c>
      <c r="D31" s="265">
        <v>50</v>
      </c>
      <c r="E31" s="265">
        <v>15</v>
      </c>
    </row>
    <row r="32" spans="1:5" x14ac:dyDescent="0.2">
      <c r="A32" s="22" t="s">
        <v>377</v>
      </c>
      <c r="B32" s="263">
        <v>224</v>
      </c>
      <c r="C32" s="264">
        <v>123</v>
      </c>
      <c r="D32" s="265">
        <v>128</v>
      </c>
      <c r="E32" s="265">
        <v>30</v>
      </c>
    </row>
    <row r="33" spans="1:5" x14ac:dyDescent="0.2">
      <c r="A33" s="22" t="s">
        <v>378</v>
      </c>
      <c r="B33" s="263">
        <v>64</v>
      </c>
      <c r="C33" s="264">
        <v>30</v>
      </c>
      <c r="D33" s="265">
        <v>57</v>
      </c>
      <c r="E33" s="265">
        <v>31</v>
      </c>
    </row>
    <row r="34" spans="1:5" x14ac:dyDescent="0.2">
      <c r="A34" s="18" t="s">
        <v>379</v>
      </c>
      <c r="B34" s="263">
        <v>0</v>
      </c>
      <c r="C34" s="264">
        <v>0</v>
      </c>
      <c r="D34" s="265">
        <v>0</v>
      </c>
      <c r="E34" s="265">
        <v>0</v>
      </c>
    </row>
    <row r="35" spans="1:5" x14ac:dyDescent="0.2">
      <c r="A35" s="132" t="s">
        <v>380</v>
      </c>
      <c r="B35" s="274">
        <f>SUM(B25:B34)</f>
        <v>559</v>
      </c>
      <c r="C35" s="274">
        <f>SUM(C25:C34)</f>
        <v>238</v>
      </c>
      <c r="D35" s="274">
        <f>SUM(D25:D34)</f>
        <v>324</v>
      </c>
      <c r="E35" s="274">
        <f>SUM(E25:E34)</f>
        <v>88</v>
      </c>
    </row>
    <row r="36" spans="1:5" x14ac:dyDescent="0.2">
      <c r="A36" s="18" t="s">
        <v>381</v>
      </c>
      <c r="B36" s="263"/>
      <c r="C36" s="264"/>
      <c r="D36" s="265"/>
      <c r="E36" s="265">
        <v>5</v>
      </c>
    </row>
    <row r="37" spans="1:5" x14ac:dyDescent="0.2">
      <c r="A37" s="97" t="s">
        <v>382</v>
      </c>
      <c r="B37" s="275">
        <v>137</v>
      </c>
      <c r="C37" s="275">
        <v>177</v>
      </c>
      <c r="D37" s="275">
        <v>96</v>
      </c>
      <c r="E37" s="275">
        <v>46</v>
      </c>
    </row>
    <row r="38" spans="1:5" x14ac:dyDescent="0.2">
      <c r="A38" s="126" t="s">
        <v>383</v>
      </c>
      <c r="B38" s="206">
        <f>+B37+B35</f>
        <v>696</v>
      </c>
      <c r="C38" s="206">
        <f>+C37+C35</f>
        <v>415</v>
      </c>
      <c r="D38" s="206">
        <f>+D37+D35</f>
        <v>420</v>
      </c>
      <c r="E38" s="206">
        <f>SUM(E35:E37)</f>
        <v>139</v>
      </c>
    </row>
  </sheetData>
  <mergeCells count="2">
    <mergeCell ref="B3:C3"/>
    <mergeCell ref="B23:C23"/>
  </mergeCells>
  <phoneticPr fontId="2" type="noConversion"/>
  <pageMargins left="0.74803149606299213" right="0.74803149606299213" top="0.98425196850393704" bottom="0.98425196850393704" header="0.51181102362204722" footer="0.51181102362204722"/>
  <pageSetup paperSize="9" scale="81" fitToHeight="0" orientation="portrait" r:id="rId1"/>
  <headerFooter>
    <oddFooter>&amp;R&amp;A</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6">
    <pageSetUpPr fitToPage="1"/>
  </sheetPr>
  <dimension ref="A1:G16"/>
  <sheetViews>
    <sheetView zoomScaleNormal="100" workbookViewId="0">
      <selection activeCell="E5" sqref="E5"/>
    </sheetView>
  </sheetViews>
  <sheetFormatPr baseColWidth="10" defaultColWidth="11" defaultRowHeight="12" x14ac:dyDescent="0.2"/>
  <cols>
    <col min="1" max="1" width="17.375" style="22" customWidth="1"/>
    <col min="2" max="4" width="11.5" style="22" customWidth="1"/>
    <col min="5" max="16384" width="11" style="22"/>
  </cols>
  <sheetData>
    <row r="1" spans="1:7" ht="12.75" x14ac:dyDescent="0.2">
      <c r="A1" s="407" t="s">
        <v>384</v>
      </c>
    </row>
    <row r="2" spans="1:7" ht="12.75" x14ac:dyDescent="0.2">
      <c r="A2" s="408" t="s">
        <v>385</v>
      </c>
      <c r="B2" s="116"/>
      <c r="C2" s="116"/>
      <c r="D2" s="116"/>
    </row>
    <row r="3" spans="1:7" x14ac:dyDescent="0.2">
      <c r="A3" s="121"/>
      <c r="B3" s="148"/>
      <c r="C3" s="148"/>
      <c r="D3" s="148"/>
      <c r="E3" s="276"/>
    </row>
    <row r="4" spans="1:7" ht="12.75" thickBot="1" x14ac:dyDescent="0.25">
      <c r="A4" s="277"/>
      <c r="B4" s="159"/>
      <c r="C4" s="159"/>
      <c r="D4" s="118">
        <v>2012</v>
      </c>
      <c r="E4" s="1">
        <v>2011</v>
      </c>
      <c r="G4" s="29"/>
    </row>
    <row r="5" spans="1:7" x14ac:dyDescent="0.2">
      <c r="A5" s="18" t="s">
        <v>386</v>
      </c>
      <c r="B5" s="18"/>
      <c r="C5" s="18"/>
      <c r="D5" s="278">
        <v>0</v>
      </c>
      <c r="E5" s="279">
        <v>0</v>
      </c>
      <c r="G5" s="29"/>
    </row>
    <row r="6" spans="1:7" x14ac:dyDescent="0.2">
      <c r="A6" s="18" t="s">
        <v>387</v>
      </c>
      <c r="B6" s="18"/>
      <c r="C6" s="18"/>
      <c r="D6" s="278">
        <v>0</v>
      </c>
      <c r="E6" s="279">
        <v>0</v>
      </c>
      <c r="G6" s="29"/>
    </row>
    <row r="7" spans="1:7" x14ac:dyDescent="0.2">
      <c r="A7" s="18" t="s">
        <v>388</v>
      </c>
      <c r="B7" s="18"/>
      <c r="C7" s="18"/>
      <c r="D7" s="278">
        <v>0</v>
      </c>
      <c r="E7" s="279">
        <v>0</v>
      </c>
      <c r="G7" s="29"/>
    </row>
    <row r="8" spans="1:7" x14ac:dyDescent="0.2">
      <c r="A8" s="18" t="s">
        <v>389</v>
      </c>
      <c r="B8" s="18"/>
      <c r="C8" s="18"/>
      <c r="D8" s="278">
        <v>0</v>
      </c>
      <c r="E8" s="279">
        <v>0</v>
      </c>
    </row>
    <row r="9" spans="1:7" x14ac:dyDescent="0.2">
      <c r="A9" s="18" t="s">
        <v>390</v>
      </c>
      <c r="B9" s="18"/>
      <c r="C9" s="18"/>
      <c r="D9" s="278">
        <v>0</v>
      </c>
      <c r="E9" s="279">
        <v>0</v>
      </c>
    </row>
    <row r="10" spans="1:7" x14ac:dyDescent="0.2">
      <c r="A10" s="18" t="s">
        <v>391</v>
      </c>
      <c r="B10" s="18"/>
      <c r="C10" s="18"/>
      <c r="D10" s="278">
        <v>0</v>
      </c>
      <c r="E10" s="279">
        <v>0</v>
      </c>
    </row>
    <row r="11" spans="1:7" x14ac:dyDescent="0.2">
      <c r="A11" s="18" t="s">
        <v>392</v>
      </c>
      <c r="B11" s="18"/>
      <c r="C11" s="18"/>
      <c r="D11" s="278">
        <v>0</v>
      </c>
      <c r="E11" s="279">
        <v>0</v>
      </c>
    </row>
    <row r="12" spans="1:7" x14ac:dyDescent="0.2">
      <c r="A12" s="18" t="s">
        <v>393</v>
      </c>
      <c r="B12" s="18"/>
      <c r="C12" s="18"/>
      <c r="D12" s="278">
        <v>0</v>
      </c>
      <c r="E12" s="279">
        <v>0</v>
      </c>
    </row>
    <row r="13" spans="1:7" x14ac:dyDescent="0.2">
      <c r="A13" s="18" t="s">
        <v>394</v>
      </c>
      <c r="B13" s="18"/>
      <c r="C13" s="18"/>
      <c r="D13" s="278">
        <v>0</v>
      </c>
      <c r="E13" s="279">
        <v>0</v>
      </c>
    </row>
    <row r="14" spans="1:7" x14ac:dyDescent="0.2">
      <c r="A14" s="18" t="s">
        <v>395</v>
      </c>
      <c r="B14" s="18"/>
      <c r="C14" s="18"/>
      <c r="D14" s="278">
        <v>0</v>
      </c>
      <c r="E14" s="279">
        <v>0</v>
      </c>
    </row>
    <row r="15" spans="1:7" x14ac:dyDescent="0.2">
      <c r="A15" s="18" t="s">
        <v>396</v>
      </c>
      <c r="B15" s="18"/>
      <c r="C15" s="18"/>
      <c r="D15" s="280">
        <v>137</v>
      </c>
      <c r="E15" s="281">
        <v>139</v>
      </c>
    </row>
    <row r="16" spans="1:7" x14ac:dyDescent="0.2">
      <c r="A16" s="126" t="s">
        <v>397</v>
      </c>
      <c r="B16" s="126"/>
      <c r="C16" s="126"/>
      <c r="D16" s="282">
        <f>SUM(D5:D15)</f>
        <v>137</v>
      </c>
      <c r="E16" s="283">
        <f>SUM(E5:E15)</f>
        <v>139</v>
      </c>
    </row>
  </sheetData>
  <phoneticPr fontId="2" type="noConversion"/>
  <pageMargins left="0.75" right="0.75" top="1" bottom="1" header="0.5" footer="0.5"/>
  <pageSetup paperSize="9" fitToHeight="0" orientation="portrait" r:id="rId1"/>
  <headerFooter>
    <oddFooter>&amp;R&amp;A</oddFooter>
  </headerFooter>
  <ignoredErrors>
    <ignoredError sqref="D16:E16" formulaRange="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9">
    <pageSetUpPr fitToPage="1"/>
  </sheetPr>
  <dimension ref="A1:F18"/>
  <sheetViews>
    <sheetView zoomScaleNormal="100" workbookViewId="0">
      <selection activeCell="D18" sqref="D18"/>
    </sheetView>
  </sheetViews>
  <sheetFormatPr baseColWidth="10" defaultColWidth="11" defaultRowHeight="12" x14ac:dyDescent="0.2"/>
  <cols>
    <col min="1" max="1" width="19.5" style="22" customWidth="1"/>
    <col min="2" max="2" width="16.25" style="22" customWidth="1"/>
    <col min="3" max="3" width="16" style="22" customWidth="1"/>
    <col min="4" max="4" width="16.625" style="22" customWidth="1"/>
    <col min="5" max="16384" width="11" style="22"/>
  </cols>
  <sheetData>
    <row r="1" spans="1:6" x14ac:dyDescent="0.2">
      <c r="A1" s="455" t="s">
        <v>634</v>
      </c>
      <c r="B1" s="456"/>
      <c r="C1" s="456"/>
      <c r="D1" s="456"/>
    </row>
    <row r="2" spans="1:6" ht="13.5" customHeight="1" x14ac:dyDescent="0.2">
      <c r="A2" s="456"/>
      <c r="B2" s="456"/>
      <c r="C2" s="456"/>
      <c r="D2" s="456"/>
    </row>
    <row r="3" spans="1:6" x14ac:dyDescent="0.2">
      <c r="A3" s="211" t="s">
        <v>398</v>
      </c>
      <c r="B3" s="211"/>
      <c r="C3" s="211"/>
      <c r="D3" s="211"/>
    </row>
    <row r="4" spans="1:6" x14ac:dyDescent="0.2">
      <c r="A4" s="210" t="s">
        <v>399</v>
      </c>
      <c r="B4" s="211"/>
      <c r="C4" s="211"/>
      <c r="D4" s="211"/>
    </row>
    <row r="5" spans="1:6" x14ac:dyDescent="0.2">
      <c r="A5" s="121"/>
      <c r="B5" s="457" t="s">
        <v>400</v>
      </c>
      <c r="C5" s="457"/>
      <c r="D5" s="458" t="s">
        <v>401</v>
      </c>
      <c r="F5" s="29"/>
    </row>
    <row r="6" spans="1:6" ht="12.75" thickBot="1" x14ac:dyDescent="0.25">
      <c r="A6" s="159">
        <v>2012</v>
      </c>
      <c r="B6" s="217" t="s">
        <v>402</v>
      </c>
      <c r="C6" s="217" t="s">
        <v>403</v>
      </c>
      <c r="D6" s="459"/>
    </row>
    <row r="7" spans="1:6" x14ac:dyDescent="0.2">
      <c r="A7" s="18" t="s">
        <v>404</v>
      </c>
      <c r="B7" s="284">
        <v>437</v>
      </c>
      <c r="C7" s="284">
        <v>194</v>
      </c>
      <c r="D7" s="284">
        <v>276</v>
      </c>
    </row>
    <row r="8" spans="1:6" x14ac:dyDescent="0.2">
      <c r="A8" s="18" t="s">
        <v>405</v>
      </c>
      <c r="B8" s="284">
        <v>124</v>
      </c>
      <c r="C8" s="284">
        <v>120</v>
      </c>
      <c r="D8" s="284">
        <v>76</v>
      </c>
      <c r="F8" s="29"/>
    </row>
    <row r="9" spans="1:6" x14ac:dyDescent="0.2">
      <c r="A9" s="18" t="s">
        <v>406</v>
      </c>
      <c r="B9" s="284">
        <v>150</v>
      </c>
      <c r="C9" s="284">
        <v>115</v>
      </c>
      <c r="D9" s="284">
        <v>51</v>
      </c>
    </row>
    <row r="10" spans="1:6" x14ac:dyDescent="0.2">
      <c r="A10" s="97" t="s">
        <v>407</v>
      </c>
      <c r="B10" s="284">
        <v>76</v>
      </c>
      <c r="C10" s="284">
        <v>31</v>
      </c>
      <c r="D10" s="284">
        <v>20</v>
      </c>
    </row>
    <row r="11" spans="1:6" x14ac:dyDescent="0.2">
      <c r="A11" s="126" t="s">
        <v>408</v>
      </c>
      <c r="B11" s="285">
        <f>SUM(B7:B10)</f>
        <v>787</v>
      </c>
      <c r="C11" s="285">
        <f>SUM(C7:C10)</f>
        <v>460</v>
      </c>
      <c r="D11" s="285">
        <f>SUM(D7:D10)</f>
        <v>423</v>
      </c>
    </row>
    <row r="13" spans="1:6" ht="12.75" thickBot="1" x14ac:dyDescent="0.25">
      <c r="A13" s="159">
        <v>2011</v>
      </c>
      <c r="B13" s="286"/>
      <c r="C13" s="286"/>
      <c r="D13" s="217"/>
    </row>
    <row r="14" spans="1:6" x14ac:dyDescent="0.2">
      <c r="A14" s="18" t="s">
        <v>409</v>
      </c>
      <c r="B14" s="284">
        <v>341.82807205036079</v>
      </c>
      <c r="C14" s="284">
        <v>170.35277649369067</v>
      </c>
      <c r="D14" s="284">
        <v>228.6511509648939</v>
      </c>
    </row>
    <row r="15" spans="1:6" x14ac:dyDescent="0.2">
      <c r="A15" s="18" t="s">
        <v>410</v>
      </c>
      <c r="B15" s="284">
        <v>202.7189332342063</v>
      </c>
      <c r="C15" s="284">
        <v>118.1255750085259</v>
      </c>
      <c r="D15" s="284">
        <v>116.2351608738127</v>
      </c>
    </row>
    <row r="16" spans="1:6" x14ac:dyDescent="0.2">
      <c r="A16" s="18" t="s">
        <v>411</v>
      </c>
      <c r="B16" s="284">
        <v>146.27164885701455</v>
      </c>
      <c r="C16" s="284">
        <v>94.226805613465899</v>
      </c>
      <c r="D16" s="284">
        <v>70.677859166773999</v>
      </c>
    </row>
    <row r="17" spans="1:4" x14ac:dyDescent="0.2">
      <c r="A17" s="97" t="s">
        <v>412</v>
      </c>
      <c r="B17" s="284">
        <v>5.1813458584183509</v>
      </c>
      <c r="C17" s="284">
        <v>32.294842884317553</v>
      </c>
      <c r="D17" s="284">
        <v>4.4358289945193032</v>
      </c>
    </row>
    <row r="18" spans="1:4" x14ac:dyDescent="0.2">
      <c r="A18" s="126" t="s">
        <v>413</v>
      </c>
      <c r="B18" s="285">
        <f>SUM(B14:B17)</f>
        <v>696</v>
      </c>
      <c r="C18" s="285">
        <f>SUM(C14:C17)</f>
        <v>415.00000000000006</v>
      </c>
      <c r="D18" s="285">
        <f>SUM(D14:D17)</f>
        <v>419.99999999999989</v>
      </c>
    </row>
  </sheetData>
  <mergeCells count="3">
    <mergeCell ref="A1:D2"/>
    <mergeCell ref="B5:C5"/>
    <mergeCell ref="D5:D6"/>
  </mergeCells>
  <phoneticPr fontId="2" type="noConversion"/>
  <pageMargins left="0.74803149606299213" right="0.74803149606299213" top="0.98425196850393704" bottom="0.98425196850393704" header="0.51181102362204722" footer="0.51181102362204722"/>
  <pageSetup paperSize="9" fitToHeight="0" orientation="portrait" r:id="rId1"/>
  <headerFooter>
    <oddFooter>&amp;R&amp;A</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0">
    <pageSetUpPr fitToPage="1"/>
  </sheetPr>
  <dimension ref="A1:E28"/>
  <sheetViews>
    <sheetView zoomScaleNormal="100" workbookViewId="0">
      <selection activeCell="E3" sqref="E3"/>
    </sheetView>
  </sheetViews>
  <sheetFormatPr baseColWidth="10" defaultColWidth="11" defaultRowHeight="12" x14ac:dyDescent="0.2"/>
  <cols>
    <col min="1" max="1" width="22.375" style="22" customWidth="1"/>
    <col min="2" max="2" width="14" style="22" customWidth="1"/>
    <col min="3" max="3" width="11" style="22" customWidth="1"/>
    <col min="4" max="4" width="17.125" style="22" customWidth="1"/>
    <col min="5" max="5" width="12.625" style="22" customWidth="1"/>
    <col min="6" max="16384" width="11" style="22"/>
  </cols>
  <sheetData>
    <row r="1" spans="1:5" x14ac:dyDescent="0.2">
      <c r="A1" s="460" t="s">
        <v>414</v>
      </c>
      <c r="B1" s="460"/>
      <c r="C1" s="460"/>
      <c r="D1" s="460"/>
      <c r="E1" s="460"/>
    </row>
    <row r="2" spans="1:5" x14ac:dyDescent="0.2">
      <c r="A2" s="78" t="s">
        <v>415</v>
      </c>
      <c r="B2" s="78"/>
      <c r="C2" s="78"/>
      <c r="D2" s="78"/>
      <c r="E2" s="78"/>
    </row>
    <row r="3" spans="1:5" ht="36.75" thickBot="1" x14ac:dyDescent="0.25">
      <c r="A3" s="88">
        <v>2012</v>
      </c>
      <c r="B3" s="154" t="s">
        <v>416</v>
      </c>
      <c r="C3" s="154" t="s">
        <v>417</v>
      </c>
      <c r="D3" s="154" t="s">
        <v>418</v>
      </c>
      <c r="E3" s="154" t="s">
        <v>419</v>
      </c>
    </row>
    <row r="4" spans="1:5" x14ac:dyDescent="0.2">
      <c r="A4" s="92" t="s">
        <v>420</v>
      </c>
      <c r="B4" s="287">
        <v>418</v>
      </c>
      <c r="C4" s="287">
        <v>194</v>
      </c>
      <c r="D4" s="125">
        <v>199</v>
      </c>
      <c r="E4" s="125">
        <f>+B4-C4+D4</f>
        <v>423</v>
      </c>
    </row>
    <row r="5" spans="1:5" x14ac:dyDescent="0.2">
      <c r="A5" s="92" t="s">
        <v>421</v>
      </c>
      <c r="B5" s="125">
        <v>362</v>
      </c>
      <c r="C5" s="125"/>
      <c r="D5" s="125">
        <v>-30</v>
      </c>
      <c r="E5" s="125">
        <f t="shared" ref="E5:E6" si="0">SUM(B5:D5)</f>
        <v>332</v>
      </c>
    </row>
    <row r="6" spans="1:5" x14ac:dyDescent="0.2">
      <c r="A6" s="92" t="s">
        <v>422</v>
      </c>
      <c r="B6" s="110">
        <v>2</v>
      </c>
      <c r="C6" s="110"/>
      <c r="D6" s="110">
        <v>-1</v>
      </c>
      <c r="E6" s="125">
        <f t="shared" si="0"/>
        <v>1</v>
      </c>
    </row>
    <row r="7" spans="1:5" x14ac:dyDescent="0.2">
      <c r="A7" s="111" t="s">
        <v>423</v>
      </c>
      <c r="B7" s="127">
        <f>SUM(B4:B6)</f>
        <v>782</v>
      </c>
      <c r="C7" s="127">
        <f>SUM(C4:C6)</f>
        <v>194</v>
      </c>
      <c r="D7" s="127">
        <f>SUM(D4:D6)</f>
        <v>168</v>
      </c>
      <c r="E7" s="127">
        <f>SUM(E4:E6)</f>
        <v>756</v>
      </c>
    </row>
    <row r="10" spans="1:5" ht="12.75" thickBot="1" x14ac:dyDescent="0.25">
      <c r="A10" s="88">
        <v>2011</v>
      </c>
      <c r="B10" s="154"/>
      <c r="C10" s="154"/>
      <c r="D10" s="154"/>
      <c r="E10" s="154"/>
    </row>
    <row r="11" spans="1:5" x14ac:dyDescent="0.2">
      <c r="A11" s="92" t="s">
        <v>424</v>
      </c>
      <c r="B11" s="287">
        <v>402</v>
      </c>
      <c r="C11" s="287">
        <v>174</v>
      </c>
      <c r="D11" s="125">
        <v>190</v>
      </c>
      <c r="E11" s="125">
        <f>+B11-C11+D11</f>
        <v>418</v>
      </c>
    </row>
    <row r="12" spans="1:5" x14ac:dyDescent="0.2">
      <c r="A12" s="92" t="s">
        <v>425</v>
      </c>
      <c r="B12" s="125">
        <v>357</v>
      </c>
      <c r="C12" s="125"/>
      <c r="D12" s="125">
        <v>5</v>
      </c>
      <c r="E12" s="125">
        <f t="shared" ref="E12:E13" si="1">SUM(B12:D12)</f>
        <v>362</v>
      </c>
    </row>
    <row r="13" spans="1:5" x14ac:dyDescent="0.2">
      <c r="A13" s="92" t="s">
        <v>426</v>
      </c>
      <c r="B13" s="110">
        <v>3</v>
      </c>
      <c r="C13" s="110"/>
      <c r="D13" s="110">
        <v>-1</v>
      </c>
      <c r="E13" s="125">
        <f t="shared" si="1"/>
        <v>2</v>
      </c>
    </row>
    <row r="14" spans="1:5" x14ac:dyDescent="0.2">
      <c r="A14" s="111" t="s">
        <v>427</v>
      </c>
      <c r="B14" s="127">
        <f>SUM(B11:B13)</f>
        <v>762</v>
      </c>
      <c r="C14" s="127">
        <f>SUM(C11:C13)</f>
        <v>174</v>
      </c>
      <c r="D14" s="127">
        <f>SUM(D11:D13)</f>
        <v>194</v>
      </c>
      <c r="E14" s="127">
        <f>SUM(E11:E13)</f>
        <v>782</v>
      </c>
    </row>
    <row r="27" spans="1:5" x14ac:dyDescent="0.2">
      <c r="A27" s="29"/>
    </row>
    <row r="28" spans="1:5" x14ac:dyDescent="0.2">
      <c r="A28" s="460"/>
      <c r="B28" s="460"/>
      <c r="C28" s="460"/>
      <c r="D28" s="460"/>
      <c r="E28" s="460"/>
    </row>
  </sheetData>
  <mergeCells count="2">
    <mergeCell ref="A1:E1"/>
    <mergeCell ref="A28:E28"/>
  </mergeCells>
  <phoneticPr fontId="2" type="noConversion"/>
  <pageMargins left="0.74803149606299213" right="0.74803149606299213" top="0.98425196850393704" bottom="0.98425196850393704" header="0.51181102362204722" footer="0.51181102362204722"/>
  <pageSetup paperSize="9" scale="99" orientation="portrait" r:id="rId1"/>
  <headerFooter>
    <oddFooter>&amp;R&amp;A</oddFooter>
  </headerFooter>
  <rowBreaks count="1" manualBreakCount="1">
    <brk id="22" max="16383" man="1"/>
  </rowBreaks>
  <colBreaks count="1" manualBreakCount="1">
    <brk id="2" max="1048575"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2"/>
  <dimension ref="A1:I90"/>
  <sheetViews>
    <sheetView topLeftCell="A37" zoomScaleNormal="100" workbookViewId="0">
      <selection activeCell="G81" sqref="G81"/>
    </sheetView>
  </sheetViews>
  <sheetFormatPr baseColWidth="10" defaultColWidth="11" defaultRowHeight="12" x14ac:dyDescent="0.2"/>
  <cols>
    <col min="1" max="1" width="34.625" style="22" customWidth="1"/>
    <col min="2" max="2" width="8.625" style="22" customWidth="1"/>
    <col min="3" max="3" width="8.875" style="22" customWidth="1"/>
    <col min="4" max="4" width="8.5" style="22" customWidth="1"/>
    <col min="5" max="6" width="9" style="22" customWidth="1"/>
    <col min="7" max="7" width="11.375" style="22" customWidth="1"/>
    <col min="8" max="16384" width="11" style="22"/>
  </cols>
  <sheetData>
    <row r="1" spans="1:7" x14ac:dyDescent="0.2">
      <c r="A1" s="288" t="s">
        <v>428</v>
      </c>
      <c r="B1" s="108"/>
      <c r="C1" s="18"/>
      <c r="D1" s="18"/>
      <c r="E1" s="18"/>
      <c r="F1" s="18"/>
      <c r="G1" s="289"/>
    </row>
    <row r="2" spans="1:7" x14ac:dyDescent="0.2">
      <c r="A2" s="288"/>
      <c r="B2" s="108"/>
      <c r="C2" s="18"/>
      <c r="D2" s="18"/>
      <c r="E2" s="18"/>
      <c r="F2" s="18"/>
      <c r="G2" s="18"/>
    </row>
    <row r="3" spans="1:7" x14ac:dyDescent="0.2">
      <c r="A3" s="290"/>
      <c r="B3" s="108"/>
      <c r="C3" s="18"/>
      <c r="D3" s="18"/>
      <c r="E3" s="18"/>
      <c r="F3" s="18"/>
      <c r="G3" s="18"/>
    </row>
    <row r="4" spans="1:7" ht="51" customHeight="1" thickBot="1" x14ac:dyDescent="0.25">
      <c r="A4" s="88" t="s">
        <v>429</v>
      </c>
      <c r="B4" s="291" t="s">
        <v>430</v>
      </c>
      <c r="C4" s="154" t="s">
        <v>431</v>
      </c>
      <c r="D4" s="154" t="s">
        <v>432</v>
      </c>
      <c r="E4" s="154" t="s">
        <v>433</v>
      </c>
      <c r="F4" s="154" t="s">
        <v>434</v>
      </c>
      <c r="G4" s="154" t="s">
        <v>435</v>
      </c>
    </row>
    <row r="5" spans="1:7" ht="12" customHeight="1" x14ac:dyDescent="0.2">
      <c r="A5" s="97" t="s">
        <v>436</v>
      </c>
      <c r="B5" s="292" t="s">
        <v>437</v>
      </c>
      <c r="C5" s="125">
        <v>69.033803000000006</v>
      </c>
      <c r="D5" s="125">
        <v>19.294883560000002</v>
      </c>
      <c r="E5" s="293">
        <v>0.2890856035501187</v>
      </c>
      <c r="F5" s="293">
        <v>0.44999999999999996</v>
      </c>
      <c r="G5" s="293">
        <v>0.9899629654575457</v>
      </c>
    </row>
    <row r="6" spans="1:7" x14ac:dyDescent="0.2">
      <c r="A6" s="97"/>
      <c r="B6" s="292" t="s">
        <v>438</v>
      </c>
      <c r="C6" s="125">
        <v>1018.7184196400001</v>
      </c>
      <c r="D6" s="125">
        <v>482.51204817999997</v>
      </c>
      <c r="E6" s="293">
        <v>0.40943014799887278</v>
      </c>
      <c r="F6" s="293">
        <v>0.44999999999999996</v>
      </c>
      <c r="G6" s="293">
        <v>0.87610282365829195</v>
      </c>
    </row>
    <row r="7" spans="1:7" x14ac:dyDescent="0.2">
      <c r="A7" s="97"/>
      <c r="B7" s="292" t="s">
        <v>439</v>
      </c>
      <c r="C7" s="125">
        <v>7930.7136383800007</v>
      </c>
      <c r="D7" s="125">
        <v>3330.1027471299999</v>
      </c>
      <c r="E7" s="293">
        <v>0.58339448808347005</v>
      </c>
      <c r="F7" s="293">
        <v>0.44999999999999996</v>
      </c>
      <c r="G7" s="293">
        <v>0.8781287415097645</v>
      </c>
    </row>
    <row r="8" spans="1:7" x14ac:dyDescent="0.2">
      <c r="A8" s="97"/>
      <c r="B8" s="292" t="s">
        <v>440</v>
      </c>
      <c r="C8" s="125">
        <v>10945.48640724</v>
      </c>
      <c r="D8" s="125">
        <v>3168.1428562599999</v>
      </c>
      <c r="E8" s="293">
        <v>0.68497886806074115</v>
      </c>
      <c r="F8" s="293">
        <v>0.45</v>
      </c>
      <c r="G8" s="293">
        <v>0.91218279415114067</v>
      </c>
    </row>
    <row r="9" spans="1:7" x14ac:dyDescent="0.2">
      <c r="A9" s="97"/>
      <c r="B9" s="292" t="s">
        <v>441</v>
      </c>
      <c r="C9" s="125">
        <v>6055.6256500899999</v>
      </c>
      <c r="D9" s="125">
        <v>1102.61136117</v>
      </c>
      <c r="E9" s="293">
        <v>0.77814629805287328</v>
      </c>
      <c r="F9" s="293">
        <v>0.45</v>
      </c>
      <c r="G9" s="293">
        <v>0.94572613203325373</v>
      </c>
    </row>
    <row r="10" spans="1:7" x14ac:dyDescent="0.2">
      <c r="A10" s="97"/>
      <c r="B10" s="292" t="s">
        <v>442</v>
      </c>
      <c r="C10" s="125">
        <v>14707.69797053</v>
      </c>
      <c r="D10" s="125">
        <v>3874.1777715000003</v>
      </c>
      <c r="E10" s="293">
        <v>1.0050394835049059</v>
      </c>
      <c r="F10" s="293">
        <v>0.45</v>
      </c>
      <c r="G10" s="293">
        <v>0.9200119671635294</v>
      </c>
    </row>
    <row r="11" spans="1:7" x14ac:dyDescent="0.2">
      <c r="A11" s="97"/>
      <c r="B11" s="292" t="s">
        <v>443</v>
      </c>
      <c r="C11" s="125">
        <v>14458.447387730001</v>
      </c>
      <c r="D11" s="125">
        <v>2348.0038726399998</v>
      </c>
      <c r="E11" s="293">
        <v>1.1801586066507248</v>
      </c>
      <c r="F11" s="293">
        <v>0.44999999999999996</v>
      </c>
      <c r="G11" s="293">
        <v>0.94869006836045</v>
      </c>
    </row>
    <row r="12" spans="1:7" x14ac:dyDescent="0.2">
      <c r="A12" s="97"/>
      <c r="B12" s="292" t="s">
        <v>444</v>
      </c>
      <c r="C12" s="125">
        <v>2351.35278083</v>
      </c>
      <c r="D12" s="125">
        <v>489.80693740999999</v>
      </c>
      <c r="E12" s="293">
        <v>1.6414034669329407</v>
      </c>
      <c r="F12" s="293">
        <v>0.45</v>
      </c>
      <c r="G12" s="293">
        <v>0.9351128433269178</v>
      </c>
    </row>
    <row r="13" spans="1:7" x14ac:dyDescent="0.2">
      <c r="A13" s="97"/>
      <c r="B13" s="292" t="s">
        <v>445</v>
      </c>
      <c r="C13" s="125">
        <v>2933.6505522799998</v>
      </c>
      <c r="D13" s="125">
        <v>380.29585294999998</v>
      </c>
      <c r="E13" s="293">
        <v>1.856960254441723</v>
      </c>
      <c r="F13" s="293">
        <v>0.44999999999999996</v>
      </c>
      <c r="G13" s="293">
        <v>0.95869806151147552</v>
      </c>
    </row>
    <row r="14" spans="1:7" x14ac:dyDescent="0.2">
      <c r="A14" s="97"/>
      <c r="B14" s="292" t="s">
        <v>446</v>
      </c>
      <c r="C14" s="125">
        <v>160.96078162999999</v>
      </c>
      <c r="D14" s="125">
        <v>11.718546739999999</v>
      </c>
      <c r="E14" s="293">
        <v>0</v>
      </c>
      <c r="F14" s="293">
        <v>0.45</v>
      </c>
      <c r="G14" s="293">
        <v>0.97668314732823247</v>
      </c>
    </row>
    <row r="15" spans="1:7" x14ac:dyDescent="0.2">
      <c r="A15" s="97"/>
      <c r="B15" s="292" t="s">
        <v>447</v>
      </c>
      <c r="C15" s="125">
        <v>689.90156808000006</v>
      </c>
      <c r="D15" s="125">
        <v>17.834857450000001</v>
      </c>
      <c r="E15" s="293">
        <v>0</v>
      </c>
      <c r="F15" s="293">
        <v>0.44999999999999996</v>
      </c>
      <c r="G15" s="293">
        <v>0.991548142344296</v>
      </c>
    </row>
    <row r="16" spans="1:7" ht="12" customHeight="1" x14ac:dyDescent="0.2">
      <c r="A16" s="294" t="s">
        <v>448</v>
      </c>
      <c r="B16" s="295"/>
      <c r="C16" s="296">
        <f>SUM(C5:C15)</f>
        <v>61321.588959430002</v>
      </c>
      <c r="D16" s="296">
        <f>SUM(D5:D15)</f>
        <v>15224.501734989999</v>
      </c>
      <c r="E16" s="297">
        <v>0.95277446778367092</v>
      </c>
      <c r="F16" s="297"/>
      <c r="G16" s="297">
        <v>0.92432347817432303</v>
      </c>
    </row>
    <row r="17" spans="1:7" ht="12" customHeight="1" x14ac:dyDescent="0.2">
      <c r="A17" s="97" t="s">
        <v>449</v>
      </c>
      <c r="B17" s="292" t="s">
        <v>450</v>
      </c>
      <c r="C17" s="125">
        <v>12345.876059345139</v>
      </c>
      <c r="D17" s="125">
        <v>3247.0905167546839</v>
      </c>
      <c r="E17" s="293">
        <v>1.5976528102782786E-2</v>
      </c>
      <c r="F17" s="293">
        <v>9.2617623050389286E-2</v>
      </c>
      <c r="G17" s="293">
        <v>0.99987517531319892</v>
      </c>
    </row>
    <row r="18" spans="1:7" x14ac:dyDescent="0.2">
      <c r="A18" s="97"/>
      <c r="B18" s="292" t="s">
        <v>451</v>
      </c>
      <c r="C18" s="125">
        <v>11357.706434296904</v>
      </c>
      <c r="D18" s="125">
        <v>1119.3135103950278</v>
      </c>
      <c r="E18" s="293">
        <v>4.3068386340995114E-2</v>
      </c>
      <c r="F18" s="293">
        <v>9.5531405485390672E-2</v>
      </c>
      <c r="G18" s="293">
        <v>0.99983934196489044</v>
      </c>
    </row>
    <row r="19" spans="1:7" x14ac:dyDescent="0.2">
      <c r="A19" s="97"/>
      <c r="B19" s="292" t="s">
        <v>452</v>
      </c>
      <c r="C19" s="125">
        <v>32449.331831560736</v>
      </c>
      <c r="D19" s="125">
        <v>2563.5797490038262</v>
      </c>
      <c r="E19" s="293">
        <v>6.5653377497520621E-2</v>
      </c>
      <c r="F19" s="293">
        <v>9.9898444286569438E-2</v>
      </c>
      <c r="G19" s="293">
        <v>0.99990023779895643</v>
      </c>
    </row>
    <row r="20" spans="1:7" x14ac:dyDescent="0.2">
      <c r="A20" s="97"/>
      <c r="B20" s="292" t="s">
        <v>453</v>
      </c>
      <c r="C20" s="125">
        <v>18431.684595238748</v>
      </c>
      <c r="D20" s="125">
        <v>1015.5987001119749</v>
      </c>
      <c r="E20" s="293">
        <v>9.570527579180102E-2</v>
      </c>
      <c r="F20" s="293">
        <v>0.10070097060575495</v>
      </c>
      <c r="G20" s="293">
        <v>0.9999623263226306</v>
      </c>
    </row>
    <row r="21" spans="1:7" x14ac:dyDescent="0.2">
      <c r="A21" s="97"/>
      <c r="B21" s="292" t="s">
        <v>454</v>
      </c>
      <c r="C21" s="125">
        <v>21272.290648298022</v>
      </c>
      <c r="D21" s="125">
        <v>916.16589214882299</v>
      </c>
      <c r="E21" s="293">
        <v>0.13171638353405793</v>
      </c>
      <c r="F21" s="293">
        <v>0.10191223935164441</v>
      </c>
      <c r="G21" s="293">
        <v>0.99994571871277171</v>
      </c>
    </row>
    <row r="22" spans="1:7" x14ac:dyDescent="0.2">
      <c r="A22" s="97"/>
      <c r="B22" s="292" t="s">
        <v>455</v>
      </c>
      <c r="C22" s="125">
        <v>6568.727204901089</v>
      </c>
      <c r="D22" s="125">
        <v>168.85226331704402</v>
      </c>
      <c r="E22" s="293">
        <v>0.19898247511461953</v>
      </c>
      <c r="F22" s="293">
        <v>0.10962269873576212</v>
      </c>
      <c r="G22" s="293">
        <v>0.99997225566872994</v>
      </c>
    </row>
    <row r="23" spans="1:7" x14ac:dyDescent="0.2">
      <c r="A23" s="97"/>
      <c r="B23" s="292" t="s">
        <v>456</v>
      </c>
      <c r="C23" s="125">
        <v>1032.6214767026661</v>
      </c>
      <c r="D23" s="125">
        <v>23.492218404731002</v>
      </c>
      <c r="E23" s="293">
        <v>0.29950017385334271</v>
      </c>
      <c r="F23" s="293">
        <v>0.10555963090700672</v>
      </c>
      <c r="G23" s="293">
        <v>0.99998849543265</v>
      </c>
    </row>
    <row r="24" spans="1:7" x14ac:dyDescent="0.2">
      <c r="A24" s="97"/>
      <c r="B24" s="292" t="s">
        <v>457</v>
      </c>
      <c r="C24" s="125">
        <v>843.31048012580197</v>
      </c>
      <c r="D24" s="125">
        <v>16.699689130014001</v>
      </c>
      <c r="E24" s="293">
        <v>0.45109152870168367</v>
      </c>
      <c r="F24" s="293">
        <v>0.10785414757758614</v>
      </c>
      <c r="G24" s="293">
        <v>0.99995494152074083</v>
      </c>
    </row>
    <row r="25" spans="1:7" x14ac:dyDescent="0.2">
      <c r="A25" s="97"/>
      <c r="B25" s="292" t="s">
        <v>458</v>
      </c>
      <c r="C25" s="125">
        <v>901.75955903093006</v>
      </c>
      <c r="D25" s="125">
        <v>7.1991433958269999</v>
      </c>
      <c r="E25" s="293">
        <v>0.61531691735216409</v>
      </c>
      <c r="F25" s="293">
        <v>0.1123416999850219</v>
      </c>
      <c r="G25" s="293">
        <v>0.99981290087215324</v>
      </c>
    </row>
    <row r="26" spans="1:7" x14ac:dyDescent="0.2">
      <c r="A26" s="97"/>
      <c r="B26" s="292" t="s">
        <v>459</v>
      </c>
      <c r="C26" s="125">
        <v>90.769926798875005</v>
      </c>
      <c r="D26" s="125">
        <v>2.3329828559210002</v>
      </c>
      <c r="E26" s="293">
        <v>1.8732998687118054E-2</v>
      </c>
      <c r="F26" s="293">
        <v>9.5359543116571313E-2</v>
      </c>
      <c r="G26" s="293">
        <v>0.99937518356940802</v>
      </c>
    </row>
    <row r="27" spans="1:7" x14ac:dyDescent="0.2">
      <c r="A27" s="97"/>
      <c r="B27" s="292" t="s">
        <v>460</v>
      </c>
      <c r="C27" s="125">
        <v>105.591884325423</v>
      </c>
      <c r="D27" s="125">
        <v>1.91821992E-2</v>
      </c>
      <c r="E27" s="293">
        <v>0.11725809514473214</v>
      </c>
      <c r="F27" s="293">
        <v>0.2584692021225734</v>
      </c>
      <c r="G27" s="293">
        <v>1</v>
      </c>
    </row>
    <row r="28" spans="1:7" ht="12" customHeight="1" x14ac:dyDescent="0.2">
      <c r="A28" s="294" t="s">
        <v>461</v>
      </c>
      <c r="B28" s="111"/>
      <c r="C28" s="298">
        <f>SUM(C17:C27)</f>
        <v>105399.67010062434</v>
      </c>
      <c r="D28" s="298">
        <f>SUM(D17:D27)</f>
        <v>9080.3438477170712</v>
      </c>
      <c r="E28" s="299">
        <v>9.4387592766247072E-2</v>
      </c>
      <c r="F28" s="299">
        <v>0.10009999999999999</v>
      </c>
      <c r="G28" s="300">
        <v>0.99991546610635518</v>
      </c>
    </row>
    <row r="29" spans="1:7" x14ac:dyDescent="0.2">
      <c r="A29" s="97" t="s">
        <v>462</v>
      </c>
      <c r="B29" s="292" t="s">
        <v>463</v>
      </c>
      <c r="C29" s="125">
        <v>909.29992058067592</v>
      </c>
      <c r="D29" s="125">
        <v>374.894742676769</v>
      </c>
      <c r="E29" s="293">
        <v>3.3685020768573472E-2</v>
      </c>
      <c r="F29" s="293">
        <v>0.17721905960132689</v>
      </c>
      <c r="G29" s="293">
        <v>0.99746196303879353</v>
      </c>
    </row>
    <row r="30" spans="1:7" x14ac:dyDescent="0.2">
      <c r="A30" s="97"/>
      <c r="B30" s="292" t="s">
        <v>464</v>
      </c>
      <c r="C30" s="125">
        <v>2107.6344462451052</v>
      </c>
      <c r="D30" s="125">
        <v>421.41164721192303</v>
      </c>
      <c r="E30" s="293">
        <v>5.5986881201542646E-2</v>
      </c>
      <c r="F30" s="293">
        <v>0.14063298419768031</v>
      </c>
      <c r="G30" s="293">
        <v>0.99766160129933201</v>
      </c>
    </row>
    <row r="31" spans="1:7" x14ac:dyDescent="0.2">
      <c r="A31" s="97"/>
      <c r="B31" s="292" t="s">
        <v>465</v>
      </c>
      <c r="C31" s="125">
        <v>1925.6526150058899</v>
      </c>
      <c r="D31" s="125">
        <v>201.81924839739298</v>
      </c>
      <c r="E31" s="293">
        <v>0.15164593459358655</v>
      </c>
      <c r="F31" s="293">
        <v>0.24142583353228508</v>
      </c>
      <c r="G31" s="293">
        <v>0.99812967616960591</v>
      </c>
    </row>
    <row r="32" spans="1:7" x14ac:dyDescent="0.2">
      <c r="A32" s="97"/>
      <c r="B32" s="292" t="s">
        <v>466</v>
      </c>
      <c r="C32" s="125">
        <v>830.40653105900492</v>
      </c>
      <c r="D32" s="125">
        <v>62.80454672701201</v>
      </c>
      <c r="E32" s="293">
        <v>0.23734093251744937</v>
      </c>
      <c r="F32" s="293">
        <v>0.27254479237852769</v>
      </c>
      <c r="G32" s="293">
        <v>0.99908306943911174</v>
      </c>
    </row>
    <row r="33" spans="1:9" x14ac:dyDescent="0.2">
      <c r="A33" s="97"/>
      <c r="B33" s="292" t="s">
        <v>467</v>
      </c>
      <c r="C33" s="125">
        <v>787.17181768710407</v>
      </c>
      <c r="D33" s="125">
        <v>41.574811278390001</v>
      </c>
      <c r="E33" s="293">
        <v>0.31030649506900015</v>
      </c>
      <c r="F33" s="293">
        <v>0.28105841186318264</v>
      </c>
      <c r="G33" s="293">
        <v>0.99913944671636212</v>
      </c>
    </row>
    <row r="34" spans="1:9" x14ac:dyDescent="0.2">
      <c r="A34" s="97"/>
      <c r="B34" s="292" t="s">
        <v>468</v>
      </c>
      <c r="C34" s="125">
        <v>333.09921572802102</v>
      </c>
      <c r="D34" s="125">
        <v>14.496313279205001</v>
      </c>
      <c r="E34" s="293">
        <v>0.34784178421297829</v>
      </c>
      <c r="F34" s="293">
        <v>0.23986302986704561</v>
      </c>
      <c r="G34" s="293">
        <v>0.99860683030879915</v>
      </c>
    </row>
    <row r="35" spans="1:9" x14ac:dyDescent="0.2">
      <c r="A35" s="97"/>
      <c r="B35" s="292" t="s">
        <v>469</v>
      </c>
      <c r="C35" s="125">
        <v>146.20743856980999</v>
      </c>
      <c r="D35" s="125">
        <v>5.3165942432920001</v>
      </c>
      <c r="E35" s="293">
        <v>0.42422562522684409</v>
      </c>
      <c r="F35" s="293">
        <v>0.2109456737682136</v>
      </c>
      <c r="G35" s="293">
        <v>0.99935578481562193</v>
      </c>
    </row>
    <row r="36" spans="1:9" x14ac:dyDescent="0.2">
      <c r="A36" s="97"/>
      <c r="B36" s="292" t="s">
        <v>470</v>
      </c>
      <c r="C36" s="125">
        <v>103.185515278514</v>
      </c>
      <c r="D36" s="125">
        <v>2.0259639531309999</v>
      </c>
      <c r="E36" s="293">
        <v>0.57470813272796684</v>
      </c>
      <c r="F36" s="293">
        <v>0.2421560151428519</v>
      </c>
      <c r="G36" s="293">
        <v>0.99810151236707434</v>
      </c>
    </row>
    <row r="37" spans="1:9" x14ac:dyDescent="0.2">
      <c r="A37" s="97"/>
      <c r="B37" s="292" t="s">
        <v>471</v>
      </c>
      <c r="C37" s="125">
        <v>121.20424571444801</v>
      </c>
      <c r="D37" s="125">
        <v>2.6275210337599999</v>
      </c>
      <c r="E37" s="293">
        <v>0.75104587882112428</v>
      </c>
      <c r="F37" s="293">
        <v>0.2622147178382298</v>
      </c>
      <c r="G37" s="293">
        <v>0.9966204917390652</v>
      </c>
    </row>
    <row r="38" spans="1:9" x14ac:dyDescent="0.2">
      <c r="A38" s="97"/>
      <c r="B38" s="292" t="s">
        <v>472</v>
      </c>
      <c r="C38" s="125">
        <v>8.3532134277000001</v>
      </c>
      <c r="D38" s="125">
        <v>0.10643327999999999</v>
      </c>
      <c r="E38" s="293">
        <v>4.353079982060519E-3</v>
      </c>
      <c r="F38" s="293">
        <v>0.36019845022710273</v>
      </c>
      <c r="G38" s="293">
        <v>0.99776353909968662</v>
      </c>
    </row>
    <row r="39" spans="1:9" x14ac:dyDescent="0.2">
      <c r="A39" s="97"/>
      <c r="B39" s="292" t="s">
        <v>473</v>
      </c>
      <c r="C39" s="125">
        <v>78.839259010000006</v>
      </c>
      <c r="D39" s="125">
        <v>9.6575939999999999E-2</v>
      </c>
      <c r="E39" s="293">
        <v>8.2259307476690094E-2</v>
      </c>
      <c r="F39" s="293">
        <v>0.74090585608048387</v>
      </c>
      <c r="G39" s="293">
        <v>0.1731851383619441</v>
      </c>
    </row>
    <row r="40" spans="1:9" x14ac:dyDescent="0.2">
      <c r="A40" s="294" t="s">
        <v>474</v>
      </c>
      <c r="B40" s="111"/>
      <c r="C40" s="298">
        <f>SUM(C29:C39)</f>
        <v>7351.0542183062726</v>
      </c>
      <c r="D40" s="298">
        <f>SUM(D29:D39)</f>
        <v>1127.1743980208748</v>
      </c>
      <c r="E40" s="299">
        <v>0.16551978876982654</v>
      </c>
      <c r="F40" s="299">
        <v>0.21752657914592446</v>
      </c>
      <c r="G40" s="300">
        <v>0.99816637080278903</v>
      </c>
    </row>
    <row r="41" spans="1:9" x14ac:dyDescent="0.2">
      <c r="A41" s="124"/>
      <c r="B41" s="121"/>
      <c r="C41" s="301"/>
      <c r="D41" s="301"/>
      <c r="E41" s="302"/>
      <c r="F41" s="302"/>
      <c r="G41" s="303"/>
    </row>
    <row r="42" spans="1:9" x14ac:dyDescent="0.2">
      <c r="A42" s="124"/>
      <c r="B42" s="121"/>
      <c r="C42" s="301"/>
      <c r="D42" s="301"/>
      <c r="E42" s="302"/>
      <c r="F42" s="302"/>
      <c r="G42" s="303"/>
    </row>
    <row r="43" spans="1:9" x14ac:dyDescent="0.2">
      <c r="A43" s="124"/>
      <c r="B43" s="121"/>
      <c r="C43" s="301"/>
      <c r="D43" s="301"/>
      <c r="E43" s="302"/>
      <c r="F43" s="302"/>
      <c r="G43" s="303"/>
    </row>
    <row r="44" spans="1:9" ht="36.75" thickBot="1" x14ac:dyDescent="0.25">
      <c r="A44" s="88" t="s">
        <v>475</v>
      </c>
      <c r="B44" s="291" t="s">
        <v>476</v>
      </c>
      <c r="C44" s="154" t="s">
        <v>477</v>
      </c>
      <c r="D44" s="154" t="s">
        <v>478</v>
      </c>
      <c r="E44" s="154" t="s">
        <v>479</v>
      </c>
      <c r="F44" s="154" t="s">
        <v>480</v>
      </c>
      <c r="G44" s="154" t="s">
        <v>481</v>
      </c>
    </row>
    <row r="45" spans="1:9" x14ac:dyDescent="0.2">
      <c r="A45" s="97" t="s">
        <v>482</v>
      </c>
      <c r="B45" s="292" t="s">
        <v>483</v>
      </c>
      <c r="C45" s="125">
        <v>42</v>
      </c>
      <c r="D45" s="125">
        <v>14</v>
      </c>
      <c r="E45" s="293">
        <v>0.29454262531955094</v>
      </c>
      <c r="F45" s="293">
        <v>0.44999999999999996</v>
      </c>
      <c r="G45" s="293">
        <v>0.98602614244697628</v>
      </c>
    </row>
    <row r="46" spans="1:9" x14ac:dyDescent="0.2">
      <c r="A46" s="97"/>
      <c r="B46" s="292" t="s">
        <v>484</v>
      </c>
      <c r="C46" s="125">
        <v>795</v>
      </c>
      <c r="D46" s="125">
        <v>334</v>
      </c>
      <c r="E46" s="293">
        <v>0.42119492402851072</v>
      </c>
      <c r="F46" s="293">
        <v>0.44999999999999996</v>
      </c>
      <c r="G46" s="293">
        <v>0.88784790472698805</v>
      </c>
      <c r="I46" s="29"/>
    </row>
    <row r="47" spans="1:9" x14ac:dyDescent="0.2">
      <c r="A47" s="97"/>
      <c r="B47" s="292" t="s">
        <v>485</v>
      </c>
      <c r="C47" s="125">
        <v>6554</v>
      </c>
      <c r="D47" s="125">
        <v>2484</v>
      </c>
      <c r="E47" s="293">
        <v>0.57858740919345197</v>
      </c>
      <c r="F47" s="293">
        <v>0.44999999999999996</v>
      </c>
      <c r="G47" s="293">
        <v>0.88844037808745302</v>
      </c>
    </row>
    <row r="48" spans="1:9" x14ac:dyDescent="0.2">
      <c r="A48" s="97"/>
      <c r="B48" s="292" t="s">
        <v>486</v>
      </c>
      <c r="C48" s="125">
        <v>9767</v>
      </c>
      <c r="D48" s="125">
        <v>2710</v>
      </c>
      <c r="E48" s="293">
        <v>0.67148000160357402</v>
      </c>
      <c r="F48" s="293">
        <v>0.45</v>
      </c>
      <c r="G48" s="293">
        <v>0.91640504076599294</v>
      </c>
    </row>
    <row r="49" spans="1:7" x14ac:dyDescent="0.2">
      <c r="A49" s="97"/>
      <c r="B49" s="292" t="s">
        <v>487</v>
      </c>
      <c r="C49" s="125">
        <v>6980</v>
      </c>
      <c r="D49" s="125">
        <v>1209</v>
      </c>
      <c r="E49" s="293">
        <v>0.80006205319124524</v>
      </c>
      <c r="F49" s="293">
        <v>0.45</v>
      </c>
      <c r="G49" s="293">
        <v>0.94616776610522457</v>
      </c>
    </row>
    <row r="50" spans="1:7" x14ac:dyDescent="0.2">
      <c r="A50" s="97"/>
      <c r="B50" s="292" t="s">
        <v>488</v>
      </c>
      <c r="C50" s="125">
        <v>13381</v>
      </c>
      <c r="D50" s="125">
        <v>2649</v>
      </c>
      <c r="E50" s="293">
        <v>0.96005982556867897</v>
      </c>
      <c r="F50" s="293">
        <v>0.45</v>
      </c>
      <c r="G50" s="293">
        <v>0.93900061525892675</v>
      </c>
    </row>
    <row r="51" spans="1:7" x14ac:dyDescent="0.2">
      <c r="A51" s="97"/>
      <c r="B51" s="292" t="s">
        <v>489</v>
      </c>
      <c r="C51" s="125">
        <v>12207</v>
      </c>
      <c r="D51" s="125">
        <v>1700</v>
      </c>
      <c r="E51" s="293">
        <v>1.1614627955319692</v>
      </c>
      <c r="F51" s="293">
        <v>0.44999999999999996</v>
      </c>
      <c r="G51" s="293">
        <v>0.95620215287249377</v>
      </c>
    </row>
    <row r="52" spans="1:7" x14ac:dyDescent="0.2">
      <c r="A52" s="97"/>
      <c r="B52" s="292" t="s">
        <v>490</v>
      </c>
      <c r="C52" s="125">
        <v>1134</v>
      </c>
      <c r="D52" s="125">
        <v>223</v>
      </c>
      <c r="E52" s="293">
        <v>1.5220962890857797</v>
      </c>
      <c r="F52" s="293">
        <v>0.45</v>
      </c>
      <c r="G52" s="293">
        <v>0.93885987488007383</v>
      </c>
    </row>
    <row r="53" spans="1:7" x14ac:dyDescent="0.2">
      <c r="A53" s="97"/>
      <c r="B53" s="292" t="s">
        <v>491</v>
      </c>
      <c r="C53" s="125">
        <v>3992</v>
      </c>
      <c r="D53" s="125">
        <v>375</v>
      </c>
      <c r="E53" s="293">
        <v>1.7588892256932507</v>
      </c>
      <c r="F53" s="293">
        <v>0.44999999999999996</v>
      </c>
      <c r="G53" s="293">
        <v>0.96995297295473448</v>
      </c>
    </row>
    <row r="54" spans="1:7" x14ac:dyDescent="0.2">
      <c r="A54" s="97"/>
      <c r="B54" s="292" t="s">
        <v>492</v>
      </c>
      <c r="C54" s="125">
        <v>58</v>
      </c>
      <c r="D54" s="125">
        <v>15</v>
      </c>
      <c r="E54" s="293">
        <v>0</v>
      </c>
      <c r="F54" s="293">
        <v>0.45</v>
      </c>
      <c r="G54" s="293">
        <v>0.92491660927813291</v>
      </c>
    </row>
    <row r="55" spans="1:7" x14ac:dyDescent="0.2">
      <c r="A55" s="97"/>
      <c r="B55" s="292" t="s">
        <v>493</v>
      </c>
      <c r="C55" s="125">
        <v>572</v>
      </c>
      <c r="D55" s="125">
        <v>21</v>
      </c>
      <c r="E55" s="293">
        <v>0</v>
      </c>
      <c r="F55" s="293">
        <v>0.44999999999999996</v>
      </c>
      <c r="G55" s="293">
        <v>0.98819685953322667</v>
      </c>
    </row>
    <row r="56" spans="1:7" x14ac:dyDescent="0.2">
      <c r="A56" s="294" t="s">
        <v>494</v>
      </c>
      <c r="B56" s="295"/>
      <c r="C56" s="296">
        <f>SUM(C45:C55)</f>
        <v>55482</v>
      </c>
      <c r="D56" s="296">
        <f>SUM(D45:D55)</f>
        <v>11734</v>
      </c>
      <c r="E56" s="297">
        <v>0.93820004295943304</v>
      </c>
      <c r="F56" s="297"/>
      <c r="G56" s="297">
        <v>0.93501991154569475</v>
      </c>
    </row>
    <row r="57" spans="1:7" x14ac:dyDescent="0.2">
      <c r="A57" s="97" t="s">
        <v>495</v>
      </c>
      <c r="B57" s="292" t="s">
        <v>496</v>
      </c>
      <c r="C57" s="125">
        <v>9285.1071094539984</v>
      </c>
      <c r="D57" s="125">
        <v>2561.4072615858399</v>
      </c>
      <c r="E57" s="293">
        <v>1.5814034051421351E-2</v>
      </c>
      <c r="F57" s="293">
        <v>9.0171870145641639E-2</v>
      </c>
      <c r="G57" s="293">
        <v>0.99968851879261111</v>
      </c>
    </row>
    <row r="58" spans="1:7" x14ac:dyDescent="0.2">
      <c r="A58" s="97"/>
      <c r="B58" s="292" t="s">
        <v>497</v>
      </c>
      <c r="C58" s="125">
        <v>9377.3135988275189</v>
      </c>
      <c r="D58" s="125">
        <v>1053.3084886031199</v>
      </c>
      <c r="E58" s="293">
        <v>4.4665244004676259E-2</v>
      </c>
      <c r="F58" s="293">
        <v>9.7736293422992782E-2</v>
      </c>
      <c r="G58" s="293">
        <v>0.9999188612760469</v>
      </c>
    </row>
    <row r="59" spans="1:7" x14ac:dyDescent="0.2">
      <c r="A59" s="97"/>
      <c r="B59" s="292" t="s">
        <v>498</v>
      </c>
      <c r="C59" s="125">
        <v>27972.794108550162</v>
      </c>
      <c r="D59" s="125">
        <v>2461.8600274683999</v>
      </c>
      <c r="E59" s="293">
        <v>6.4029892510899869E-2</v>
      </c>
      <c r="F59" s="293">
        <v>9.7201069113867139E-2</v>
      </c>
      <c r="G59" s="293">
        <v>0.99991433838496058</v>
      </c>
    </row>
    <row r="60" spans="1:7" x14ac:dyDescent="0.2">
      <c r="A60" s="97"/>
      <c r="B60" s="292" t="s">
        <v>499</v>
      </c>
      <c r="C60" s="125">
        <v>17034.693081353598</v>
      </c>
      <c r="D60" s="125">
        <v>1078.9884391922401</v>
      </c>
      <c r="E60" s="293">
        <v>9.6528243399929783E-2</v>
      </c>
      <c r="F60" s="293">
        <v>0.10103986890678388</v>
      </c>
      <c r="G60" s="293">
        <v>0.99992560899297855</v>
      </c>
    </row>
    <row r="61" spans="1:7" x14ac:dyDescent="0.2">
      <c r="A61" s="97"/>
      <c r="B61" s="292" t="s">
        <v>500</v>
      </c>
      <c r="C61" s="125">
        <v>22035.238018859603</v>
      </c>
      <c r="D61" s="125">
        <v>1086.0352555991999</v>
      </c>
      <c r="E61" s="293">
        <v>0.13643914340416075</v>
      </c>
      <c r="F61" s="293">
        <v>0.1052738577987036</v>
      </c>
      <c r="G61" s="293">
        <v>0.99994016391608154</v>
      </c>
    </row>
    <row r="62" spans="1:7" x14ac:dyDescent="0.2">
      <c r="A62" s="97"/>
      <c r="B62" s="292" t="s">
        <v>501</v>
      </c>
      <c r="C62" s="125">
        <v>6851.4843717031999</v>
      </c>
      <c r="D62" s="125">
        <v>180.22101453535998</v>
      </c>
      <c r="E62" s="293">
        <v>0.19594148175313905</v>
      </c>
      <c r="F62" s="293">
        <v>0.10817909779468671</v>
      </c>
      <c r="G62" s="293">
        <v>0.99996045714014103</v>
      </c>
    </row>
    <row r="63" spans="1:7" x14ac:dyDescent="0.2">
      <c r="A63" s="97"/>
      <c r="B63" s="292" t="s">
        <v>502</v>
      </c>
      <c r="C63" s="125">
        <v>915.09069585400005</v>
      </c>
      <c r="D63" s="125">
        <v>22.340665420480001</v>
      </c>
      <c r="E63" s="293">
        <v>0.30349669301447091</v>
      </c>
      <c r="F63" s="293">
        <v>0.10873598245238089</v>
      </c>
      <c r="G63" s="293">
        <v>0.99986560515805523</v>
      </c>
    </row>
    <row r="64" spans="1:7" x14ac:dyDescent="0.2">
      <c r="A64" s="97"/>
      <c r="B64" s="292" t="s">
        <v>503</v>
      </c>
      <c r="C64" s="125">
        <v>763.11393134495984</v>
      </c>
      <c r="D64" s="125">
        <v>11.23270687328</v>
      </c>
      <c r="E64" s="293">
        <v>0.42874856107442616</v>
      </c>
      <c r="F64" s="293">
        <v>0.10311194721355803</v>
      </c>
      <c r="G64" s="293">
        <v>0.99993612109031049</v>
      </c>
    </row>
    <row r="65" spans="1:7" x14ac:dyDescent="0.2">
      <c r="A65" s="97"/>
      <c r="B65" s="292" t="s">
        <v>504</v>
      </c>
      <c r="C65" s="125">
        <v>788.90236960976006</v>
      </c>
      <c r="D65" s="125">
        <v>11.705320200319999</v>
      </c>
      <c r="E65" s="293">
        <v>0.61189827613116077</v>
      </c>
      <c r="F65" s="293">
        <v>0.1106112369548586</v>
      </c>
      <c r="G65" s="293">
        <v>0.99984618365111866</v>
      </c>
    </row>
    <row r="66" spans="1:7" x14ac:dyDescent="0.2">
      <c r="A66" s="97"/>
      <c r="B66" s="292" t="s">
        <v>505</v>
      </c>
      <c r="C66" s="125">
        <v>85.025319149840001</v>
      </c>
      <c r="D66" s="125">
        <v>1.3895658657600001</v>
      </c>
      <c r="E66" s="293">
        <v>0.06</v>
      </c>
      <c r="F66" s="293">
        <v>0.10217312261540394</v>
      </c>
      <c r="G66" s="293">
        <v>0.99889860167719924</v>
      </c>
    </row>
    <row r="67" spans="1:7" x14ac:dyDescent="0.2">
      <c r="A67" s="97"/>
      <c r="B67" s="292" t="s">
        <v>506</v>
      </c>
      <c r="C67" s="125">
        <v>120.67184912800001</v>
      </c>
      <c r="D67" s="125">
        <v>0</v>
      </c>
      <c r="E67" s="293">
        <v>0.22648198562873023</v>
      </c>
      <c r="F67" s="293">
        <v>0.20656958075757961</v>
      </c>
      <c r="G67" s="293">
        <v>1</v>
      </c>
    </row>
    <row r="68" spans="1:7" x14ac:dyDescent="0.2">
      <c r="A68" s="294" t="s">
        <v>507</v>
      </c>
      <c r="B68" s="111"/>
      <c r="C68" s="298">
        <f>SUM(C57:C67)</f>
        <v>95229.434453834634</v>
      </c>
      <c r="D68" s="298">
        <f>SUM(D57:D67)</f>
        <v>8468.4887453439987</v>
      </c>
      <c r="E68" s="299">
        <v>9.9459453828496969E-2</v>
      </c>
      <c r="F68" s="299">
        <v>0.1003</v>
      </c>
      <c r="G68" s="300">
        <v>0.99990241292702908</v>
      </c>
    </row>
    <row r="69" spans="1:7" x14ac:dyDescent="0.2">
      <c r="A69" s="97" t="s">
        <v>508</v>
      </c>
      <c r="B69" s="292" t="s">
        <v>509</v>
      </c>
      <c r="C69" s="125">
        <v>781.66071977199999</v>
      </c>
      <c r="D69" s="125">
        <v>307.39540613783998</v>
      </c>
      <c r="E69" s="293">
        <v>3.9341877136886132E-2</v>
      </c>
      <c r="F69" s="293">
        <v>0.20505237673180987</v>
      </c>
      <c r="G69" s="293">
        <v>0.99722317144492612</v>
      </c>
    </row>
    <row r="70" spans="1:7" x14ac:dyDescent="0.2">
      <c r="A70" s="97"/>
      <c r="B70" s="292" t="s">
        <v>510</v>
      </c>
      <c r="C70" s="125">
        <v>2069.5675978283198</v>
      </c>
      <c r="D70" s="125">
        <v>426.03155486512003</v>
      </c>
      <c r="E70" s="293">
        <v>5.4669874092890453E-2</v>
      </c>
      <c r="F70" s="293">
        <v>0.1359037088016094</v>
      </c>
      <c r="G70" s="293">
        <v>0.99892801000399012</v>
      </c>
    </row>
    <row r="71" spans="1:7" x14ac:dyDescent="0.2">
      <c r="A71" s="97"/>
      <c r="B71" s="292" t="s">
        <v>511</v>
      </c>
      <c r="C71" s="125">
        <v>2026.7002471836799</v>
      </c>
      <c r="D71" s="125">
        <v>197.05189934304002</v>
      </c>
      <c r="E71" s="293">
        <v>0.17398872896473366</v>
      </c>
      <c r="F71" s="293">
        <v>0.27420540666312593</v>
      </c>
      <c r="G71" s="293">
        <v>0.99847943662191052</v>
      </c>
    </row>
    <row r="72" spans="1:7" x14ac:dyDescent="0.2">
      <c r="A72" s="97"/>
      <c r="B72" s="292" t="s">
        <v>512</v>
      </c>
      <c r="C72" s="125">
        <v>840.84508827344007</v>
      </c>
      <c r="D72" s="125">
        <v>60.2726237392</v>
      </c>
      <c r="E72" s="293">
        <v>0.27603063065586003</v>
      </c>
      <c r="F72" s="293">
        <v>0.31919197631798202</v>
      </c>
      <c r="G72" s="293">
        <v>0.9988885494731522</v>
      </c>
    </row>
    <row r="73" spans="1:7" x14ac:dyDescent="0.2">
      <c r="A73" s="97"/>
      <c r="B73" s="292" t="s">
        <v>513</v>
      </c>
      <c r="C73" s="125">
        <v>887.58777321104003</v>
      </c>
      <c r="D73" s="125">
        <v>56.65925798496</v>
      </c>
      <c r="E73" s="293">
        <v>0.35130722775950202</v>
      </c>
      <c r="F73" s="293">
        <v>0.3221438760330016</v>
      </c>
      <c r="G73" s="293">
        <v>0.9989065857782301</v>
      </c>
    </row>
    <row r="74" spans="1:7" x14ac:dyDescent="0.2">
      <c r="A74" s="97"/>
      <c r="B74" s="292" t="s">
        <v>514</v>
      </c>
      <c r="C74" s="125">
        <v>464.66463554719996</v>
      </c>
      <c r="D74" s="125">
        <v>19.935523509599999</v>
      </c>
      <c r="E74" s="293">
        <v>0.4171653815912354</v>
      </c>
      <c r="F74" s="293">
        <v>0.30133370823830791</v>
      </c>
      <c r="G74" s="293">
        <v>0.99858230854063568</v>
      </c>
    </row>
    <row r="75" spans="1:7" x14ac:dyDescent="0.2">
      <c r="A75" s="97"/>
      <c r="B75" s="292" t="s">
        <v>515</v>
      </c>
      <c r="C75" s="125">
        <v>171.20145898800001</v>
      </c>
      <c r="D75" s="125">
        <v>3.4881233055200003</v>
      </c>
      <c r="E75" s="293">
        <v>0.40539374144506979</v>
      </c>
      <c r="F75" s="293">
        <v>0.19584432131745827</v>
      </c>
      <c r="G75" s="293">
        <v>0.99916843911065145</v>
      </c>
    </row>
    <row r="76" spans="1:7" x14ac:dyDescent="0.2">
      <c r="A76" s="97"/>
      <c r="B76" s="292" t="s">
        <v>516</v>
      </c>
      <c r="C76" s="125">
        <v>100.490154386</v>
      </c>
      <c r="D76" s="125">
        <v>1.5988745360000001</v>
      </c>
      <c r="E76" s="293">
        <v>0.51881699574006657</v>
      </c>
      <c r="F76" s="293">
        <v>0.23022958414800032</v>
      </c>
      <c r="G76" s="293">
        <v>0.99821089760618564</v>
      </c>
    </row>
    <row r="77" spans="1:7" x14ac:dyDescent="0.2">
      <c r="A77" s="97"/>
      <c r="B77" s="292" t="s">
        <v>517</v>
      </c>
      <c r="C77" s="125">
        <v>99.791155185120004</v>
      </c>
      <c r="D77" s="125">
        <v>2.0319834096</v>
      </c>
      <c r="E77" s="293">
        <v>0.78338462927325203</v>
      </c>
      <c r="F77" s="293">
        <v>0.26329754598248367</v>
      </c>
      <c r="G77" s="293">
        <v>0.99789888622763034</v>
      </c>
    </row>
    <row r="78" spans="1:7" x14ac:dyDescent="0.2">
      <c r="A78" s="97"/>
      <c r="B78" s="292" t="s">
        <v>518</v>
      </c>
      <c r="C78" s="125">
        <v>8.3745280920000003</v>
      </c>
      <c r="D78" s="125">
        <v>4.0533800000000002E-2</v>
      </c>
      <c r="E78" s="293">
        <v>2.6270136965706888E-3</v>
      </c>
      <c r="F78" s="293">
        <v>0.50401482024589395</v>
      </c>
      <c r="G78" s="293">
        <v>0.99999999999999989</v>
      </c>
    </row>
    <row r="79" spans="1:7" x14ac:dyDescent="0.2">
      <c r="A79" s="97"/>
      <c r="B79" s="292" t="s">
        <v>519</v>
      </c>
      <c r="C79" s="125">
        <v>77.03651696</v>
      </c>
      <c r="D79" s="125">
        <v>0.35845154000000001</v>
      </c>
      <c r="E79" s="293">
        <v>0.14095912469197389</v>
      </c>
      <c r="F79" s="293">
        <v>0.46013257694897869</v>
      </c>
      <c r="G79" s="293">
        <v>0.99975024190120743</v>
      </c>
    </row>
    <row r="80" spans="1:7" x14ac:dyDescent="0.2">
      <c r="A80" s="294" t="s">
        <v>520</v>
      </c>
      <c r="B80" s="111"/>
      <c r="C80" s="298">
        <f>SUM(C69:C79)</f>
        <v>7527.9198754268009</v>
      </c>
      <c r="D80" s="298">
        <f>SUM(D69:D79)</f>
        <v>1074.8642321708801</v>
      </c>
      <c r="E80" s="299">
        <v>0.19134737159060733</v>
      </c>
      <c r="F80" s="299">
        <v>0.24101864976050691</v>
      </c>
      <c r="G80" s="300">
        <v>0.99859269226630154</v>
      </c>
    </row>
    <row r="81" spans="1:7" x14ac:dyDescent="0.2">
      <c r="A81" s="124"/>
      <c r="B81" s="121"/>
      <c r="C81" s="301"/>
      <c r="D81" s="301"/>
      <c r="E81" s="302"/>
      <c r="F81" s="302"/>
      <c r="G81" s="303"/>
    </row>
    <row r="82" spans="1:7" x14ac:dyDescent="0.2">
      <c r="A82" s="124"/>
      <c r="B82" s="121"/>
      <c r="C82" s="301"/>
      <c r="D82" s="301"/>
      <c r="E82" s="302"/>
      <c r="F82" s="302"/>
      <c r="G82" s="303"/>
    </row>
    <row r="83" spans="1:7" x14ac:dyDescent="0.2">
      <c r="A83" s="124"/>
      <c r="B83" s="121"/>
      <c r="C83" s="301"/>
      <c r="D83" s="301"/>
      <c r="E83" s="302"/>
      <c r="F83" s="302"/>
      <c r="G83" s="303"/>
    </row>
    <row r="84" spans="1:7" x14ac:dyDescent="0.2">
      <c r="A84" s="124"/>
      <c r="B84" s="121"/>
      <c r="C84" s="301"/>
      <c r="D84" s="301"/>
      <c r="E84" s="302"/>
      <c r="F84" s="302"/>
      <c r="G84" s="303"/>
    </row>
    <row r="85" spans="1:7" x14ac:dyDescent="0.2">
      <c r="A85" s="124"/>
      <c r="B85" s="121"/>
      <c r="C85" s="301"/>
      <c r="D85" s="301"/>
      <c r="E85" s="302"/>
      <c r="F85" s="302"/>
      <c r="G85" s="303"/>
    </row>
    <row r="86" spans="1:7" x14ac:dyDescent="0.2">
      <c r="A86" s="124"/>
      <c r="B86" s="121"/>
      <c r="C86" s="301"/>
      <c r="D86" s="301"/>
      <c r="E86" s="302"/>
      <c r="F86" s="302"/>
      <c r="G86" s="303"/>
    </row>
    <row r="87" spans="1:7" x14ac:dyDescent="0.2">
      <c r="A87" s="124"/>
      <c r="B87" s="121"/>
      <c r="C87" s="301"/>
      <c r="D87" s="301"/>
      <c r="E87" s="302"/>
      <c r="F87" s="302"/>
      <c r="G87" s="303"/>
    </row>
    <row r="88" spans="1:7" x14ac:dyDescent="0.2">
      <c r="A88" s="124"/>
      <c r="B88" s="121"/>
      <c r="C88" s="301"/>
      <c r="D88" s="301"/>
      <c r="E88" s="302"/>
      <c r="F88" s="302"/>
      <c r="G88" s="303"/>
    </row>
    <row r="89" spans="1:7" x14ac:dyDescent="0.2">
      <c r="A89" s="124"/>
      <c r="B89" s="121"/>
      <c r="C89" s="301"/>
      <c r="D89" s="301"/>
      <c r="E89" s="302"/>
      <c r="F89" s="302"/>
      <c r="G89" s="303"/>
    </row>
    <row r="90" spans="1:7" x14ac:dyDescent="0.2">
      <c r="A90" s="124"/>
      <c r="B90" s="121"/>
      <c r="C90" s="301"/>
      <c r="D90" s="301"/>
      <c r="E90" s="302"/>
      <c r="F90" s="302"/>
      <c r="G90" s="303"/>
    </row>
  </sheetData>
  <phoneticPr fontId="2" type="noConversion"/>
  <pageMargins left="0.74803149606299213" right="0.74803149606299213" top="0.98425196850393704" bottom="0.98425196850393704" header="0.51181102362204722" footer="0.51181102362204722"/>
  <pageSetup paperSize="9" scale="95" fitToHeight="0" orientation="portrait" r:id="rId1"/>
  <headerFooter>
    <oddFooter>&amp;R&amp;A</oddFooter>
  </headerFooter>
  <rowBreaks count="1" manualBreakCount="1">
    <brk id="43" max="6"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
  <sheetViews>
    <sheetView showGridLines="0" zoomScaleNormal="100" workbookViewId="0">
      <selection activeCell="C25" sqref="C25"/>
    </sheetView>
  </sheetViews>
  <sheetFormatPr baseColWidth="10" defaultColWidth="11" defaultRowHeight="12" x14ac:dyDescent="0.2"/>
  <cols>
    <col min="1" max="1" width="29.875" style="305" customWidth="1"/>
    <col min="2" max="2" width="19.875" style="305" customWidth="1"/>
    <col min="3" max="3" width="15" style="305" customWidth="1"/>
    <col min="4" max="4" width="15.375" style="305" customWidth="1"/>
    <col min="5" max="5" width="15.875" style="305" customWidth="1"/>
    <col min="6" max="16384" width="11" style="305"/>
  </cols>
  <sheetData>
    <row r="1" spans="1:6" x14ac:dyDescent="0.2">
      <c r="A1" s="304" t="s">
        <v>521</v>
      </c>
      <c r="C1" s="306"/>
      <c r="F1" s="22"/>
    </row>
    <row r="2" spans="1:6" x14ac:dyDescent="0.2">
      <c r="F2" s="22"/>
    </row>
    <row r="3" spans="1:6" x14ac:dyDescent="0.2">
      <c r="A3" s="307"/>
      <c r="B3" s="307"/>
      <c r="C3" s="309"/>
      <c r="D3" s="309"/>
    </row>
    <row r="4" spans="1:6" ht="12.75" x14ac:dyDescent="0.2">
      <c r="A4" s="382"/>
      <c r="B4"/>
      <c r="C4"/>
      <c r="D4"/>
      <c r="E4"/>
    </row>
    <row r="5" spans="1:6" ht="11.25" customHeight="1" x14ac:dyDescent="0.2">
      <c r="A5" s="461" t="s">
        <v>522</v>
      </c>
      <c r="B5" s="383" t="s">
        <v>523</v>
      </c>
      <c r="C5" s="463" t="s">
        <v>657</v>
      </c>
      <c r="D5" s="383" t="s">
        <v>524</v>
      </c>
      <c r="E5" s="383" t="s">
        <v>525</v>
      </c>
    </row>
    <row r="6" spans="1:6" ht="12.75" thickBot="1" x14ac:dyDescent="0.25">
      <c r="A6" s="462"/>
      <c r="B6" s="384" t="s">
        <v>656</v>
      </c>
      <c r="C6" s="464"/>
      <c r="D6" s="384" t="s">
        <v>658</v>
      </c>
      <c r="E6" s="384" t="s">
        <v>658</v>
      </c>
    </row>
    <row r="7" spans="1:6" ht="13.5" customHeight="1" thickTop="1" x14ac:dyDescent="0.2">
      <c r="A7" s="385" t="s">
        <v>526</v>
      </c>
      <c r="B7" s="386">
        <v>8.2000000000000007E-3</v>
      </c>
      <c r="C7" s="386">
        <v>2.3E-3</v>
      </c>
      <c r="D7" s="386">
        <v>8.8999999999999999E-3</v>
      </c>
      <c r="E7" s="386">
        <v>3.8E-3</v>
      </c>
    </row>
    <row r="8" spans="1:6" x14ac:dyDescent="0.2">
      <c r="A8" s="385" t="s">
        <v>527</v>
      </c>
      <c r="B8" s="439">
        <v>3.1300000000000001E-2</v>
      </c>
      <c r="C8" s="439">
        <v>1.41E-2</v>
      </c>
      <c r="D8" s="439">
        <v>3.3000000000000002E-2</v>
      </c>
      <c r="E8" s="439">
        <v>2.1600000000000001E-2</v>
      </c>
    </row>
    <row r="9" spans="1:6" x14ac:dyDescent="0.2">
      <c r="A9" s="385" t="s">
        <v>528</v>
      </c>
      <c r="B9" s="439">
        <v>3.44E-2</v>
      </c>
      <c r="C9" s="439">
        <v>1.9300000000000001E-2</v>
      </c>
      <c r="D9" s="439">
        <v>3.1099999999999999E-2</v>
      </c>
      <c r="E9" s="439">
        <v>2.1899999999999999E-2</v>
      </c>
    </row>
  </sheetData>
  <mergeCells count="2">
    <mergeCell ref="A5:A6"/>
    <mergeCell ref="C5:C6"/>
  </mergeCells>
  <pageMargins left="0.78740157480314965" right="0.78740157480314965" top="0.98425196850393704" bottom="0.98425196850393704" header="0.51181102362204722" footer="0.51181102362204722"/>
  <pageSetup paperSize="9" orientation="portrait" r:id="rId1"/>
  <headerFooter>
    <oddFooter>&amp;R&amp;A</oddFooter>
  </headerFooter>
  <rowBreaks count="1" manualBreakCount="1">
    <brk id="40" max="16383" man="1"/>
  </rowBreaks>
  <colBreaks count="1" manualBreakCount="1">
    <brk id="4"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J46"/>
  <sheetViews>
    <sheetView zoomScaleNormal="100" workbookViewId="0">
      <selection activeCell="C48" sqref="C48"/>
    </sheetView>
  </sheetViews>
  <sheetFormatPr baseColWidth="10" defaultColWidth="11" defaultRowHeight="12" x14ac:dyDescent="0.2"/>
  <cols>
    <col min="1" max="1" width="30.125" style="22" customWidth="1"/>
    <col min="2" max="2" width="13.25" style="22" customWidth="1"/>
    <col min="3" max="3" width="10.25" style="22" customWidth="1"/>
    <col min="4" max="4" width="11.25" style="22" customWidth="1"/>
    <col min="5" max="5" width="17.375" style="22" customWidth="1"/>
    <col min="6" max="6" width="10.625" style="22" customWidth="1"/>
    <col min="7" max="7" width="10.875" style="22" customWidth="1"/>
    <col min="8" max="16384" width="11" style="22"/>
  </cols>
  <sheetData>
    <row r="2" spans="1:6" x14ac:dyDescent="0.2">
      <c r="A2" s="116" t="s">
        <v>57</v>
      </c>
    </row>
    <row r="3" spans="1:6" x14ac:dyDescent="0.2">
      <c r="A3" s="98" t="s">
        <v>58</v>
      </c>
    </row>
    <row r="4" spans="1:6" x14ac:dyDescent="0.2">
      <c r="A4" s="117"/>
    </row>
    <row r="5" spans="1:6" x14ac:dyDescent="0.2">
      <c r="A5" s="117" t="s">
        <v>59</v>
      </c>
    </row>
    <row r="6" spans="1:6" ht="12.75" thickBot="1" x14ac:dyDescent="0.25">
      <c r="A6" s="433" t="s">
        <v>647</v>
      </c>
      <c r="B6" s="119" t="s">
        <v>60</v>
      </c>
      <c r="C6" s="119" t="s">
        <v>61</v>
      </c>
      <c r="D6" s="119" t="s">
        <v>62</v>
      </c>
      <c r="E6" s="120" t="s">
        <v>63</v>
      </c>
    </row>
    <row r="7" spans="1:6" x14ac:dyDescent="0.2">
      <c r="A7" s="121" t="s">
        <v>64</v>
      </c>
      <c r="B7" s="121"/>
      <c r="C7" s="121"/>
      <c r="D7" s="121"/>
      <c r="E7" s="121"/>
      <c r="F7" s="121"/>
    </row>
    <row r="8" spans="1:6" x14ac:dyDescent="0.2">
      <c r="A8" s="18" t="s">
        <v>65</v>
      </c>
      <c r="B8" s="110">
        <v>334000</v>
      </c>
      <c r="C8" s="110">
        <v>526606</v>
      </c>
      <c r="D8" s="122">
        <v>1</v>
      </c>
      <c r="E8" s="123" t="s">
        <v>66</v>
      </c>
      <c r="F8" s="18"/>
    </row>
    <row r="9" spans="1:6" ht="12" customHeight="1" x14ac:dyDescent="0.2">
      <c r="A9" s="98" t="s">
        <v>67</v>
      </c>
      <c r="B9" s="110">
        <v>150</v>
      </c>
      <c r="C9" s="110">
        <v>97205</v>
      </c>
      <c r="D9" s="122">
        <v>1</v>
      </c>
      <c r="E9" s="123" t="s">
        <v>68</v>
      </c>
      <c r="F9" s="124"/>
    </row>
    <row r="10" spans="1:6" x14ac:dyDescent="0.2">
      <c r="A10" s="18" t="s">
        <v>69</v>
      </c>
      <c r="B10" s="110">
        <v>100</v>
      </c>
      <c r="C10" s="125">
        <v>0</v>
      </c>
      <c r="D10" s="122">
        <v>1</v>
      </c>
      <c r="E10" s="123" t="s">
        <v>70</v>
      </c>
      <c r="F10" s="18"/>
    </row>
    <row r="11" spans="1:6" x14ac:dyDescent="0.2">
      <c r="A11" s="18" t="s">
        <v>71</v>
      </c>
      <c r="B11" s="110">
        <v>3500</v>
      </c>
      <c r="C11" s="110">
        <v>179703</v>
      </c>
      <c r="D11" s="122">
        <v>1</v>
      </c>
      <c r="E11" s="123" t="s">
        <v>72</v>
      </c>
      <c r="F11" s="18"/>
    </row>
    <row r="12" spans="1:6" x14ac:dyDescent="0.2">
      <c r="A12" s="18" t="s">
        <v>73</v>
      </c>
      <c r="B12" s="110">
        <v>6000</v>
      </c>
      <c r="C12" s="110">
        <v>29019</v>
      </c>
      <c r="D12" s="122">
        <v>1</v>
      </c>
      <c r="E12" s="123" t="s">
        <v>74</v>
      </c>
      <c r="F12" s="18"/>
    </row>
    <row r="13" spans="1:6" x14ac:dyDescent="0.2">
      <c r="A13" s="18" t="s">
        <v>75</v>
      </c>
      <c r="B13" s="110">
        <v>1000</v>
      </c>
      <c r="C13" s="110">
        <v>125</v>
      </c>
      <c r="D13" s="122">
        <v>1</v>
      </c>
      <c r="E13" s="123" t="s">
        <v>76</v>
      </c>
      <c r="F13" s="18"/>
    </row>
    <row r="14" spans="1:6" x14ac:dyDescent="0.2">
      <c r="A14" s="18" t="s">
        <v>77</v>
      </c>
      <c r="B14" s="110">
        <v>3000</v>
      </c>
      <c r="C14" s="110">
        <v>23701</v>
      </c>
      <c r="D14" s="122">
        <v>1</v>
      </c>
      <c r="E14" s="123" t="s">
        <v>78</v>
      </c>
      <c r="F14" s="18"/>
    </row>
    <row r="15" spans="1:6" x14ac:dyDescent="0.2">
      <c r="A15" s="18" t="s">
        <v>79</v>
      </c>
      <c r="B15" s="110">
        <v>69938739</v>
      </c>
      <c r="C15" s="110">
        <v>40006</v>
      </c>
      <c r="D15" s="122">
        <v>1</v>
      </c>
      <c r="E15" s="123" t="s">
        <v>80</v>
      </c>
      <c r="F15" s="18"/>
    </row>
    <row r="16" spans="1:6" x14ac:dyDescent="0.2">
      <c r="A16" s="18" t="s">
        <v>81</v>
      </c>
      <c r="B16" s="110">
        <v>10000</v>
      </c>
      <c r="C16" s="110">
        <v>1123</v>
      </c>
      <c r="D16" s="122">
        <v>1</v>
      </c>
      <c r="E16" s="123" t="s">
        <v>82</v>
      </c>
      <c r="F16" s="18"/>
    </row>
    <row r="17" spans="1:10" x14ac:dyDescent="0.2">
      <c r="A17" s="126" t="s">
        <v>83</v>
      </c>
      <c r="B17" s="127"/>
      <c r="C17" s="127">
        <f>SUM(C8:C16)</f>
        <v>897488</v>
      </c>
      <c r="D17" s="128"/>
      <c r="E17" s="129"/>
      <c r="F17" s="18"/>
    </row>
    <row r="18" spans="1:10" x14ac:dyDescent="0.2">
      <c r="A18" s="18"/>
      <c r="B18" s="108"/>
      <c r="C18" s="108"/>
      <c r="D18" s="122"/>
      <c r="E18" s="18"/>
      <c r="F18" s="18"/>
    </row>
    <row r="19" spans="1:10" x14ac:dyDescent="0.2">
      <c r="A19" s="18"/>
      <c r="B19" s="108"/>
      <c r="C19" s="108"/>
      <c r="D19" s="122"/>
      <c r="E19" s="18"/>
      <c r="F19" s="18"/>
      <c r="J19" s="18"/>
    </row>
    <row r="20" spans="1:10" x14ac:dyDescent="0.2">
      <c r="F20" s="18"/>
    </row>
    <row r="21" spans="1:10" x14ac:dyDescent="0.2">
      <c r="A21" s="117" t="s">
        <v>59</v>
      </c>
      <c r="B21" s="422"/>
      <c r="C21" s="422"/>
      <c r="D21" s="422"/>
      <c r="E21" s="422"/>
      <c r="F21" s="18"/>
      <c r="J21" s="17"/>
    </row>
    <row r="22" spans="1:10" ht="12.75" thickBot="1" x14ac:dyDescent="0.25">
      <c r="A22" s="433" t="s">
        <v>644</v>
      </c>
      <c r="B22" s="119" t="s">
        <v>60</v>
      </c>
      <c r="C22" s="119" t="s">
        <v>61</v>
      </c>
      <c r="D22" s="119" t="s">
        <v>62</v>
      </c>
      <c r="E22" s="120" t="s">
        <v>63</v>
      </c>
      <c r="F22" s="18"/>
    </row>
    <row r="23" spans="1:10" x14ac:dyDescent="0.2">
      <c r="A23" s="121" t="s">
        <v>64</v>
      </c>
      <c r="B23" s="121"/>
      <c r="C23" s="121"/>
      <c r="D23" s="121"/>
      <c r="E23" s="121"/>
      <c r="F23" s="18"/>
    </row>
    <row r="24" spans="1:10" x14ac:dyDescent="0.2">
      <c r="A24" s="18" t="s">
        <v>65</v>
      </c>
      <c r="B24" s="110">
        <v>334000</v>
      </c>
      <c r="C24" s="110">
        <v>485566</v>
      </c>
      <c r="D24" s="122">
        <v>1</v>
      </c>
      <c r="E24" s="123" t="s">
        <v>66</v>
      </c>
      <c r="F24" s="18"/>
    </row>
    <row r="25" spans="1:10" ht="14.25" customHeight="1" x14ac:dyDescent="0.2">
      <c r="A25" s="98" t="s">
        <v>67</v>
      </c>
      <c r="B25" s="110">
        <v>150</v>
      </c>
      <c r="C25" s="110">
        <v>97205</v>
      </c>
      <c r="D25" s="122">
        <v>1</v>
      </c>
      <c r="E25" s="123" t="s">
        <v>66</v>
      </c>
      <c r="F25" s="18"/>
    </row>
    <row r="26" spans="1:10" x14ac:dyDescent="0.2">
      <c r="A26" s="18" t="s">
        <v>69</v>
      </c>
      <c r="B26" s="110">
        <v>100</v>
      </c>
      <c r="C26" s="125">
        <v>0</v>
      </c>
      <c r="D26" s="122">
        <v>1</v>
      </c>
      <c r="E26" s="123" t="s">
        <v>66</v>
      </c>
      <c r="F26" s="18"/>
    </row>
    <row r="27" spans="1:10" x14ac:dyDescent="0.2">
      <c r="A27" s="18" t="s">
        <v>71</v>
      </c>
      <c r="B27" s="110">
        <v>3500</v>
      </c>
      <c r="C27" s="110">
        <v>178191</v>
      </c>
      <c r="D27" s="122">
        <v>1</v>
      </c>
      <c r="E27" s="123" t="s">
        <v>66</v>
      </c>
      <c r="F27" s="18"/>
    </row>
    <row r="28" spans="1:10" x14ac:dyDescent="0.2">
      <c r="A28" s="18" t="s">
        <v>73</v>
      </c>
      <c r="B28" s="110">
        <v>6000</v>
      </c>
      <c r="C28" s="110">
        <v>29019</v>
      </c>
      <c r="D28" s="122">
        <v>1</v>
      </c>
      <c r="E28" s="123" t="s">
        <v>66</v>
      </c>
      <c r="F28" s="18"/>
    </row>
    <row r="29" spans="1:10" x14ac:dyDescent="0.2">
      <c r="A29" s="18" t="s">
        <v>75</v>
      </c>
      <c r="B29" s="110">
        <v>1000</v>
      </c>
      <c r="C29" s="110">
        <v>125</v>
      </c>
      <c r="D29" s="122">
        <v>1</v>
      </c>
      <c r="E29" s="123" t="s">
        <v>66</v>
      </c>
      <c r="F29" s="18"/>
    </row>
    <row r="30" spans="1:10" x14ac:dyDescent="0.2">
      <c r="A30" s="18" t="s">
        <v>77</v>
      </c>
      <c r="B30" s="110">
        <v>3000</v>
      </c>
      <c r="C30" s="110">
        <v>15061</v>
      </c>
      <c r="D30" s="122">
        <v>1</v>
      </c>
      <c r="E30" s="123" t="s">
        <v>66</v>
      </c>
      <c r="F30" s="18"/>
    </row>
    <row r="31" spans="1:10" x14ac:dyDescent="0.2">
      <c r="A31" s="18" t="s">
        <v>79</v>
      </c>
      <c r="B31" s="110">
        <v>69938739</v>
      </c>
      <c r="C31" s="110">
        <v>3238</v>
      </c>
      <c r="D31" s="122">
        <v>1</v>
      </c>
      <c r="E31" s="123" t="s">
        <v>66</v>
      </c>
      <c r="F31" s="18"/>
    </row>
    <row r="32" spans="1:10" x14ac:dyDescent="0.2">
      <c r="A32" s="18" t="s">
        <v>81</v>
      </c>
      <c r="B32" s="110">
        <v>10000</v>
      </c>
      <c r="C32" s="110">
        <v>115</v>
      </c>
      <c r="D32" s="122">
        <v>1</v>
      </c>
      <c r="E32" s="123" t="s">
        <v>66</v>
      </c>
      <c r="F32" s="18"/>
    </row>
    <row r="33" spans="1:6" s="422" customFormat="1" x14ac:dyDescent="0.2">
      <c r="A33" s="126" t="s">
        <v>83</v>
      </c>
      <c r="B33" s="127"/>
      <c r="C33" s="127">
        <f>SUM(C24:C32)</f>
        <v>808520</v>
      </c>
      <c r="D33" s="128"/>
      <c r="E33" s="129"/>
      <c r="F33" s="18"/>
    </row>
    <row r="34" spans="1:6" s="422" customFormat="1" x14ac:dyDescent="0.2">
      <c r="A34" s="18"/>
      <c r="B34" s="108"/>
      <c r="C34" s="108"/>
      <c r="D34" s="122"/>
      <c r="E34" s="18"/>
      <c r="F34" s="18"/>
    </row>
    <row r="35" spans="1:6" s="422" customFormat="1" x14ac:dyDescent="0.2">
      <c r="A35" s="18"/>
      <c r="B35" s="108"/>
      <c r="C35" s="108"/>
      <c r="D35" s="122"/>
      <c r="E35" s="18"/>
      <c r="F35" s="18"/>
    </row>
    <row r="36" spans="1:6" x14ac:dyDescent="0.2">
      <c r="A36" s="18" t="s">
        <v>84</v>
      </c>
      <c r="B36" s="108"/>
      <c r="C36" s="108"/>
      <c r="D36" s="122"/>
      <c r="E36" s="18"/>
      <c r="F36" s="18"/>
    </row>
    <row r="37" spans="1:6" x14ac:dyDescent="0.2">
      <c r="A37" s="18"/>
      <c r="B37" s="108"/>
      <c r="C37" s="108"/>
      <c r="D37" s="122"/>
      <c r="E37" s="18"/>
      <c r="F37" s="18"/>
    </row>
    <row r="38" spans="1:6" x14ac:dyDescent="0.2">
      <c r="A38" s="17" t="s">
        <v>85</v>
      </c>
      <c r="B38" s="108"/>
      <c r="C38" s="108"/>
      <c r="D38" s="122"/>
      <c r="E38" s="18"/>
      <c r="F38" s="18"/>
    </row>
    <row r="39" spans="1:6" x14ac:dyDescent="0.2">
      <c r="A39" s="17" t="s">
        <v>86</v>
      </c>
      <c r="B39" s="108"/>
      <c r="C39" s="108"/>
      <c r="D39" s="122"/>
      <c r="E39" s="18"/>
      <c r="F39" s="18"/>
    </row>
    <row r="40" spans="1:6" x14ac:dyDescent="0.2">
      <c r="B40" s="108"/>
      <c r="C40" s="108"/>
      <c r="D40" s="122"/>
      <c r="E40" s="18"/>
      <c r="F40" s="18"/>
    </row>
    <row r="41" spans="1:6" ht="12.75" thickBot="1" x14ac:dyDescent="0.25">
      <c r="A41" s="1" t="s">
        <v>87</v>
      </c>
      <c r="B41" s="130">
        <v>41455</v>
      </c>
      <c r="C41" s="131">
        <v>41274</v>
      </c>
      <c r="D41" s="122"/>
      <c r="E41" s="18"/>
      <c r="F41" s="18"/>
    </row>
    <row r="42" spans="1:6" x14ac:dyDescent="0.2">
      <c r="A42" s="22" t="s">
        <v>88</v>
      </c>
      <c r="B42" s="29">
        <v>623</v>
      </c>
      <c r="C42" s="422">
        <v>596</v>
      </c>
      <c r="D42" s="122"/>
      <c r="E42" s="18"/>
      <c r="F42" s="18"/>
    </row>
    <row r="43" spans="1:6" x14ac:dyDescent="0.2">
      <c r="A43" s="18" t="s">
        <v>89</v>
      </c>
      <c r="B43" s="29">
        <v>439</v>
      </c>
      <c r="C43" s="422">
        <v>431</v>
      </c>
      <c r="D43" s="122"/>
      <c r="E43" s="18"/>
      <c r="F43" s="18"/>
    </row>
    <row r="44" spans="1:6" x14ac:dyDescent="0.2">
      <c r="A44" s="26" t="s">
        <v>90</v>
      </c>
      <c r="B44" s="132">
        <v>11.36</v>
      </c>
      <c r="C44" s="26">
        <v>11.07</v>
      </c>
      <c r="D44" s="122"/>
      <c r="E44" s="18"/>
      <c r="F44" s="18"/>
    </row>
    <row r="45" spans="1:6" x14ac:dyDescent="0.2">
      <c r="A45" s="18"/>
      <c r="B45" s="108"/>
      <c r="C45" s="108"/>
      <c r="D45" s="122"/>
      <c r="E45" s="18"/>
      <c r="F45" s="18"/>
    </row>
    <row r="46" spans="1:6" x14ac:dyDescent="0.2">
      <c r="B46" s="18"/>
      <c r="D46" s="122"/>
      <c r="E46" s="18"/>
      <c r="F46" s="18"/>
    </row>
  </sheetData>
  <pageMargins left="0.74803149606299213" right="0.74803149606299213" top="0.98425196850393704" bottom="0.98425196850393704" header="0.51181102362204722" footer="0.51181102362204722"/>
  <pageSetup paperSize="9" scale="82" fitToHeight="2" orientation="portrait" r:id="rId1"/>
  <headerFooter>
    <oddFooter>&amp;R&amp;A</oddFooter>
  </headerFooter>
  <colBreaks count="1" manualBreakCount="1">
    <brk id="5" max="1048575" man="1"/>
  </col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8"/>
  <sheetViews>
    <sheetView showGridLines="0" tabSelected="1" zoomScaleNormal="100" workbookViewId="0">
      <selection activeCell="D19" sqref="D19"/>
    </sheetView>
  </sheetViews>
  <sheetFormatPr baseColWidth="10" defaultColWidth="11" defaultRowHeight="12" x14ac:dyDescent="0.2"/>
  <cols>
    <col min="1" max="1" width="31.375" style="305" customWidth="1"/>
    <col min="2" max="2" width="19.625" style="305" customWidth="1"/>
    <col min="3" max="3" width="11" style="305" hidden="1" customWidth="1"/>
    <col min="4" max="4" width="18.5" style="305" customWidth="1"/>
    <col min="5" max="5" width="22.625" style="305" customWidth="1"/>
    <col min="6" max="16384" width="11" style="305"/>
  </cols>
  <sheetData>
    <row r="1" spans="1:7" x14ac:dyDescent="0.2">
      <c r="A1" s="304" t="s">
        <v>529</v>
      </c>
      <c r="B1" s="306"/>
      <c r="C1" s="306"/>
      <c r="D1" s="306"/>
      <c r="G1" s="22"/>
    </row>
    <row r="2" spans="1:7" x14ac:dyDescent="0.2">
      <c r="G2" s="22"/>
    </row>
    <row r="3" spans="1:7" ht="12.75" customHeight="1" x14ac:dyDescent="0.2">
      <c r="A3" s="308"/>
      <c r="B3" s="311"/>
      <c r="C3" s="311"/>
      <c r="D3" s="309"/>
      <c r="E3" s="309"/>
    </row>
    <row r="5" spans="1:7" ht="24.75" customHeight="1" thickBot="1" x14ac:dyDescent="0.25">
      <c r="A5" s="387" t="s">
        <v>530</v>
      </c>
      <c r="B5" s="464" t="s">
        <v>659</v>
      </c>
      <c r="C5" s="464"/>
      <c r="D5" s="384" t="s">
        <v>660</v>
      </c>
    </row>
    <row r="6" spans="1:7" ht="15" customHeight="1" thickTop="1" x14ac:dyDescent="0.2">
      <c r="A6" s="388" t="s">
        <v>531</v>
      </c>
      <c r="B6" s="389">
        <v>0.1</v>
      </c>
      <c r="C6" s="439"/>
      <c r="D6" s="439">
        <v>2.9000000000000001E-2</v>
      </c>
    </row>
    <row r="7" spans="1:7" ht="16.5" customHeight="1" x14ac:dyDescent="0.2">
      <c r="A7" s="385" t="s">
        <v>532</v>
      </c>
      <c r="B7" s="465">
        <v>0.13200000000000001</v>
      </c>
      <c r="C7" s="465"/>
      <c r="D7" s="439">
        <v>9.5000000000000001E-2</v>
      </c>
    </row>
    <row r="8" spans="1:7" ht="18.75" customHeight="1" x14ac:dyDescent="0.2">
      <c r="A8" s="385" t="s">
        <v>661</v>
      </c>
      <c r="B8" s="465">
        <v>0.45</v>
      </c>
      <c r="C8" s="465"/>
      <c r="D8" s="439">
        <v>0.14399999999999999</v>
      </c>
    </row>
  </sheetData>
  <mergeCells count="3">
    <mergeCell ref="B5:C5"/>
    <mergeCell ref="B7:C7"/>
    <mergeCell ref="B8:C8"/>
  </mergeCells>
  <pageMargins left="0.78740157480314965" right="0.78740157480314965" top="0.98425196850393704" bottom="0.98425196850393704" header="0.51181102362204722" footer="0.51181102362204722"/>
  <pageSetup paperSize="9" scale="99" orientation="portrait" r:id="rId1"/>
  <headerFooter>
    <oddFooter>&amp;R&amp;A</oddFooter>
  </headerFooter>
  <rowBreaks count="1" manualBreakCount="1">
    <brk id="41" max="16383"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7">
    <pageSetUpPr fitToPage="1"/>
  </sheetPr>
  <dimension ref="A1:M18"/>
  <sheetViews>
    <sheetView showGridLines="0" zoomScaleNormal="100" workbookViewId="0">
      <selection activeCell="A33" sqref="A33"/>
    </sheetView>
  </sheetViews>
  <sheetFormatPr baseColWidth="10" defaultColWidth="11" defaultRowHeight="12" x14ac:dyDescent="0.2"/>
  <cols>
    <col min="1" max="1" width="25.75" style="22" customWidth="1"/>
    <col min="2" max="2" width="9.875" style="22" customWidth="1"/>
    <col min="3" max="3" width="14.125" style="22" customWidth="1"/>
    <col min="4" max="4" width="11.125" style="22" customWidth="1"/>
    <col min="5" max="5" width="3.625" style="22" customWidth="1"/>
    <col min="6" max="6" width="15.125" style="22" customWidth="1"/>
    <col min="7" max="7" width="11.125" style="22" customWidth="1"/>
    <col min="8" max="8" width="2.125" style="22" customWidth="1"/>
    <col min="9" max="9" width="15.625" style="22" customWidth="1"/>
    <col min="10" max="11" width="16.125" style="22" customWidth="1"/>
    <col min="12" max="12" width="11" style="22" customWidth="1"/>
    <col min="13" max="16384" width="11" style="22"/>
  </cols>
  <sheetData>
    <row r="1" spans="1:13" x14ac:dyDescent="0.2">
      <c r="A1" s="116" t="s">
        <v>533</v>
      </c>
      <c r="F1" s="18"/>
      <c r="G1" s="18"/>
      <c r="H1" s="18"/>
      <c r="I1" s="18"/>
    </row>
    <row r="3" spans="1:13" x14ac:dyDescent="0.2">
      <c r="A3" s="312"/>
    </row>
    <row r="4" spans="1:13" ht="12.75" x14ac:dyDescent="0.2">
      <c r="A4" s="313"/>
      <c r="C4" s="467">
        <v>2012</v>
      </c>
      <c r="D4" s="468"/>
      <c r="E4" s="314"/>
      <c r="F4" s="469">
        <v>2011</v>
      </c>
      <c r="G4" s="468"/>
    </row>
    <row r="5" spans="1:13" ht="51" thickBot="1" x14ac:dyDescent="0.25">
      <c r="A5" s="466" t="s">
        <v>534</v>
      </c>
      <c r="B5" s="466"/>
      <c r="C5" s="120" t="s">
        <v>535</v>
      </c>
      <c r="D5" s="286" t="s">
        <v>536</v>
      </c>
      <c r="E5" s="286"/>
      <c r="F5" s="315" t="s">
        <v>537</v>
      </c>
      <c r="G5" s="316" t="s">
        <v>538</v>
      </c>
      <c r="H5" s="1"/>
      <c r="L5" s="317"/>
      <c r="M5" s="317"/>
    </row>
    <row r="6" spans="1:13" x14ac:dyDescent="0.2">
      <c r="A6" s="418" t="s">
        <v>637</v>
      </c>
      <c r="B6" s="92"/>
      <c r="C6" s="287">
        <v>105409</v>
      </c>
      <c r="D6" s="318">
        <v>0.95</v>
      </c>
      <c r="E6" s="318"/>
      <c r="F6" s="287">
        <v>95239</v>
      </c>
      <c r="G6" s="318">
        <v>0.94</v>
      </c>
      <c r="L6" s="319"/>
    </row>
    <row r="7" spans="1:13" x14ac:dyDescent="0.2">
      <c r="A7" s="418" t="s">
        <v>635</v>
      </c>
      <c r="B7" s="82"/>
      <c r="C7" s="287">
        <v>5276</v>
      </c>
      <c r="D7" s="318">
        <v>0.89</v>
      </c>
      <c r="E7" s="318"/>
      <c r="F7" s="287">
        <v>4959</v>
      </c>
      <c r="G7" s="318">
        <v>0.87</v>
      </c>
      <c r="L7" s="319"/>
    </row>
    <row r="8" spans="1:13" ht="12" customHeight="1" x14ac:dyDescent="0.2">
      <c r="A8" s="418" t="s">
        <v>636</v>
      </c>
      <c r="B8" s="82"/>
      <c r="C8" s="287">
        <v>2088</v>
      </c>
      <c r="D8" s="318">
        <v>0.03</v>
      </c>
      <c r="E8" s="318"/>
      <c r="F8" s="287">
        <v>2579</v>
      </c>
      <c r="G8" s="318">
        <v>0.03</v>
      </c>
      <c r="H8" s="310" t="s">
        <v>539</v>
      </c>
      <c r="L8" s="319"/>
    </row>
    <row r="9" spans="1:13" x14ac:dyDescent="0.2">
      <c r="A9" s="149" t="s">
        <v>540</v>
      </c>
      <c r="B9" s="320"/>
      <c r="C9" s="321">
        <f>SUM(C6:C8)</f>
        <v>112773</v>
      </c>
      <c r="D9" s="322"/>
      <c r="E9" s="322"/>
      <c r="F9" s="322">
        <f>SUM(F6:F8)</f>
        <v>102777</v>
      </c>
      <c r="G9" s="323"/>
      <c r="H9" s="324"/>
      <c r="L9" s="103"/>
    </row>
    <row r="10" spans="1:13" ht="13.5" customHeight="1" x14ac:dyDescent="0.2">
      <c r="A10" s="325"/>
      <c r="B10" s="325"/>
      <c r="C10" s="326"/>
      <c r="D10" s="327"/>
      <c r="E10" s="327"/>
      <c r="F10" s="327"/>
      <c r="G10" s="327"/>
      <c r="H10" s="327"/>
      <c r="I10" s="327"/>
      <c r="J10" s="327"/>
      <c r="K10" s="327"/>
    </row>
    <row r="12" spans="1:13" ht="14.25" x14ac:dyDescent="0.2">
      <c r="A12" s="22" t="s">
        <v>541</v>
      </c>
    </row>
    <row r="13" spans="1:13" ht="14.25" x14ac:dyDescent="0.2">
      <c r="A13" s="22" t="s">
        <v>542</v>
      </c>
    </row>
    <row r="14" spans="1:13" x14ac:dyDescent="0.2">
      <c r="A14" s="22" t="s">
        <v>543</v>
      </c>
    </row>
    <row r="16" spans="1:13" x14ac:dyDescent="0.2">
      <c r="A16" s="22" t="s">
        <v>544</v>
      </c>
    </row>
    <row r="17" spans="1:1" x14ac:dyDescent="0.2">
      <c r="A17" s="22" t="s">
        <v>545</v>
      </c>
    </row>
    <row r="18" spans="1:1" x14ac:dyDescent="0.2">
      <c r="A18" s="22" t="s">
        <v>546</v>
      </c>
    </row>
  </sheetData>
  <mergeCells count="3">
    <mergeCell ref="A5:B5"/>
    <mergeCell ref="C4:D4"/>
    <mergeCell ref="F4:G4"/>
  </mergeCells>
  <phoneticPr fontId="2" type="noConversion"/>
  <pageMargins left="0.74803149606299213" right="0.74803149606299213" top="0.98425196850393704" bottom="0.98425196850393704" header="0.51181102362204722" footer="0.51181102362204722"/>
  <pageSetup paperSize="9" scale="78" orientation="portrait" r:id="rId1"/>
  <headerFooter>
    <oddFooter>&amp;R&amp;A</oddFooter>
  </headerFooter>
  <rowBreaks count="1" manualBreakCount="1">
    <brk id="47" max="16383" man="1"/>
  </rowBreaks>
  <colBreaks count="1" manualBreakCount="1">
    <brk id="1" max="1048575" man="1"/>
  </col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5">
    <pageSetUpPr fitToPage="1"/>
  </sheetPr>
  <dimension ref="A1:K20"/>
  <sheetViews>
    <sheetView zoomScaleNormal="100" workbookViewId="0">
      <selection activeCell="C4" sqref="C4"/>
    </sheetView>
  </sheetViews>
  <sheetFormatPr baseColWidth="10" defaultColWidth="11" defaultRowHeight="12" x14ac:dyDescent="0.2"/>
  <cols>
    <col min="1" max="1" width="18" style="22" customWidth="1"/>
    <col min="2" max="2" width="22.5" style="22" customWidth="1"/>
    <col min="3" max="3" width="10.25" style="22" customWidth="1"/>
    <col min="4" max="4" width="11.875" style="22" customWidth="1"/>
    <col min="5" max="5" width="10.375" style="22" customWidth="1"/>
    <col min="6" max="6" width="11.875" style="22" customWidth="1"/>
    <col min="7" max="7" width="9.875" style="22" bestFit="1" customWidth="1"/>
    <col min="8" max="8" width="11.375" style="22" customWidth="1"/>
    <col min="9" max="9" width="9.375" style="22" customWidth="1"/>
    <col min="10" max="16384" width="11" style="22"/>
  </cols>
  <sheetData>
    <row r="1" spans="1:11" x14ac:dyDescent="0.2">
      <c r="A1" s="116" t="s">
        <v>547</v>
      </c>
      <c r="B1" s="289"/>
      <c r="C1" s="289"/>
      <c r="D1" s="289"/>
      <c r="E1" s="289"/>
      <c r="F1" s="289"/>
      <c r="G1" s="289"/>
      <c r="H1" s="289"/>
      <c r="I1" s="289"/>
    </row>
    <row r="2" spans="1:11" x14ac:dyDescent="0.2">
      <c r="B2" s="18"/>
      <c r="C2" s="18"/>
      <c r="D2" s="18"/>
      <c r="E2" s="18"/>
      <c r="F2" s="18"/>
      <c r="G2" s="18"/>
      <c r="H2" s="18"/>
      <c r="I2" s="18"/>
    </row>
    <row r="3" spans="1:11" ht="24.75" thickBot="1" x14ac:dyDescent="0.25">
      <c r="A3" s="472" t="s">
        <v>548</v>
      </c>
      <c r="B3" s="472"/>
      <c r="C3" s="328" t="s">
        <v>549</v>
      </c>
      <c r="D3" s="217" t="s">
        <v>550</v>
      </c>
      <c r="E3" s="328" t="s">
        <v>551</v>
      </c>
      <c r="F3" s="217" t="s">
        <v>552</v>
      </c>
      <c r="G3" s="328" t="s">
        <v>553</v>
      </c>
      <c r="H3" s="217" t="s">
        <v>554</v>
      </c>
      <c r="I3" s="328" t="s">
        <v>555</v>
      </c>
    </row>
    <row r="4" spans="1:11" x14ac:dyDescent="0.2">
      <c r="A4" s="473" t="s">
        <v>556</v>
      </c>
      <c r="B4" s="473"/>
      <c r="C4" s="214">
        <f>SUM(C5:C7)</f>
        <v>112773</v>
      </c>
      <c r="D4" s="421">
        <v>9.725911439329811E-2</v>
      </c>
      <c r="E4" s="218">
        <f>SUM(E5:E7)</f>
        <v>102777</v>
      </c>
      <c r="F4" s="208">
        <v>0.1179189871214758</v>
      </c>
      <c r="G4" s="218">
        <f>SUM(G5:G7)</f>
        <v>91936</v>
      </c>
      <c r="H4" s="208">
        <v>0.13792036438800392</v>
      </c>
      <c r="I4" s="218">
        <f>SUM(I5:I7)</f>
        <v>80793</v>
      </c>
      <c r="K4" s="29"/>
    </row>
    <row r="5" spans="1:11" x14ac:dyDescent="0.2">
      <c r="A5" s="474" t="s">
        <v>557</v>
      </c>
      <c r="B5" s="475"/>
      <c r="C5" s="327">
        <v>5276</v>
      </c>
      <c r="D5" s="421">
        <v>6.3924178261746317E-2</v>
      </c>
      <c r="E5" s="265">
        <v>4959</v>
      </c>
      <c r="F5" s="208">
        <v>0.12118471625593488</v>
      </c>
      <c r="G5" s="265">
        <v>4423</v>
      </c>
      <c r="H5" s="208">
        <v>9.0214444170569383E-2</v>
      </c>
      <c r="I5" s="265">
        <v>4057</v>
      </c>
      <c r="K5" s="29"/>
    </row>
    <row r="6" spans="1:11" x14ac:dyDescent="0.2">
      <c r="A6" s="474" t="s">
        <v>558</v>
      </c>
      <c r="B6" s="475"/>
      <c r="C6" s="327">
        <v>105409</v>
      </c>
      <c r="D6" s="421">
        <v>0.10678398555213725</v>
      </c>
      <c r="E6" s="265">
        <v>95239</v>
      </c>
      <c r="F6" s="208">
        <v>0.12111830488522661</v>
      </c>
      <c r="G6" s="265">
        <v>84950</v>
      </c>
      <c r="H6" s="208">
        <v>0.14865595759640868</v>
      </c>
      <c r="I6" s="265">
        <v>73956</v>
      </c>
    </row>
    <row r="7" spans="1:11" x14ac:dyDescent="0.2">
      <c r="A7" s="474" t="s">
        <v>559</v>
      </c>
      <c r="B7" s="475"/>
      <c r="C7" s="327">
        <v>2088</v>
      </c>
      <c r="D7" s="421">
        <v>-0.19038386971694454</v>
      </c>
      <c r="E7" s="265">
        <v>2579</v>
      </c>
      <c r="F7" s="208">
        <v>6.2426843542723372E-3</v>
      </c>
      <c r="G7" s="265">
        <v>2563</v>
      </c>
      <c r="H7" s="208">
        <v>-7.805755395683453E-2</v>
      </c>
      <c r="I7" s="265">
        <v>2780</v>
      </c>
    </row>
    <row r="8" spans="1:11" x14ac:dyDescent="0.2">
      <c r="A8" s="476" t="s">
        <v>638</v>
      </c>
      <c r="B8" s="470"/>
      <c r="C8" s="327">
        <v>33939</v>
      </c>
      <c r="D8" s="421">
        <v>0.16169775800102687</v>
      </c>
      <c r="E8" s="265">
        <v>29215</v>
      </c>
      <c r="F8" s="208">
        <v>9.0763142174432501E-2</v>
      </c>
      <c r="G8" s="265">
        <v>26784</v>
      </c>
      <c r="H8" s="208">
        <v>1.0145200829719026E-2</v>
      </c>
      <c r="I8" s="265">
        <v>26515</v>
      </c>
    </row>
    <row r="9" spans="1:11" x14ac:dyDescent="0.2">
      <c r="A9" s="477" t="s">
        <v>639</v>
      </c>
      <c r="B9" s="473"/>
      <c r="C9" s="330">
        <v>32418</v>
      </c>
      <c r="D9" s="329">
        <v>7.5188219296209086E-2</v>
      </c>
      <c r="E9" s="331">
        <v>30151</v>
      </c>
      <c r="F9" s="208">
        <v>7.6129630951531163E-2</v>
      </c>
      <c r="G9" s="331">
        <v>28018</v>
      </c>
      <c r="H9" s="208">
        <v>0.18394253116416648</v>
      </c>
      <c r="I9" s="331">
        <v>23665</v>
      </c>
    </row>
    <row r="10" spans="1:11" x14ac:dyDescent="0.2">
      <c r="A10" s="126" t="s">
        <v>560</v>
      </c>
      <c r="B10" s="324"/>
      <c r="C10" s="296">
        <f>SUM(C5:C9)</f>
        <v>179130</v>
      </c>
      <c r="D10" s="332">
        <v>0.1047655464620736</v>
      </c>
      <c r="E10" s="296">
        <f>SUM(E5:E9)</f>
        <v>162143</v>
      </c>
      <c r="F10" s="332">
        <v>0.10498303098038682</v>
      </c>
      <c r="G10" s="296">
        <f>SUM(G5:G9)</f>
        <v>146738</v>
      </c>
      <c r="H10" s="332">
        <v>0.12036832018813037</v>
      </c>
      <c r="I10" s="296">
        <f>SUM(I5:I9)</f>
        <v>130973</v>
      </c>
    </row>
    <row r="11" spans="1:11" x14ac:dyDescent="0.2">
      <c r="A11" s="78"/>
      <c r="B11" s="78"/>
      <c r="C11" s="78"/>
      <c r="D11" s="78"/>
      <c r="E11" s="326"/>
      <c r="F11" s="78"/>
      <c r="G11" s="333"/>
      <c r="H11" s="334"/>
      <c r="I11" s="333"/>
    </row>
    <row r="12" spans="1:11" x14ac:dyDescent="0.2">
      <c r="A12" s="470"/>
      <c r="B12" s="471"/>
      <c r="C12" s="471"/>
      <c r="D12" s="471"/>
      <c r="E12" s="471"/>
      <c r="F12" s="471"/>
      <c r="G12" s="471"/>
      <c r="H12" s="471"/>
      <c r="I12" s="471"/>
    </row>
    <row r="13" spans="1:11" x14ac:dyDescent="0.2">
      <c r="D13" s="208"/>
      <c r="F13" s="208"/>
    </row>
    <row r="14" spans="1:11" x14ac:dyDescent="0.2">
      <c r="D14" s="208"/>
      <c r="F14" s="208"/>
      <c r="H14" s="208"/>
    </row>
    <row r="15" spans="1:11" x14ac:dyDescent="0.2">
      <c r="D15" s="208"/>
      <c r="F15" s="208"/>
      <c r="H15" s="208"/>
    </row>
    <row r="16" spans="1:11" x14ac:dyDescent="0.2">
      <c r="D16" s="208"/>
      <c r="F16" s="208"/>
      <c r="H16" s="208"/>
    </row>
    <row r="17" spans="4:8" x14ac:dyDescent="0.2">
      <c r="D17" s="208"/>
      <c r="F17" s="208"/>
      <c r="H17" s="208"/>
    </row>
    <row r="18" spans="4:8" x14ac:dyDescent="0.2">
      <c r="D18" s="208"/>
      <c r="F18" s="208"/>
      <c r="H18" s="208"/>
    </row>
    <row r="19" spans="4:8" x14ac:dyDescent="0.2">
      <c r="D19" s="208"/>
      <c r="F19" s="208"/>
      <c r="H19" s="208"/>
    </row>
    <row r="20" spans="4:8" x14ac:dyDescent="0.2">
      <c r="H20" s="208"/>
    </row>
  </sheetData>
  <mergeCells count="8">
    <mergeCell ref="A12:I12"/>
    <mergeCell ref="A3:B3"/>
    <mergeCell ref="A4:B4"/>
    <mergeCell ref="A5:B5"/>
    <mergeCell ref="A6:B6"/>
    <mergeCell ref="A7:B7"/>
    <mergeCell ref="A8:B8"/>
    <mergeCell ref="A9:B9"/>
  </mergeCells>
  <phoneticPr fontId="2" type="noConversion"/>
  <pageMargins left="0.74803149606299213" right="0.74803149606299213" top="0.98425196850393704" bottom="0.98425196850393704" header="0.51181102362204722" footer="0.51181102362204722"/>
  <pageSetup paperSize="9" scale="72" fitToHeight="0" orientation="portrait" r:id="rId1"/>
  <headerFooter>
    <oddFooter>&amp;R&amp;A</oddFooter>
  </headerFooter>
  <rowBreaks count="1" manualBreakCount="1">
    <brk id="45" max="16383" man="1"/>
  </rowBreaks>
  <colBreaks count="1" manualBreakCount="1">
    <brk id="1" max="1048575" man="1"/>
  </colBreaks>
  <ignoredErrors>
    <ignoredError sqref="C4 C10:C11" formulaRange="1"/>
    <ignoredError sqref="D11:I11 G10" formula="1" formulaRange="1"/>
    <ignoredError sqref="E10" formula="1"/>
  </ignoredError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0">
    <pageSetUpPr fitToPage="1"/>
  </sheetPr>
  <dimension ref="A1:F25"/>
  <sheetViews>
    <sheetView zoomScaleNormal="100" workbookViewId="0">
      <selection activeCell="A12" sqref="A12"/>
    </sheetView>
  </sheetViews>
  <sheetFormatPr baseColWidth="10" defaultColWidth="11" defaultRowHeight="12" x14ac:dyDescent="0.2"/>
  <cols>
    <col min="1" max="1" width="42.625" style="22" customWidth="1"/>
    <col min="2" max="2" width="22.375" style="22" customWidth="1"/>
    <col min="3" max="4" width="10" style="22" customWidth="1"/>
    <col min="5" max="16384" width="11" style="22"/>
  </cols>
  <sheetData>
    <row r="1" spans="1:4" x14ac:dyDescent="0.2">
      <c r="A1" s="335" t="s">
        <v>561</v>
      </c>
      <c r="B1" s="336"/>
      <c r="C1" s="289"/>
      <c r="D1" s="18"/>
    </row>
    <row r="2" spans="1:4" x14ac:dyDescent="0.2">
      <c r="A2" s="18"/>
      <c r="B2" s="18"/>
      <c r="C2" s="18"/>
      <c r="D2" s="18"/>
    </row>
    <row r="3" spans="1:4" x14ac:dyDescent="0.2">
      <c r="A3" s="18"/>
      <c r="B3" s="18"/>
    </row>
    <row r="4" spans="1:4" ht="12.75" thickBot="1" x14ac:dyDescent="0.25">
      <c r="A4" s="1"/>
      <c r="B4" s="118" t="s">
        <v>562</v>
      </c>
      <c r="C4" s="2">
        <v>41274</v>
      </c>
      <c r="D4" s="3">
        <v>40908</v>
      </c>
    </row>
    <row r="5" spans="1:4" x14ac:dyDescent="0.2">
      <c r="A5" s="337" t="s">
        <v>563</v>
      </c>
      <c r="B5" s="22" t="s">
        <v>564</v>
      </c>
      <c r="C5" s="279">
        <v>16</v>
      </c>
      <c r="D5" s="279">
        <v>16</v>
      </c>
    </row>
    <row r="6" spans="1:4" x14ac:dyDescent="0.2">
      <c r="A6" s="337"/>
      <c r="B6" s="22" t="s">
        <v>565</v>
      </c>
      <c r="C6" s="279">
        <v>14</v>
      </c>
      <c r="D6" s="279">
        <v>10</v>
      </c>
    </row>
    <row r="7" spans="1:4" x14ac:dyDescent="0.2">
      <c r="A7" s="337"/>
      <c r="B7" s="338" t="s">
        <v>566</v>
      </c>
      <c r="C7" s="103">
        <v>40</v>
      </c>
      <c r="D7" s="103">
        <v>31</v>
      </c>
    </row>
    <row r="8" spans="1:4" x14ac:dyDescent="0.2">
      <c r="A8" s="337"/>
      <c r="B8" s="338" t="s">
        <v>567</v>
      </c>
      <c r="C8" s="103">
        <v>19</v>
      </c>
      <c r="D8" s="103">
        <v>10</v>
      </c>
    </row>
    <row r="9" spans="1:4" x14ac:dyDescent="0.2">
      <c r="A9" s="337"/>
      <c r="B9" s="22" t="s">
        <v>568</v>
      </c>
      <c r="C9" s="279">
        <v>20</v>
      </c>
      <c r="D9" s="279">
        <v>20</v>
      </c>
    </row>
    <row r="10" spans="1:4" x14ac:dyDescent="0.2">
      <c r="A10" s="337"/>
      <c r="B10" s="339" t="s">
        <v>569</v>
      </c>
      <c r="C10" s="340">
        <v>64</v>
      </c>
      <c r="D10" s="340">
        <v>52</v>
      </c>
    </row>
    <row r="11" spans="1:4" x14ac:dyDescent="0.2">
      <c r="A11" s="341"/>
      <c r="B11" s="342"/>
      <c r="C11" s="343"/>
      <c r="D11" s="343"/>
    </row>
    <row r="12" spans="1:4" x14ac:dyDescent="0.2">
      <c r="A12" s="344" t="s">
        <v>570</v>
      </c>
      <c r="B12" s="345"/>
      <c r="C12" s="346">
        <f>SUM(C5:C11)</f>
        <v>173</v>
      </c>
      <c r="D12" s="347">
        <f>SUM(D5:D11)</f>
        <v>139</v>
      </c>
    </row>
    <row r="13" spans="1:4" x14ac:dyDescent="0.2">
      <c r="A13" s="337" t="s">
        <v>571</v>
      </c>
      <c r="B13" s="18" t="s">
        <v>572</v>
      </c>
      <c r="C13" s="279">
        <v>19</v>
      </c>
      <c r="D13" s="279">
        <v>12</v>
      </c>
    </row>
    <row r="14" spans="1:4" x14ac:dyDescent="0.2">
      <c r="A14" s="337"/>
      <c r="B14" s="18" t="s">
        <v>573</v>
      </c>
      <c r="C14" s="279">
        <v>286</v>
      </c>
      <c r="D14" s="279">
        <v>263</v>
      </c>
    </row>
    <row r="15" spans="1:4" x14ac:dyDescent="0.2">
      <c r="A15" s="344" t="s">
        <v>574</v>
      </c>
      <c r="B15" s="324"/>
      <c r="C15" s="296">
        <f>SUM(C13:C14)</f>
        <v>305</v>
      </c>
      <c r="D15" s="348">
        <f>D13+D14</f>
        <v>275</v>
      </c>
    </row>
    <row r="16" spans="1:4" x14ac:dyDescent="0.2">
      <c r="A16" s="337" t="s">
        <v>575</v>
      </c>
      <c r="B16" s="18" t="s">
        <v>576</v>
      </c>
      <c r="C16" s="279">
        <v>3</v>
      </c>
      <c r="D16" s="279">
        <v>4</v>
      </c>
    </row>
    <row r="17" spans="1:6" x14ac:dyDescent="0.2">
      <c r="A17" s="349" t="s">
        <v>577</v>
      </c>
      <c r="B17" s="324"/>
      <c r="C17" s="296">
        <f>+C12+C15+C16</f>
        <v>481</v>
      </c>
      <c r="D17" s="348">
        <f>+D12+D15+D16</f>
        <v>418</v>
      </c>
    </row>
    <row r="18" spans="1:6" x14ac:dyDescent="0.2">
      <c r="A18" s="350"/>
      <c r="C18" s="103"/>
      <c r="D18" s="103"/>
      <c r="F18" s="29"/>
    </row>
    <row r="19" spans="1:6" ht="53.25" customHeight="1" x14ac:dyDescent="0.2">
      <c r="A19" s="78" t="s">
        <v>578</v>
      </c>
      <c r="B19" s="78"/>
      <c r="C19" s="78"/>
      <c r="D19" s="78"/>
    </row>
    <row r="25" spans="1:6" x14ac:dyDescent="0.2">
      <c r="A25" s="18"/>
    </row>
  </sheetData>
  <phoneticPr fontId="2" type="noConversion"/>
  <pageMargins left="0.74803149606299213" right="0.74803149606299213" top="0.98425196850393704" bottom="0.98425196850393704" header="0.51181102362204722" footer="0.51181102362204722"/>
  <pageSetup paperSize="9" scale="93" fitToHeight="0" orientation="portrait" r:id="rId1"/>
  <headerFooter>
    <oddFooter>&amp;R&amp;A</oddFooter>
  </headerFooter>
  <ignoredErrors>
    <ignoredError sqref="C12" formulaRange="1"/>
  </ignoredError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1">
    <pageSetUpPr fitToPage="1"/>
  </sheetPr>
  <dimension ref="A1:F14"/>
  <sheetViews>
    <sheetView zoomScaleNormal="100" workbookViewId="0">
      <selection activeCell="C13" sqref="C13"/>
    </sheetView>
  </sheetViews>
  <sheetFormatPr baseColWidth="10" defaultColWidth="11" defaultRowHeight="12" x14ac:dyDescent="0.2"/>
  <cols>
    <col min="1" max="1" width="42.875" style="22" customWidth="1"/>
    <col min="2" max="2" width="6.75" style="22" customWidth="1"/>
    <col min="3" max="3" width="6.625" style="22" customWidth="1"/>
    <col min="4" max="4" width="10.25" style="22" customWidth="1"/>
    <col min="5" max="5" width="8.5" style="22" customWidth="1"/>
    <col min="6" max="6" width="11.5" style="22" customWidth="1"/>
    <col min="7" max="16384" width="11" style="22"/>
  </cols>
  <sheetData>
    <row r="1" spans="1:6" x14ac:dyDescent="0.2">
      <c r="A1" s="336" t="s">
        <v>579</v>
      </c>
      <c r="B1" s="336"/>
      <c r="C1" s="289"/>
    </row>
    <row r="2" spans="1:6" x14ac:dyDescent="0.2">
      <c r="A2" s="18" t="s">
        <v>580</v>
      </c>
      <c r="B2" s="288"/>
      <c r="C2" s="18"/>
    </row>
    <row r="3" spans="1:6" x14ac:dyDescent="0.2">
      <c r="A3" s="351"/>
      <c r="B3" s="288"/>
      <c r="C3" s="18"/>
    </row>
    <row r="4" spans="1:6" ht="60.75" customHeight="1" thickBot="1" x14ac:dyDescent="0.25">
      <c r="A4" s="88">
        <v>2012</v>
      </c>
      <c r="B4" s="154" t="s">
        <v>581</v>
      </c>
      <c r="C4" s="154" t="s">
        <v>582</v>
      </c>
      <c r="D4" s="154" t="s">
        <v>583</v>
      </c>
      <c r="E4" s="154" t="s">
        <v>584</v>
      </c>
      <c r="F4" s="154" t="s">
        <v>585</v>
      </c>
    </row>
    <row r="5" spans="1:6" x14ac:dyDescent="0.2">
      <c r="A5" s="135" t="s">
        <v>586</v>
      </c>
      <c r="B5" s="249">
        <v>173</v>
      </c>
      <c r="C5" s="249">
        <v>173</v>
      </c>
      <c r="D5" s="249">
        <v>3</v>
      </c>
      <c r="E5" s="249">
        <v>15</v>
      </c>
      <c r="F5" s="352">
        <v>0</v>
      </c>
    </row>
    <row r="6" spans="1:6" x14ac:dyDescent="0.2">
      <c r="A6" s="135" t="s">
        <v>587</v>
      </c>
      <c r="B6" s="249">
        <v>305</v>
      </c>
      <c r="C6" s="249">
        <v>305</v>
      </c>
      <c r="D6" s="353">
        <v>0</v>
      </c>
      <c r="E6" s="353">
        <v>30</v>
      </c>
      <c r="F6" s="353">
        <v>0</v>
      </c>
    </row>
    <row r="7" spans="1:6" x14ac:dyDescent="0.2">
      <c r="A7" s="136" t="s">
        <v>588</v>
      </c>
      <c r="B7" s="249">
        <v>3</v>
      </c>
      <c r="C7" s="249">
        <v>3</v>
      </c>
      <c r="D7" s="249">
        <v>0</v>
      </c>
      <c r="E7" s="249">
        <v>0</v>
      </c>
      <c r="F7" s="249">
        <v>1</v>
      </c>
    </row>
    <row r="8" spans="1:6" x14ac:dyDescent="0.2">
      <c r="A8" s="111" t="s">
        <v>589</v>
      </c>
      <c r="B8" s="206">
        <f>SUM(B5:B7)</f>
        <v>481</v>
      </c>
      <c r="C8" s="206">
        <f>SUM(C5:C7)</f>
        <v>481</v>
      </c>
      <c r="D8" s="206">
        <f>SUM(D5:D7)</f>
        <v>3</v>
      </c>
      <c r="E8" s="206">
        <f>SUM(E5:E7)</f>
        <v>45</v>
      </c>
      <c r="F8" s="206">
        <f>SUM(F5:F7)</f>
        <v>1</v>
      </c>
    </row>
    <row r="9" spans="1:6" x14ac:dyDescent="0.2">
      <c r="A9" s="288"/>
      <c r="B9" s="288"/>
      <c r="C9" s="18"/>
    </row>
    <row r="10" spans="1:6" ht="64.5" customHeight="1" thickBot="1" x14ac:dyDescent="0.25">
      <c r="A10" s="88">
        <v>2011</v>
      </c>
      <c r="B10" s="154"/>
      <c r="C10" s="154"/>
      <c r="D10" s="154"/>
      <c r="E10" s="154"/>
      <c r="F10" s="154"/>
    </row>
    <row r="11" spans="1:6" x14ac:dyDescent="0.2">
      <c r="A11" s="92" t="s">
        <v>590</v>
      </c>
      <c r="B11" s="125">
        <v>139</v>
      </c>
      <c r="C11" s="125">
        <v>139</v>
      </c>
      <c r="D11" s="249">
        <v>9</v>
      </c>
      <c r="E11" s="125">
        <v>14</v>
      </c>
      <c r="F11" s="354">
        <v>0</v>
      </c>
    </row>
    <row r="12" spans="1:6" x14ac:dyDescent="0.2">
      <c r="A12" s="92" t="s">
        <v>591</v>
      </c>
      <c r="B12" s="125">
        <v>275</v>
      </c>
      <c r="C12" s="125">
        <v>275</v>
      </c>
      <c r="D12" s="160">
        <v>0</v>
      </c>
      <c r="E12" s="160">
        <v>0</v>
      </c>
      <c r="F12" s="160">
        <v>0</v>
      </c>
    </row>
    <row r="13" spans="1:6" x14ac:dyDescent="0.2">
      <c r="A13" s="108" t="s">
        <v>592</v>
      </c>
      <c r="B13" s="125">
        <v>4</v>
      </c>
      <c r="C13" s="125">
        <v>4</v>
      </c>
      <c r="D13" s="125">
        <v>0</v>
      </c>
      <c r="E13" s="125">
        <v>0</v>
      </c>
      <c r="F13" s="125">
        <v>1</v>
      </c>
    </row>
    <row r="14" spans="1:6" x14ac:dyDescent="0.2">
      <c r="A14" s="111" t="s">
        <v>593</v>
      </c>
      <c r="B14" s="206">
        <f>SUM(B11:B13)</f>
        <v>418</v>
      </c>
      <c r="C14" s="206">
        <f>SUM(C11:C13)</f>
        <v>418</v>
      </c>
      <c r="D14" s="206">
        <f>SUM(D11:D13)</f>
        <v>9</v>
      </c>
      <c r="E14" s="206">
        <f>SUM(E11:E13)</f>
        <v>14</v>
      </c>
      <c r="F14" s="206">
        <f>SUM(F11:F13)</f>
        <v>1</v>
      </c>
    </row>
  </sheetData>
  <phoneticPr fontId="2" type="noConversion"/>
  <pageMargins left="0.74803149606299213" right="0.74803149606299213" top="0.98425196850393704" bottom="0.98425196850393704" header="0.51181102362204722" footer="0.51181102362204722"/>
  <pageSetup paperSize="9" scale="99" fitToHeight="0" orientation="portrait" r:id="rId1"/>
  <headerFooter>
    <oddFooter>&amp;R&amp;A</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2">
    <pageSetUpPr fitToPage="1"/>
  </sheetPr>
  <dimension ref="A1:D8"/>
  <sheetViews>
    <sheetView zoomScaleNormal="100" workbookViewId="0">
      <selection activeCell="C3" sqref="C3"/>
    </sheetView>
  </sheetViews>
  <sheetFormatPr baseColWidth="10" defaultColWidth="11" defaultRowHeight="12" x14ac:dyDescent="0.2"/>
  <cols>
    <col min="1" max="1" width="36" style="22" customWidth="1"/>
    <col min="2" max="2" width="12.625" style="22" customWidth="1"/>
    <col min="3" max="16384" width="11" style="22"/>
  </cols>
  <sheetData>
    <row r="1" spans="1:4" x14ac:dyDescent="0.2">
      <c r="A1" s="288" t="s">
        <v>594</v>
      </c>
      <c r="B1" s="288"/>
      <c r="C1" s="18"/>
      <c r="D1" s="18"/>
    </row>
    <row r="2" spans="1:4" x14ac:dyDescent="0.2">
      <c r="A2" s="288"/>
      <c r="B2" s="288"/>
      <c r="C2" s="18"/>
      <c r="D2" s="18"/>
    </row>
    <row r="3" spans="1:4" ht="24.75" thickBot="1" x14ac:dyDescent="0.25">
      <c r="A3" s="397" t="s">
        <v>595</v>
      </c>
      <c r="B3" s="355" t="s">
        <v>596</v>
      </c>
      <c r="C3" s="356" t="s">
        <v>597</v>
      </c>
      <c r="D3" s="18"/>
    </row>
    <row r="4" spans="1:4" x14ac:dyDescent="0.2">
      <c r="A4" s="18" t="s">
        <v>598</v>
      </c>
      <c r="B4" s="251">
        <v>478</v>
      </c>
      <c r="C4" s="249">
        <v>412</v>
      </c>
      <c r="D4" s="134"/>
    </row>
    <row r="5" spans="1:4" x14ac:dyDescent="0.2">
      <c r="A5" s="18" t="s">
        <v>599</v>
      </c>
      <c r="B5" s="251">
        <v>0</v>
      </c>
      <c r="C5" s="249">
        <v>2</v>
      </c>
      <c r="D5" s="134"/>
    </row>
    <row r="6" spans="1:4" x14ac:dyDescent="0.2">
      <c r="A6" s="18" t="s">
        <v>600</v>
      </c>
      <c r="B6" s="251">
        <v>3</v>
      </c>
      <c r="C6" s="249">
        <v>4</v>
      </c>
      <c r="D6" s="134"/>
    </row>
    <row r="7" spans="1:4" x14ac:dyDescent="0.2">
      <c r="A7" s="126" t="s">
        <v>601</v>
      </c>
      <c r="B7" s="357">
        <f>SUM(B4:B6)</f>
        <v>481</v>
      </c>
      <c r="C7" s="358">
        <f>SUM(C4:C6)</f>
        <v>418</v>
      </c>
      <c r="D7" s="134"/>
    </row>
    <row r="8" spans="1:4" x14ac:dyDescent="0.2">
      <c r="D8" s="134"/>
    </row>
  </sheetData>
  <phoneticPr fontId="2" type="noConversion"/>
  <pageMargins left="0.74803149606299213" right="0.74803149606299213" top="0.98425196850393704" bottom="0.98425196850393704" header="0.51181102362204722" footer="0.51181102362204722"/>
  <pageSetup paperSize="9" scale="93" fitToHeight="0" orientation="portrait" r:id="rId1"/>
  <headerFooter>
    <oddFooter>&amp;R&amp;A</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4">
    <pageSetUpPr fitToPage="1"/>
  </sheetPr>
  <dimension ref="A1:H11"/>
  <sheetViews>
    <sheetView zoomScaleNormal="100" workbookViewId="0">
      <selection activeCell="B17" sqref="B17"/>
    </sheetView>
  </sheetViews>
  <sheetFormatPr baseColWidth="10" defaultColWidth="11" defaultRowHeight="12" x14ac:dyDescent="0.2"/>
  <cols>
    <col min="1" max="1" width="4.625" style="22" customWidth="1"/>
    <col min="2" max="2" width="36.75" style="22" customWidth="1"/>
    <col min="3" max="3" width="8.375" style="22" bestFit="1" customWidth="1"/>
    <col min="4" max="4" width="7.75" style="22" bestFit="1" customWidth="1"/>
    <col min="5" max="5" width="7.375" style="22" customWidth="1"/>
    <col min="6" max="6" width="11.75" style="22" customWidth="1"/>
    <col min="7" max="7" width="13.375" style="22" customWidth="1"/>
    <col min="8" max="16384" width="11" style="22"/>
  </cols>
  <sheetData>
    <row r="1" spans="1:8" x14ac:dyDescent="0.2">
      <c r="A1" s="116" t="s">
        <v>602</v>
      </c>
    </row>
    <row r="3" spans="1:8" ht="50.25" x14ac:dyDescent="0.2">
      <c r="A3" s="481" t="s">
        <v>603</v>
      </c>
      <c r="B3" s="481"/>
      <c r="C3" s="478" t="s">
        <v>604</v>
      </c>
      <c r="D3" s="478" t="s">
        <v>605</v>
      </c>
      <c r="E3" s="478" t="s">
        <v>606</v>
      </c>
      <c r="F3" s="359" t="s">
        <v>607</v>
      </c>
      <c r="G3" s="287" t="s">
        <v>608</v>
      </c>
    </row>
    <row r="4" spans="1:8" ht="12.75" thickBot="1" x14ac:dyDescent="0.25">
      <c r="A4" s="482"/>
      <c r="B4" s="482"/>
      <c r="C4" s="479"/>
      <c r="D4" s="479"/>
      <c r="E4" s="479"/>
      <c r="F4" s="360"/>
      <c r="G4" s="361"/>
    </row>
    <row r="5" spans="1:8" x14ac:dyDescent="0.2">
      <c r="A5" s="480" t="s">
        <v>609</v>
      </c>
      <c r="B5" s="480"/>
      <c r="C5" s="362">
        <v>40059</v>
      </c>
      <c r="D5" s="362">
        <v>993</v>
      </c>
      <c r="E5" s="362">
        <v>704</v>
      </c>
      <c r="F5" s="420">
        <v>56.32</v>
      </c>
      <c r="G5" s="363">
        <v>63</v>
      </c>
      <c r="H5" s="420"/>
    </row>
    <row r="6" spans="1:8" x14ac:dyDescent="0.2">
      <c r="A6" s="480" t="s">
        <v>610</v>
      </c>
      <c r="B6" s="480"/>
      <c r="C6" s="362">
        <v>11468</v>
      </c>
      <c r="D6" s="362">
        <v>2092</v>
      </c>
      <c r="E6" s="415">
        <v>418</v>
      </c>
      <c r="F6" s="420">
        <v>33.44</v>
      </c>
      <c r="G6" s="363">
        <v>51</v>
      </c>
      <c r="H6" s="420"/>
    </row>
    <row r="7" spans="1:8" x14ac:dyDescent="0.2">
      <c r="A7" s="470" t="s">
        <v>611</v>
      </c>
      <c r="B7" s="470"/>
      <c r="C7" s="362">
        <v>0</v>
      </c>
      <c r="D7" s="362">
        <v>0</v>
      </c>
      <c r="E7" s="362">
        <v>0</v>
      </c>
      <c r="F7" s="362">
        <v>0</v>
      </c>
      <c r="G7" s="364">
        <v>0</v>
      </c>
    </row>
    <row r="8" spans="1:8" ht="12.75" customHeight="1" x14ac:dyDescent="0.2">
      <c r="A8" s="344" t="s">
        <v>612</v>
      </c>
      <c r="B8" s="149"/>
      <c r="C8" s="365">
        <f>SUM(C5:C7)</f>
        <v>51527</v>
      </c>
      <c r="D8" s="365">
        <f>SUM(D5:D7)</f>
        <v>3085</v>
      </c>
      <c r="E8" s="365">
        <f>SUM(E5:E7)</f>
        <v>1122</v>
      </c>
      <c r="F8" s="365">
        <f>SUM(F5:F7)</f>
        <v>89.759999999999991</v>
      </c>
      <c r="G8" s="366">
        <f>SUM(G5:G7)</f>
        <v>114</v>
      </c>
    </row>
    <row r="11" spans="1:8" ht="14.25" x14ac:dyDescent="0.2">
      <c r="A11" s="22" t="s">
        <v>613</v>
      </c>
    </row>
  </sheetData>
  <mergeCells count="7">
    <mergeCell ref="A7:B7"/>
    <mergeCell ref="E3:E4"/>
    <mergeCell ref="A5:B5"/>
    <mergeCell ref="A3:B4"/>
    <mergeCell ref="C3:C4"/>
    <mergeCell ref="D3:D4"/>
    <mergeCell ref="A6:B6"/>
  </mergeCells>
  <phoneticPr fontId="2" type="noConversion"/>
  <pageMargins left="0.74803149606299213" right="0.74803149606299213" top="0.98425196850393704" bottom="0.98425196850393704" header="0.51181102362204722" footer="0.51181102362204722"/>
  <pageSetup paperSize="9" scale="94" orientation="portrait" r:id="rId1"/>
  <headerFooter>
    <oddFooter>&amp;R&amp;A</oddFooter>
  </headerFooter>
  <rowBreaks count="1" manualBreakCount="1">
    <brk id="25" max="16383" man="1"/>
  </rowBreaks>
  <colBreaks count="1" manualBreakCount="1">
    <brk id="1" max="1048575" man="1"/>
  </col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4">
    <pageSetUpPr fitToPage="1"/>
  </sheetPr>
  <dimension ref="A1:L18"/>
  <sheetViews>
    <sheetView showGridLines="0" zoomScaleNormal="100" workbookViewId="0">
      <selection activeCell="C33" sqref="C33"/>
    </sheetView>
  </sheetViews>
  <sheetFormatPr baseColWidth="10" defaultColWidth="11" defaultRowHeight="12" x14ac:dyDescent="0.2"/>
  <cols>
    <col min="1" max="1" width="42.5" style="22" customWidth="1"/>
    <col min="2" max="2" width="26.5" style="22" customWidth="1"/>
    <col min="3" max="4" width="10" style="22" customWidth="1"/>
    <col min="5" max="5" width="21" style="22" customWidth="1"/>
    <col min="6" max="16384" width="11" style="22"/>
  </cols>
  <sheetData>
    <row r="1" spans="1:12" ht="13.5" customHeight="1" x14ac:dyDescent="0.2">
      <c r="A1" s="367" t="s">
        <v>614</v>
      </c>
      <c r="B1" s="38"/>
      <c r="C1" s="38"/>
      <c r="D1" s="38"/>
      <c r="E1" s="38"/>
    </row>
    <row r="2" spans="1:12" ht="13.5" customHeight="1" x14ac:dyDescent="0.2">
      <c r="A2" s="38"/>
      <c r="B2" s="38"/>
      <c r="C2" s="38"/>
      <c r="D2" s="38"/>
      <c r="E2" s="38"/>
    </row>
    <row r="3" spans="1:12" ht="13.5" customHeight="1" thickBot="1" x14ac:dyDescent="0.25">
      <c r="A3" s="368" t="s">
        <v>615</v>
      </c>
      <c r="B3" s="369">
        <v>41274</v>
      </c>
      <c r="C3" s="370">
        <v>40908</v>
      </c>
      <c r="D3" s="38"/>
      <c r="E3" s="38"/>
    </row>
    <row r="4" spans="1:12" ht="13.5" customHeight="1" x14ac:dyDescent="0.2">
      <c r="A4" s="371" t="s">
        <v>616</v>
      </c>
      <c r="B4" s="372"/>
      <c r="C4" s="372"/>
      <c r="D4" s="38"/>
      <c r="E4" s="38"/>
      <c r="F4" s="29"/>
    </row>
    <row r="5" spans="1:12" ht="13.5" customHeight="1" x14ac:dyDescent="0.2">
      <c r="A5" s="371" t="s">
        <v>617</v>
      </c>
      <c r="B5" s="373">
        <v>6</v>
      </c>
      <c r="C5" s="374">
        <v>-2</v>
      </c>
      <c r="D5" s="38"/>
      <c r="E5" s="38"/>
    </row>
    <row r="6" spans="1:12" ht="13.5" customHeight="1" x14ac:dyDescent="0.2">
      <c r="A6" s="371" t="s">
        <v>618</v>
      </c>
      <c r="B6" s="373">
        <v>5</v>
      </c>
      <c r="C6" s="374">
        <v>1</v>
      </c>
      <c r="D6" s="38"/>
      <c r="E6" s="38"/>
    </row>
    <row r="7" spans="1:12" ht="13.5" customHeight="1" x14ac:dyDescent="0.2">
      <c r="A7" s="371" t="s">
        <v>619</v>
      </c>
      <c r="B7" s="373">
        <v>-4</v>
      </c>
      <c r="C7" s="374">
        <v>-13</v>
      </c>
      <c r="D7" s="38"/>
      <c r="E7" s="38"/>
    </row>
    <row r="8" spans="1:12" ht="13.5" customHeight="1" x14ac:dyDescent="0.2">
      <c r="A8" s="371" t="s">
        <v>620</v>
      </c>
      <c r="B8" s="375">
        <v>0</v>
      </c>
      <c r="C8" s="374">
        <v>-2</v>
      </c>
      <c r="D8" s="38"/>
      <c r="E8" s="38"/>
    </row>
    <row r="9" spans="1:12" ht="13.5" customHeight="1" x14ac:dyDescent="0.2">
      <c r="A9" s="376" t="s">
        <v>621</v>
      </c>
      <c r="B9" s="377">
        <v>0</v>
      </c>
      <c r="C9" s="378">
        <v>-1</v>
      </c>
      <c r="D9" s="38"/>
      <c r="E9" s="38"/>
    </row>
    <row r="10" spans="1:12" ht="13.5" customHeight="1" x14ac:dyDescent="0.2">
      <c r="A10" s="38"/>
      <c r="B10" s="38"/>
      <c r="C10" s="38"/>
      <c r="D10" s="38"/>
      <c r="E10" s="38"/>
    </row>
    <row r="11" spans="1:12" ht="14.25" customHeight="1" x14ac:dyDescent="0.2">
      <c r="A11" s="379" t="s">
        <v>622</v>
      </c>
      <c r="B11" s="199"/>
      <c r="C11" s="199"/>
      <c r="D11" s="199"/>
      <c r="E11" s="199"/>
      <c r="F11" s="199"/>
      <c r="G11" s="199"/>
      <c r="H11" s="199"/>
      <c r="I11" s="199"/>
      <c r="J11" s="199"/>
      <c r="K11" s="199"/>
      <c r="L11" s="199"/>
    </row>
    <row r="12" spans="1:12" x14ac:dyDescent="0.2">
      <c r="A12" s="379" t="s">
        <v>623</v>
      </c>
      <c r="B12" s="199"/>
      <c r="C12" s="199"/>
      <c r="D12" s="199"/>
      <c r="E12" s="199"/>
      <c r="F12" s="199"/>
      <c r="G12" s="199"/>
      <c r="H12" s="199"/>
      <c r="I12" s="199"/>
      <c r="J12" s="199"/>
      <c r="K12" s="199"/>
      <c r="L12" s="199"/>
    </row>
    <row r="13" spans="1:12" x14ac:dyDescent="0.2">
      <c r="A13" s="379" t="s">
        <v>624</v>
      </c>
      <c r="B13" s="199"/>
      <c r="C13" s="199"/>
      <c r="D13" s="199"/>
      <c r="E13" s="199"/>
      <c r="F13" s="199"/>
      <c r="G13" s="199"/>
      <c r="H13" s="199"/>
      <c r="I13" s="199"/>
      <c r="J13" s="199"/>
      <c r="K13" s="199"/>
      <c r="L13" s="199"/>
    </row>
    <row r="14" spans="1:12" x14ac:dyDescent="0.2">
      <c r="A14" s="379"/>
      <c r="B14" s="199"/>
      <c r="C14" s="199"/>
      <c r="D14" s="199"/>
      <c r="E14" s="199"/>
      <c r="F14" s="199"/>
      <c r="G14" s="199"/>
      <c r="H14" s="199"/>
      <c r="I14" s="199"/>
      <c r="J14" s="199"/>
      <c r="K14" s="199"/>
      <c r="L14" s="199"/>
    </row>
    <row r="15" spans="1:12" x14ac:dyDescent="0.2">
      <c r="A15" s="379" t="s">
        <v>625</v>
      </c>
      <c r="B15" s="199"/>
      <c r="C15" s="199"/>
      <c r="D15" s="199"/>
      <c r="E15" s="199"/>
      <c r="F15" s="199"/>
      <c r="G15" s="199"/>
      <c r="H15" s="199"/>
      <c r="I15" s="199"/>
      <c r="J15" s="199"/>
      <c r="K15" s="199"/>
      <c r="L15" s="199"/>
    </row>
    <row r="16" spans="1:12" x14ac:dyDescent="0.2">
      <c r="A16" s="380" t="s">
        <v>626</v>
      </c>
      <c r="B16" s="199"/>
      <c r="C16" s="199"/>
      <c r="D16" s="199"/>
      <c r="E16" s="199"/>
      <c r="F16" s="199"/>
      <c r="G16" s="199"/>
      <c r="H16" s="199"/>
      <c r="I16" s="199"/>
      <c r="J16" s="199"/>
      <c r="K16" s="199"/>
      <c r="L16" s="199"/>
    </row>
    <row r="17" spans="1:12" x14ac:dyDescent="0.2">
      <c r="A17" s="483"/>
      <c r="B17" s="483"/>
      <c r="C17" s="483"/>
      <c r="D17" s="483"/>
      <c r="E17" s="381"/>
      <c r="F17" s="199"/>
      <c r="G17" s="199"/>
      <c r="H17" s="199"/>
      <c r="I17" s="199"/>
      <c r="J17" s="199"/>
      <c r="K17" s="199"/>
      <c r="L17" s="199"/>
    </row>
    <row r="18" spans="1:12" x14ac:dyDescent="0.2">
      <c r="A18" s="483"/>
      <c r="B18" s="483"/>
      <c r="C18" s="483"/>
      <c r="D18" s="483"/>
      <c r="E18" s="381"/>
      <c r="F18" s="199"/>
      <c r="G18" s="199"/>
      <c r="H18" s="199"/>
      <c r="I18" s="199"/>
      <c r="J18" s="199"/>
      <c r="K18" s="199"/>
      <c r="L18" s="199"/>
    </row>
  </sheetData>
  <mergeCells count="4">
    <mergeCell ref="A18:B18"/>
    <mergeCell ref="C18:D18"/>
    <mergeCell ref="A17:B17"/>
    <mergeCell ref="C17:D17"/>
  </mergeCells>
  <phoneticPr fontId="2" type="noConversion"/>
  <pageMargins left="0.74803149606299213" right="0.74803149606299213" top="0.98425196850393704" bottom="0.98425196850393704" header="0.51181102362204722" footer="0.51181102362204722"/>
  <pageSetup paperSize="9" scale="69" orientation="portrait" r:id="rId1"/>
  <headerFooter>
    <oddFooter>&amp;R&amp;A</oddFooter>
  </headerFooter>
  <rowBreaks count="1" manualBreakCount="1">
    <brk id="45" max="16383" man="1"/>
  </rowBreaks>
  <colBreaks count="1" manualBreakCount="1">
    <brk id="1"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7"/>
  <sheetViews>
    <sheetView zoomScaleNormal="100" workbookViewId="0">
      <selection activeCell="C33" sqref="C33"/>
    </sheetView>
  </sheetViews>
  <sheetFormatPr baseColWidth="10" defaultColWidth="11" defaultRowHeight="12" x14ac:dyDescent="0.2"/>
  <cols>
    <col min="1" max="1" width="23.125" style="390" customWidth="1"/>
    <col min="2" max="2" width="9.5" style="390" customWidth="1"/>
    <col min="3" max="3" width="10.25" style="390" customWidth="1"/>
    <col min="4" max="4" width="11.25" style="390" customWidth="1"/>
    <col min="5" max="5" width="17.375" style="390" customWidth="1"/>
    <col min="6" max="6" width="10.625" style="390" customWidth="1"/>
    <col min="7" max="7" width="10.875" style="390" customWidth="1"/>
    <col min="8" max="16384" width="11" style="390"/>
  </cols>
  <sheetData>
    <row r="1" spans="1:6" x14ac:dyDescent="0.2">
      <c r="A1" s="133" t="s">
        <v>91</v>
      </c>
      <c r="B1" s="133"/>
      <c r="C1" s="133"/>
      <c r="D1" s="133"/>
      <c r="E1" s="133"/>
      <c r="F1" s="134"/>
    </row>
    <row r="2" spans="1:6" x14ac:dyDescent="0.2">
      <c r="A2" s="135" t="s">
        <v>92</v>
      </c>
      <c r="B2" s="135"/>
      <c r="C2" s="135"/>
      <c r="D2" s="135"/>
      <c r="E2" s="135"/>
      <c r="F2" s="134"/>
    </row>
    <row r="3" spans="1:6" x14ac:dyDescent="0.2">
      <c r="A3" s="135" t="s">
        <v>93</v>
      </c>
      <c r="B3" s="135"/>
      <c r="C3" s="135"/>
      <c r="D3" s="135"/>
      <c r="E3" s="135"/>
      <c r="F3" s="134"/>
    </row>
    <row r="4" spans="1:6" x14ac:dyDescent="0.2">
      <c r="A4" s="440" t="s">
        <v>94</v>
      </c>
      <c r="B4" s="440"/>
      <c r="C4" s="440"/>
      <c r="D4" s="440"/>
      <c r="E4" s="440"/>
      <c r="F4" s="134"/>
    </row>
    <row r="5" spans="1:6" x14ac:dyDescent="0.2">
      <c r="A5" s="134" t="s">
        <v>95</v>
      </c>
      <c r="B5" s="136"/>
      <c r="C5" s="136"/>
      <c r="D5" s="137"/>
      <c r="E5" s="134"/>
      <c r="F5" s="134"/>
    </row>
    <row r="6" spans="1:6" x14ac:dyDescent="0.2">
      <c r="A6" s="134"/>
      <c r="B6" s="136"/>
      <c r="C6" s="136"/>
      <c r="D6" s="137"/>
      <c r="E6" s="134"/>
      <c r="F6" s="134"/>
    </row>
    <row r="7" spans="1:6" x14ac:dyDescent="0.2">
      <c r="A7" s="134"/>
      <c r="B7" s="136"/>
      <c r="C7" s="136"/>
      <c r="D7" s="137"/>
      <c r="E7" s="134"/>
      <c r="F7" s="134"/>
    </row>
    <row r="8" spans="1:6" x14ac:dyDescent="0.2">
      <c r="A8" s="133" t="s">
        <v>96</v>
      </c>
      <c r="B8" s="136"/>
      <c r="C8" s="136"/>
      <c r="D8" s="137"/>
      <c r="E8" s="134"/>
      <c r="F8" s="134"/>
    </row>
    <row r="9" spans="1:6" x14ac:dyDescent="0.2">
      <c r="A9" s="135" t="s">
        <v>97</v>
      </c>
      <c r="B9" s="135"/>
      <c r="C9" s="135"/>
      <c r="D9" s="135"/>
      <c r="E9" s="135"/>
      <c r="F9" s="134"/>
    </row>
    <row r="10" spans="1:6" x14ac:dyDescent="0.2">
      <c r="A10" s="135" t="s">
        <v>98</v>
      </c>
      <c r="B10" s="135"/>
      <c r="C10" s="135"/>
      <c r="D10" s="135"/>
      <c r="E10" s="135"/>
      <c r="F10" s="134"/>
    </row>
    <row r="11" spans="1:6" x14ac:dyDescent="0.2">
      <c r="A11" s="135" t="s">
        <v>99</v>
      </c>
      <c r="B11" s="135"/>
      <c r="C11" s="135"/>
      <c r="D11" s="135"/>
      <c r="E11" s="135"/>
      <c r="F11" s="134"/>
    </row>
    <row r="12" spans="1:6" x14ac:dyDescent="0.2">
      <c r="A12" s="135" t="s">
        <v>100</v>
      </c>
      <c r="B12" s="135"/>
      <c r="C12" s="135"/>
      <c r="D12" s="135"/>
      <c r="E12" s="135"/>
      <c r="F12" s="134"/>
    </row>
    <row r="13" spans="1:6" x14ac:dyDescent="0.2">
      <c r="A13" s="135" t="s">
        <v>101</v>
      </c>
      <c r="B13" s="135"/>
      <c r="C13" s="135"/>
      <c r="D13" s="135"/>
      <c r="E13" s="135"/>
      <c r="F13" s="134"/>
    </row>
    <row r="14" spans="1:6" x14ac:dyDescent="0.2">
      <c r="A14" s="135" t="s">
        <v>102</v>
      </c>
      <c r="B14" s="135"/>
      <c r="C14" s="135"/>
      <c r="D14" s="135"/>
      <c r="E14" s="135"/>
      <c r="F14" s="134"/>
    </row>
    <row r="17" spans="1:7" x14ac:dyDescent="0.2">
      <c r="A17" s="17" t="s">
        <v>103</v>
      </c>
    </row>
    <row r="19" spans="1:7" ht="48.75" thickBot="1" x14ac:dyDescent="0.25">
      <c r="A19" s="118" t="s">
        <v>104</v>
      </c>
      <c r="B19" s="424" t="s">
        <v>648</v>
      </c>
      <c r="C19" s="425" t="s">
        <v>649</v>
      </c>
      <c r="D19" s="424" t="s">
        <v>650</v>
      </c>
      <c r="E19" s="426" t="s">
        <v>640</v>
      </c>
      <c r="F19" s="426" t="s">
        <v>641</v>
      </c>
      <c r="G19" s="426" t="s">
        <v>642</v>
      </c>
    </row>
    <row r="20" spans="1:7" x14ac:dyDescent="0.2">
      <c r="A20" s="390" t="s">
        <v>105</v>
      </c>
      <c r="B20" s="138">
        <v>29.89</v>
      </c>
      <c r="C20" s="103">
        <v>1767</v>
      </c>
      <c r="D20" s="139">
        <v>10.68</v>
      </c>
      <c r="E20" s="138">
        <v>29.89</v>
      </c>
      <c r="F20" s="103">
        <v>1713</v>
      </c>
      <c r="G20" s="139">
        <v>10.46</v>
      </c>
    </row>
    <row r="21" spans="1:7" x14ac:dyDescent="0.2">
      <c r="A21" s="390" t="s">
        <v>106</v>
      </c>
      <c r="B21" s="138">
        <v>27.77</v>
      </c>
      <c r="C21" s="103">
        <v>281</v>
      </c>
      <c r="D21" s="139">
        <v>11.9</v>
      </c>
      <c r="E21" s="138">
        <v>27.77</v>
      </c>
      <c r="F21" s="103">
        <v>235</v>
      </c>
      <c r="G21" s="139">
        <v>12.32</v>
      </c>
    </row>
    <row r="22" spans="1:7" x14ac:dyDescent="0.2">
      <c r="A22" s="26" t="s">
        <v>107</v>
      </c>
      <c r="B22" s="140">
        <v>23.5</v>
      </c>
      <c r="C22" s="28">
        <v>587</v>
      </c>
      <c r="D22" s="141">
        <v>14.25</v>
      </c>
      <c r="E22" s="140">
        <v>23.5</v>
      </c>
      <c r="F22" s="28">
        <v>581</v>
      </c>
      <c r="G22" s="141">
        <v>15.08</v>
      </c>
    </row>
    <row r="23" spans="1:7" x14ac:dyDescent="0.2">
      <c r="B23" s="103"/>
      <c r="C23" s="103"/>
    </row>
    <row r="24" spans="1:7" ht="14.25" x14ac:dyDescent="0.2">
      <c r="A24" s="142" t="s">
        <v>108</v>
      </c>
      <c r="B24" s="103"/>
      <c r="C24" s="103"/>
    </row>
    <row r="26" spans="1:7" x14ac:dyDescent="0.2">
      <c r="A26" s="390" t="s">
        <v>109</v>
      </c>
    </row>
    <row r="27" spans="1:7" x14ac:dyDescent="0.2">
      <c r="A27" s="390" t="s">
        <v>110</v>
      </c>
    </row>
  </sheetData>
  <mergeCells count="1">
    <mergeCell ref="A4:E4"/>
  </mergeCells>
  <pageMargins left="0.74803149606299213" right="0.74803149606299213" top="0.98425196850393704" bottom="0.98425196850393704" header="0.51181102362204722" footer="0.51181102362204722"/>
  <pageSetup paperSize="9" scale="82" fitToHeight="2" orientation="portrait" r:id="rId1"/>
  <headerFooter>
    <oddFooter>&amp;R&amp;A</oddFooter>
  </headerFooter>
  <colBreaks count="1" manualBreakCount="1">
    <brk id="5"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
  <sheetViews>
    <sheetView zoomScaleNormal="100" workbookViewId="0">
      <selection activeCell="C34" sqref="C34"/>
    </sheetView>
  </sheetViews>
  <sheetFormatPr baseColWidth="10" defaultColWidth="11" defaultRowHeight="12" x14ac:dyDescent="0.2"/>
  <cols>
    <col min="1" max="1" width="26" style="22" customWidth="1"/>
    <col min="2" max="3" width="11.25" style="22" customWidth="1"/>
    <col min="4" max="4" width="16.375" style="22" customWidth="1"/>
    <col min="5" max="16384" width="11" style="22"/>
  </cols>
  <sheetData>
    <row r="1" spans="1:5" x14ac:dyDescent="0.2">
      <c r="A1" s="29"/>
    </row>
    <row r="2" spans="1:5" x14ac:dyDescent="0.2">
      <c r="A2" s="116" t="s">
        <v>111</v>
      </c>
    </row>
    <row r="4" spans="1:5" x14ac:dyDescent="0.2">
      <c r="A4" s="18"/>
      <c r="B4" s="143" t="s">
        <v>112</v>
      </c>
      <c r="C4" s="144" t="s">
        <v>113</v>
      </c>
      <c r="D4" s="18"/>
      <c r="E4" s="18"/>
    </row>
    <row r="5" spans="1:5" ht="12.75" thickBot="1" x14ac:dyDescent="0.25">
      <c r="A5" s="145" t="s">
        <v>114</v>
      </c>
      <c r="B5" s="146">
        <v>41455</v>
      </c>
      <c r="C5" s="147">
        <v>41274</v>
      </c>
      <c r="D5" s="84"/>
    </row>
    <row r="6" spans="1:5" x14ac:dyDescent="0.2">
      <c r="A6" s="438" t="s">
        <v>651</v>
      </c>
      <c r="B6" s="108">
        <v>35</v>
      </c>
      <c r="C6" s="108">
        <v>35</v>
      </c>
      <c r="D6" s="123"/>
      <c r="E6" s="148"/>
    </row>
    <row r="7" spans="1:5" x14ac:dyDescent="0.2">
      <c r="A7" s="437" t="s">
        <v>652</v>
      </c>
      <c r="B7" s="437">
        <v>108</v>
      </c>
      <c r="C7" s="162" t="s">
        <v>653</v>
      </c>
      <c r="D7" s="123"/>
      <c r="E7" s="148"/>
    </row>
    <row r="8" spans="1:5" s="437" customFormat="1" x14ac:dyDescent="0.2">
      <c r="A8" s="438" t="s">
        <v>654</v>
      </c>
      <c r="B8" s="108">
        <v>54</v>
      </c>
      <c r="C8" s="108">
        <v>48</v>
      </c>
      <c r="D8" s="123"/>
      <c r="E8" s="148"/>
    </row>
    <row r="9" spans="1:5" x14ac:dyDescent="0.2">
      <c r="A9" s="92" t="s">
        <v>115</v>
      </c>
      <c r="B9" s="108">
        <v>66</v>
      </c>
      <c r="C9" s="108">
        <v>46</v>
      </c>
      <c r="D9" s="123"/>
      <c r="E9" s="148"/>
    </row>
    <row r="10" spans="1:5" x14ac:dyDescent="0.2">
      <c r="A10" s="149" t="s">
        <v>116</v>
      </c>
      <c r="B10" s="111">
        <f>SUM(B6:B9)</f>
        <v>263</v>
      </c>
      <c r="C10" s="112">
        <f>SUM(C6:C9)</f>
        <v>129</v>
      </c>
      <c r="D10" s="84"/>
      <c r="E10" s="148"/>
    </row>
  </sheetData>
  <pageMargins left="0.74803149606299213" right="0.74803149606299213" top="0.98425196850393704" bottom="0.98425196850393704" header="0.51181102362204722" footer="0.51181102362204722"/>
  <pageSetup paperSize="9" fitToHeight="0" orientation="portrait" r:id="rId1"/>
  <headerFooter>
    <oddFooter>&amp;R&amp;A</oddFooter>
  </headerFooter>
  <colBreaks count="1" manualBreakCount="1">
    <brk id="4" max="1048575" man="1"/>
  </colBreaks>
  <ignoredErrors>
    <ignoredError sqref="B10:C10" formulaRange="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
    <pageSetUpPr fitToPage="1"/>
  </sheetPr>
  <dimension ref="A1:Q145"/>
  <sheetViews>
    <sheetView showGridLines="0" zoomScaleNormal="100" workbookViewId="0">
      <selection activeCell="E40" sqref="E40"/>
    </sheetView>
  </sheetViews>
  <sheetFormatPr baseColWidth="10" defaultColWidth="11" defaultRowHeight="12" x14ac:dyDescent="0.2"/>
  <cols>
    <col min="1" max="1" width="46.625" style="22" customWidth="1"/>
    <col min="2" max="2" width="11.875" style="22" customWidth="1"/>
    <col min="3" max="3" width="8.625" style="22" customWidth="1"/>
    <col min="4" max="5" width="11.75" style="22" customWidth="1"/>
    <col min="6" max="6" width="14.625" style="22" customWidth="1"/>
    <col min="7" max="9" width="11" style="22"/>
    <col min="10" max="10" width="9.875" style="22" bestFit="1" customWidth="1"/>
    <col min="11" max="11" width="19.75" style="22" bestFit="1" customWidth="1"/>
    <col min="12" max="16384" width="11" style="22"/>
  </cols>
  <sheetData>
    <row r="1" spans="1:5" x14ac:dyDescent="0.2">
      <c r="A1" s="36" t="s">
        <v>117</v>
      </c>
    </row>
    <row r="3" spans="1:5" x14ac:dyDescent="0.2">
      <c r="A3" s="25" t="s">
        <v>118</v>
      </c>
      <c r="B3" s="25"/>
      <c r="C3" s="25"/>
      <c r="D3" s="25"/>
      <c r="E3" s="25"/>
    </row>
    <row r="5" spans="1:5" ht="12.75" thickBot="1" x14ac:dyDescent="0.25">
      <c r="A5" s="1" t="s">
        <v>119</v>
      </c>
      <c r="B5" s="2">
        <v>41455</v>
      </c>
      <c r="C5" s="3">
        <v>41274</v>
      </c>
    </row>
    <row r="6" spans="1:5" x14ac:dyDescent="0.2">
      <c r="A6" s="4" t="s">
        <v>120</v>
      </c>
      <c r="B6" s="5">
        <v>6394</v>
      </c>
      <c r="C6" s="6">
        <v>6394</v>
      </c>
    </row>
    <row r="7" spans="1:5" x14ac:dyDescent="0.2">
      <c r="A7" s="7" t="s">
        <v>121</v>
      </c>
      <c r="B7" s="5">
        <v>-5</v>
      </c>
      <c r="C7" s="6">
        <v>-9</v>
      </c>
    </row>
    <row r="8" spans="1:5" x14ac:dyDescent="0.2">
      <c r="A8" s="4" t="s">
        <v>122</v>
      </c>
      <c r="B8" s="5">
        <v>1592</v>
      </c>
      <c r="C8" s="6">
        <v>1587</v>
      </c>
    </row>
    <row r="9" spans="1:5" x14ac:dyDescent="0.2">
      <c r="A9" s="4" t="s">
        <v>123</v>
      </c>
      <c r="B9" s="5">
        <v>0</v>
      </c>
      <c r="C9" s="6">
        <v>384</v>
      </c>
    </row>
    <row r="10" spans="1:5" x14ac:dyDescent="0.2">
      <c r="A10" s="4" t="s">
        <v>124</v>
      </c>
      <c r="B10" s="5">
        <v>72</v>
      </c>
      <c r="C10" s="6">
        <v>72</v>
      </c>
    </row>
    <row r="11" spans="1:5" x14ac:dyDescent="0.2">
      <c r="A11" s="8" t="s">
        <v>125</v>
      </c>
      <c r="B11" s="5">
        <v>4175</v>
      </c>
      <c r="C11" s="6">
        <v>4209</v>
      </c>
    </row>
    <row r="12" spans="1:5" x14ac:dyDescent="0.2">
      <c r="A12" s="9" t="s">
        <v>126</v>
      </c>
      <c r="B12" s="10">
        <f>SUM(B6:B11)</f>
        <v>12228</v>
      </c>
      <c r="C12" s="11">
        <f>SUM(C6:C11)</f>
        <v>12637</v>
      </c>
    </row>
    <row r="13" spans="1:5" x14ac:dyDescent="0.2">
      <c r="A13" s="4"/>
      <c r="B13" s="5"/>
      <c r="C13" s="6"/>
    </row>
    <row r="14" spans="1:5" x14ac:dyDescent="0.2">
      <c r="A14" s="12" t="s">
        <v>127</v>
      </c>
      <c r="B14" s="5"/>
      <c r="C14" s="6"/>
    </row>
    <row r="15" spans="1:5" x14ac:dyDescent="0.2">
      <c r="A15" s="4" t="s">
        <v>128</v>
      </c>
      <c r="B15" s="5">
        <v>-55</v>
      </c>
      <c r="C15" s="6">
        <v>-56</v>
      </c>
    </row>
    <row r="16" spans="1:5" x14ac:dyDescent="0.2">
      <c r="A16" s="4" t="s">
        <v>129</v>
      </c>
      <c r="B16" s="5">
        <v>-1</v>
      </c>
      <c r="C16" s="6">
        <v>-1</v>
      </c>
    </row>
    <row r="17" spans="1:3" x14ac:dyDescent="0.2">
      <c r="A17" s="4" t="s">
        <v>130</v>
      </c>
      <c r="B17" s="5">
        <v>0</v>
      </c>
      <c r="C17" s="6">
        <v>-384</v>
      </c>
    </row>
    <row r="18" spans="1:3" x14ac:dyDescent="0.2">
      <c r="A18" s="4" t="s">
        <v>131</v>
      </c>
      <c r="B18" s="5">
        <v>-49</v>
      </c>
      <c r="C18" s="6">
        <v>-17</v>
      </c>
    </row>
    <row r="19" spans="1:3" x14ac:dyDescent="0.2">
      <c r="A19" s="4" t="s">
        <v>132</v>
      </c>
      <c r="B19" s="5">
        <v>-272</v>
      </c>
      <c r="C19" s="6">
        <v>-319</v>
      </c>
    </row>
    <row r="20" spans="1:3" x14ac:dyDescent="0.2">
      <c r="A20" s="4" t="s">
        <v>133</v>
      </c>
      <c r="B20" s="5">
        <v>-503</v>
      </c>
      <c r="C20" s="6">
        <v>-727</v>
      </c>
    </row>
    <row r="21" spans="1:3" s="422" customFormat="1" x14ac:dyDescent="0.2">
      <c r="A21" s="8" t="s">
        <v>645</v>
      </c>
      <c r="B21" s="5">
        <v>388</v>
      </c>
      <c r="C21" s="6">
        <v>0</v>
      </c>
    </row>
    <row r="22" spans="1:3" ht="14.25" x14ac:dyDescent="0.2">
      <c r="A22" s="8" t="s">
        <v>134</v>
      </c>
      <c r="B22" s="5">
        <v>1955</v>
      </c>
      <c r="C22" s="6">
        <v>2374</v>
      </c>
    </row>
    <row r="23" spans="1:3" x14ac:dyDescent="0.2">
      <c r="A23" s="9" t="s">
        <v>135</v>
      </c>
      <c r="B23" s="10">
        <f>SUM(B12:B22)</f>
        <v>13691</v>
      </c>
      <c r="C23" s="11">
        <f>SUM(C12:C22)</f>
        <v>13507</v>
      </c>
    </row>
    <row r="24" spans="1:3" x14ac:dyDescent="0.2">
      <c r="A24" s="4"/>
      <c r="B24" s="5"/>
      <c r="C24" s="6"/>
    </row>
    <row r="25" spans="1:3" x14ac:dyDescent="0.2">
      <c r="A25" s="12" t="s">
        <v>136</v>
      </c>
      <c r="B25" s="5"/>
      <c r="C25" s="6"/>
    </row>
    <row r="26" spans="1:3" x14ac:dyDescent="0.2">
      <c r="A26" s="4" t="s">
        <v>137</v>
      </c>
      <c r="B26" s="5">
        <v>1854</v>
      </c>
      <c r="C26" s="6">
        <v>2124</v>
      </c>
    </row>
    <row r="27" spans="1:3" x14ac:dyDescent="0.2">
      <c r="A27" s="4" t="s">
        <v>138</v>
      </c>
      <c r="B27" s="5">
        <v>-49</v>
      </c>
      <c r="C27" s="6">
        <v>-17</v>
      </c>
    </row>
    <row r="28" spans="1:3" x14ac:dyDescent="0.2">
      <c r="A28" s="4" t="s">
        <v>139</v>
      </c>
      <c r="B28" s="5">
        <v>-272</v>
      </c>
      <c r="C28" s="6">
        <v>-319</v>
      </c>
    </row>
    <row r="29" spans="1:3" x14ac:dyDescent="0.2">
      <c r="A29" s="4" t="s">
        <v>140</v>
      </c>
      <c r="B29" s="5">
        <v>-503</v>
      </c>
      <c r="C29" s="6">
        <v>-727</v>
      </c>
    </row>
    <row r="30" spans="1:3" x14ac:dyDescent="0.2">
      <c r="A30" s="9" t="s">
        <v>141</v>
      </c>
      <c r="B30" s="10">
        <f>SUM(B26:B29)</f>
        <v>1030</v>
      </c>
      <c r="C30" s="11">
        <f>SUM(C26:C29)</f>
        <v>1061</v>
      </c>
    </row>
    <row r="31" spans="1:3" x14ac:dyDescent="0.2">
      <c r="A31" s="8"/>
      <c r="B31" s="5"/>
      <c r="C31" s="6"/>
    </row>
    <row r="32" spans="1:3" x14ac:dyDescent="0.2">
      <c r="A32" s="9" t="s">
        <v>142</v>
      </c>
      <c r="B32" s="10">
        <f>+B30+B23</f>
        <v>14721</v>
      </c>
      <c r="C32" s="11">
        <f>+C30+C23</f>
        <v>14568</v>
      </c>
    </row>
    <row r="33" spans="1:9" ht="14.25" x14ac:dyDescent="0.2">
      <c r="A33" s="13" t="s">
        <v>143</v>
      </c>
      <c r="B33" s="14"/>
      <c r="C33" s="15"/>
    </row>
    <row r="34" spans="1:9" x14ac:dyDescent="0.2">
      <c r="A34" s="16"/>
      <c r="B34" s="17"/>
      <c r="C34" s="18"/>
    </row>
    <row r="35" spans="1:9" ht="12.75" thickBot="1" x14ac:dyDescent="0.25">
      <c r="A35" s="19" t="s">
        <v>144</v>
      </c>
      <c r="B35" s="20">
        <v>41455</v>
      </c>
      <c r="C35" s="21">
        <v>41274</v>
      </c>
    </row>
    <row r="36" spans="1:9" x14ac:dyDescent="0.2">
      <c r="A36" s="22" t="s">
        <v>145</v>
      </c>
      <c r="B36" s="23">
        <v>7186</v>
      </c>
      <c r="C36" s="434">
        <v>7072</v>
      </c>
    </row>
    <row r="37" spans="1:9" x14ac:dyDescent="0.2">
      <c r="A37" s="22" t="s">
        <v>146</v>
      </c>
      <c r="B37" s="24">
        <v>510</v>
      </c>
      <c r="C37" s="25">
        <v>470</v>
      </c>
    </row>
    <row r="38" spans="1:9" x14ac:dyDescent="0.2">
      <c r="A38" s="22" t="s">
        <v>147</v>
      </c>
      <c r="B38" s="24">
        <v>457</v>
      </c>
      <c r="C38" s="25">
        <v>447</v>
      </c>
    </row>
    <row r="39" spans="1:9" x14ac:dyDescent="0.2">
      <c r="A39" s="26" t="s">
        <v>148</v>
      </c>
      <c r="B39" s="27">
        <v>982</v>
      </c>
      <c r="C39" s="435">
        <v>908</v>
      </c>
    </row>
    <row r="40" spans="1:9" x14ac:dyDescent="0.2">
      <c r="A40" s="29" t="s">
        <v>149</v>
      </c>
      <c r="B40" s="30">
        <f>B36+B37+B38+B39</f>
        <v>9135</v>
      </c>
      <c r="C40" s="436">
        <f>C36+C37+C38+C39</f>
        <v>8897</v>
      </c>
    </row>
    <row r="41" spans="1:9" x14ac:dyDescent="0.2">
      <c r="A41" s="31"/>
      <c r="B41" s="32"/>
      <c r="C41" s="33"/>
    </row>
    <row r="42" spans="1:9" x14ac:dyDescent="0.2">
      <c r="A42" s="12" t="s">
        <v>150</v>
      </c>
      <c r="B42" s="34">
        <v>0.12889999999999999</v>
      </c>
      <c r="C42" s="35">
        <v>0.13100000000000001</v>
      </c>
    </row>
    <row r="43" spans="1:9" x14ac:dyDescent="0.2">
      <c r="A43" s="4" t="s">
        <v>151</v>
      </c>
      <c r="B43" s="34">
        <v>0.11990000000000001</v>
      </c>
      <c r="C43" s="35">
        <v>0.1215</v>
      </c>
      <c r="D43" s="419"/>
    </row>
    <row r="44" spans="1:9" x14ac:dyDescent="0.2">
      <c r="A44" s="4" t="s">
        <v>152</v>
      </c>
      <c r="B44" s="34">
        <v>8.9999999999999993E-3</v>
      </c>
      <c r="C44" s="35">
        <f>+C42-C43</f>
        <v>9.5000000000000084E-3</v>
      </c>
    </row>
    <row r="45" spans="1:9" x14ac:dyDescent="0.2">
      <c r="A45" s="18" t="s">
        <v>153</v>
      </c>
      <c r="B45" s="34">
        <v>0.1028</v>
      </c>
      <c r="C45" s="35">
        <v>0.10009999999999999</v>
      </c>
    </row>
    <row r="46" spans="1:9" x14ac:dyDescent="0.2">
      <c r="A46" s="18"/>
      <c r="B46" s="18"/>
    </row>
    <row r="47" spans="1:9" x14ac:dyDescent="0.2">
      <c r="A47" s="18"/>
      <c r="B47" s="18"/>
    </row>
    <row r="48" spans="1:9" x14ac:dyDescent="0.2">
      <c r="A48" s="37" t="s">
        <v>154</v>
      </c>
      <c r="B48" s="37"/>
      <c r="C48" s="4"/>
      <c r="D48" s="4"/>
      <c r="E48" s="4"/>
      <c r="F48" s="37"/>
      <c r="G48" s="37"/>
      <c r="H48" s="37"/>
      <c r="I48" s="37"/>
    </row>
    <row r="49" spans="1:17" x14ac:dyDescent="0.2">
      <c r="A49" s="37" t="s">
        <v>155</v>
      </c>
      <c r="B49" s="37"/>
      <c r="C49" s="4"/>
      <c r="D49" s="4"/>
      <c r="E49" s="4"/>
      <c r="F49" s="37"/>
      <c r="G49" s="37"/>
      <c r="H49" s="37"/>
      <c r="I49" s="37"/>
    </row>
    <row r="50" spans="1:17" x14ac:dyDescent="0.2">
      <c r="A50" s="37" t="s">
        <v>156</v>
      </c>
      <c r="B50" s="37"/>
      <c r="C50" s="4"/>
      <c r="D50" s="4"/>
      <c r="E50" s="4"/>
      <c r="F50" s="37"/>
      <c r="G50" s="37"/>
      <c r="H50" s="37"/>
      <c r="I50" s="37"/>
    </row>
    <row r="51" spans="1:17" x14ac:dyDescent="0.2">
      <c r="A51" s="37"/>
      <c r="B51" s="37"/>
      <c r="C51" s="4"/>
      <c r="D51" s="4"/>
      <c r="E51" s="4"/>
      <c r="F51" s="37"/>
      <c r="G51" s="37"/>
      <c r="H51" s="37"/>
      <c r="I51" s="37"/>
    </row>
    <row r="52" spans="1:17" x14ac:dyDescent="0.2">
      <c r="A52" s="37" t="s">
        <v>157</v>
      </c>
      <c r="B52" s="37"/>
      <c r="C52" s="4"/>
      <c r="D52" s="4"/>
      <c r="E52" s="4"/>
      <c r="F52" s="37"/>
      <c r="G52" s="37"/>
      <c r="H52" s="37"/>
      <c r="I52" s="37"/>
    </row>
    <row r="53" spans="1:17" x14ac:dyDescent="0.2">
      <c r="A53" s="37" t="s">
        <v>158</v>
      </c>
      <c r="B53" s="37"/>
      <c r="C53" s="4"/>
      <c r="D53" s="4"/>
      <c r="E53" s="4"/>
      <c r="F53" s="37"/>
      <c r="G53" s="37"/>
      <c r="H53" s="37"/>
      <c r="I53" s="37"/>
    </row>
    <row r="54" spans="1:17" x14ac:dyDescent="0.2">
      <c r="A54" s="37" t="s">
        <v>159</v>
      </c>
      <c r="B54" s="37"/>
      <c r="C54" s="4"/>
      <c r="D54" s="4"/>
      <c r="E54" s="4"/>
      <c r="F54" s="37"/>
      <c r="G54" s="37"/>
      <c r="H54" s="37"/>
      <c r="I54" s="37"/>
    </row>
    <row r="55" spans="1:17" x14ac:dyDescent="0.2">
      <c r="A55" s="37" t="s">
        <v>160</v>
      </c>
      <c r="B55" s="37"/>
      <c r="C55" s="4"/>
      <c r="D55" s="4"/>
      <c r="E55" s="4"/>
      <c r="F55" s="37"/>
      <c r="G55" s="37"/>
      <c r="H55" s="37"/>
      <c r="I55" s="37"/>
    </row>
    <row r="56" spans="1:17" x14ac:dyDescent="0.2">
      <c r="A56" s="37" t="s">
        <v>161</v>
      </c>
      <c r="B56" s="37"/>
      <c r="C56" s="4"/>
      <c r="D56" s="4"/>
      <c r="E56" s="4"/>
      <c r="F56" s="37"/>
      <c r="G56" s="37"/>
      <c r="H56" s="37"/>
      <c r="I56" s="37"/>
    </row>
    <row r="57" spans="1:17" x14ac:dyDescent="0.2">
      <c r="A57" s="37" t="s">
        <v>162</v>
      </c>
      <c r="B57" s="37"/>
      <c r="C57" s="4"/>
      <c r="D57" s="4"/>
      <c r="E57" s="4"/>
      <c r="F57" s="37"/>
      <c r="G57" s="37"/>
      <c r="H57" s="37"/>
      <c r="I57" s="37"/>
    </row>
    <row r="58" spans="1:17" s="38" customFormat="1" x14ac:dyDescent="0.2">
      <c r="L58" s="22"/>
      <c r="M58" s="22"/>
      <c r="N58" s="22"/>
      <c r="O58" s="22"/>
      <c r="P58" s="22"/>
      <c r="Q58" s="22"/>
    </row>
    <row r="59" spans="1:17" s="38" customFormat="1" x14ac:dyDescent="0.2">
      <c r="L59" s="22"/>
      <c r="M59" s="22"/>
      <c r="N59" s="22"/>
      <c r="O59" s="22"/>
      <c r="P59" s="22"/>
      <c r="Q59" s="22"/>
    </row>
    <row r="60" spans="1:17" s="38" customFormat="1" x14ac:dyDescent="0.2">
      <c r="L60" s="22"/>
      <c r="M60" s="22"/>
      <c r="N60" s="22"/>
      <c r="O60" s="22"/>
      <c r="P60" s="22"/>
      <c r="Q60" s="22"/>
    </row>
    <row r="61" spans="1:17" x14ac:dyDescent="0.2">
      <c r="C61" s="39"/>
      <c r="D61" s="39"/>
      <c r="E61" s="39"/>
      <c r="F61" s="39"/>
    </row>
    <row r="62" spans="1:17" x14ac:dyDescent="0.2">
      <c r="A62" s="40"/>
      <c r="B62" s="41"/>
      <c r="C62" s="41"/>
      <c r="D62" s="42"/>
      <c r="E62" s="42"/>
      <c r="F62" s="42"/>
      <c r="G62" s="18"/>
      <c r="H62" s="18"/>
      <c r="I62" s="18"/>
    </row>
    <row r="63" spans="1:17" x14ac:dyDescent="0.2">
      <c r="A63" s="18"/>
      <c r="B63" s="18"/>
      <c r="C63" s="41"/>
      <c r="D63" s="43"/>
      <c r="E63" s="43"/>
      <c r="F63" s="41"/>
      <c r="G63" s="18"/>
      <c r="H63" s="18"/>
      <c r="I63" s="18"/>
    </row>
    <row r="64" spans="1:17" x14ac:dyDescent="0.2">
      <c r="A64" s="44"/>
      <c r="B64" s="44"/>
      <c r="C64" s="45"/>
      <c r="D64" s="43"/>
      <c r="E64" s="43"/>
      <c r="F64" s="44"/>
      <c r="G64" s="44"/>
      <c r="H64" s="18"/>
      <c r="I64" s="18"/>
    </row>
    <row r="65" spans="1:9" x14ac:dyDescent="0.2">
      <c r="A65" s="46"/>
      <c r="B65" s="47"/>
      <c r="C65" s="43"/>
      <c r="D65" s="43"/>
      <c r="E65" s="43"/>
      <c r="F65" s="48"/>
      <c r="G65" s="48"/>
      <c r="H65" s="18"/>
      <c r="I65" s="18"/>
    </row>
    <row r="66" spans="1:9" x14ac:dyDescent="0.2">
      <c r="A66" s="48"/>
      <c r="B66" s="47"/>
      <c r="C66" s="43"/>
      <c r="D66" s="43"/>
      <c r="E66" s="43"/>
      <c r="F66" s="48"/>
      <c r="G66" s="49"/>
      <c r="H66" s="18"/>
      <c r="I66" s="18"/>
    </row>
    <row r="67" spans="1:9" x14ac:dyDescent="0.2">
      <c r="A67" s="50"/>
      <c r="B67" s="51"/>
      <c r="C67" s="52"/>
      <c r="D67" s="52"/>
      <c r="E67" s="52"/>
      <c r="F67" s="53"/>
      <c r="G67" s="54"/>
      <c r="H67" s="18"/>
      <c r="I67" s="18"/>
    </row>
    <row r="68" spans="1:9" x14ac:dyDescent="0.2">
      <c r="A68" s="55"/>
      <c r="B68" s="51"/>
      <c r="C68" s="52"/>
      <c r="D68" s="52"/>
      <c r="E68" s="52"/>
      <c r="F68" s="56"/>
      <c r="G68" s="56"/>
      <c r="H68" s="18"/>
      <c r="I68" s="18"/>
    </row>
    <row r="69" spans="1:9" x14ac:dyDescent="0.2">
      <c r="A69" s="55"/>
      <c r="B69" s="51"/>
      <c r="C69" s="52"/>
      <c r="D69" s="52"/>
      <c r="E69" s="52"/>
      <c r="F69" s="56"/>
      <c r="G69" s="56"/>
      <c r="H69" s="18"/>
      <c r="I69" s="18"/>
    </row>
    <row r="70" spans="1:9" x14ac:dyDescent="0.2">
      <c r="A70" s="55"/>
      <c r="B70" s="51"/>
      <c r="C70" s="52"/>
      <c r="D70" s="52"/>
      <c r="E70" s="52"/>
      <c r="F70" s="56"/>
      <c r="G70" s="56"/>
      <c r="H70" s="18"/>
      <c r="I70" s="18"/>
    </row>
    <row r="71" spans="1:9" x14ac:dyDescent="0.2">
      <c r="A71" s="57"/>
      <c r="B71" s="51"/>
      <c r="C71" s="52"/>
      <c r="D71" s="52"/>
      <c r="E71" s="52"/>
      <c r="F71" s="58"/>
      <c r="G71" s="54"/>
      <c r="H71" s="18"/>
      <c r="I71" s="18"/>
    </row>
    <row r="72" spans="1:9" x14ac:dyDescent="0.2">
      <c r="A72" s="59"/>
      <c r="B72" s="60"/>
      <c r="C72" s="61"/>
      <c r="D72" s="61"/>
      <c r="E72" s="61"/>
      <c r="F72" s="62"/>
      <c r="G72" s="62"/>
      <c r="H72" s="18"/>
      <c r="I72" s="18"/>
    </row>
    <row r="73" spans="1:9" x14ac:dyDescent="0.2">
      <c r="A73" s="63"/>
      <c r="B73" s="51"/>
      <c r="C73" s="61"/>
      <c r="D73" s="61"/>
      <c r="E73" s="61"/>
      <c r="F73" s="53"/>
      <c r="G73" s="54"/>
      <c r="H73" s="18"/>
      <c r="I73" s="18"/>
    </row>
    <row r="74" spans="1:9" x14ac:dyDescent="0.2">
      <c r="A74" s="64"/>
      <c r="B74" s="44"/>
      <c r="C74" s="61"/>
      <c r="D74" s="61"/>
      <c r="E74" s="61"/>
      <c r="F74" s="53"/>
      <c r="G74" s="54"/>
      <c r="H74" s="18"/>
      <c r="I74" s="18"/>
    </row>
    <row r="75" spans="1:9" x14ac:dyDescent="0.2">
      <c r="A75" s="55"/>
      <c r="B75" s="51"/>
      <c r="C75" s="61"/>
      <c r="D75" s="61"/>
      <c r="E75" s="61"/>
      <c r="F75" s="56"/>
      <c r="G75" s="56"/>
      <c r="H75" s="18"/>
      <c r="I75" s="18"/>
    </row>
    <row r="76" spans="1:9" x14ac:dyDescent="0.2">
      <c r="A76" s="55"/>
      <c r="B76" s="51"/>
      <c r="C76" s="61"/>
      <c r="D76" s="61"/>
      <c r="E76" s="61"/>
      <c r="F76" s="56"/>
      <c r="G76" s="56"/>
      <c r="H76" s="18"/>
      <c r="I76" s="18"/>
    </row>
    <row r="77" spans="1:9" x14ac:dyDescent="0.2">
      <c r="A77" s="55"/>
      <c r="B77" s="51"/>
      <c r="C77" s="61"/>
      <c r="D77" s="61"/>
      <c r="E77" s="61"/>
      <c r="F77" s="56"/>
      <c r="G77" s="56"/>
      <c r="H77" s="18"/>
      <c r="I77" s="18"/>
    </row>
    <row r="78" spans="1:9" x14ac:dyDescent="0.2">
      <c r="A78" s="59"/>
      <c r="B78" s="60"/>
      <c r="C78" s="65"/>
      <c r="D78" s="65"/>
      <c r="E78" s="65"/>
      <c r="F78" s="62"/>
      <c r="G78" s="62"/>
      <c r="H78" s="18"/>
      <c r="I78" s="18"/>
    </row>
    <row r="79" spans="1:9" ht="14.25" x14ac:dyDescent="0.2">
      <c r="A79" s="66"/>
      <c r="B79" s="13"/>
      <c r="C79" s="61"/>
      <c r="D79" s="61"/>
      <c r="E79" s="61"/>
      <c r="F79" s="67"/>
      <c r="G79" s="68"/>
      <c r="H79" s="18"/>
      <c r="I79" s="18"/>
    </row>
    <row r="80" spans="1:9" ht="14.25" x14ac:dyDescent="0.2">
      <c r="A80" s="64"/>
      <c r="B80" s="69"/>
      <c r="C80" s="13"/>
      <c r="D80" s="13"/>
      <c r="E80" s="13"/>
      <c r="F80" s="70"/>
      <c r="G80" s="71"/>
      <c r="H80" s="18"/>
      <c r="I80" s="18"/>
    </row>
    <row r="81" spans="1:12" x14ac:dyDescent="0.2">
      <c r="A81" s="55"/>
      <c r="B81" s="72"/>
      <c r="C81" s="72"/>
      <c r="D81" s="72"/>
      <c r="E81" s="72"/>
      <c r="F81" s="56"/>
      <c r="G81" s="56"/>
      <c r="H81" s="18"/>
      <c r="I81" s="18"/>
    </row>
    <row r="82" spans="1:12" x14ac:dyDescent="0.2">
      <c r="A82" s="55"/>
      <c r="B82" s="51"/>
      <c r="C82" s="72"/>
      <c r="D82" s="72"/>
      <c r="E82" s="72"/>
      <c r="F82" s="56"/>
      <c r="G82" s="56"/>
      <c r="H82" s="18"/>
      <c r="I82" s="18"/>
    </row>
    <row r="83" spans="1:12" x14ac:dyDescent="0.2">
      <c r="A83" s="55"/>
      <c r="B83" s="51"/>
      <c r="C83" s="72"/>
      <c r="D83" s="72"/>
      <c r="E83" s="72"/>
      <c r="F83" s="56"/>
      <c r="G83" s="56"/>
      <c r="H83" s="18"/>
      <c r="I83" s="18"/>
    </row>
    <row r="84" spans="1:12" x14ac:dyDescent="0.2">
      <c r="A84" s="55"/>
      <c r="B84" s="51"/>
      <c r="C84" s="72"/>
      <c r="D84" s="72"/>
      <c r="E84" s="72"/>
      <c r="F84" s="56"/>
      <c r="G84" s="54"/>
      <c r="H84" s="18"/>
      <c r="I84" s="18"/>
    </row>
    <row r="85" spans="1:12" x14ac:dyDescent="0.2">
      <c r="A85" s="59"/>
      <c r="B85" s="73"/>
      <c r="C85" s="72"/>
      <c r="D85" s="72"/>
      <c r="E85" s="72"/>
      <c r="F85" s="62"/>
      <c r="G85" s="62"/>
      <c r="H85" s="18"/>
      <c r="I85" s="18"/>
    </row>
    <row r="86" spans="1:12" x14ac:dyDescent="0.2">
      <c r="A86" s="63"/>
      <c r="B86" s="51"/>
      <c r="C86" s="51"/>
      <c r="D86" s="51"/>
      <c r="E86" s="51"/>
      <c r="F86" s="60"/>
      <c r="G86" s="51"/>
      <c r="H86" s="18"/>
      <c r="I86" s="18"/>
    </row>
    <row r="87" spans="1:12" x14ac:dyDescent="0.2">
      <c r="A87" s="63"/>
      <c r="B87" s="51"/>
      <c r="C87" s="51"/>
      <c r="D87" s="51"/>
      <c r="E87" s="51"/>
      <c r="F87" s="56"/>
      <c r="G87" s="56"/>
      <c r="H87" s="18"/>
      <c r="I87" s="18"/>
    </row>
    <row r="88" spans="1:12" x14ac:dyDescent="0.2">
      <c r="A88" s="59"/>
      <c r="B88" s="60"/>
      <c r="C88" s="65"/>
      <c r="D88" s="65"/>
      <c r="E88" s="65"/>
      <c r="F88" s="62"/>
      <c r="G88" s="62"/>
      <c r="H88" s="18"/>
      <c r="I88" s="18"/>
    </row>
    <row r="89" spans="1:12" x14ac:dyDescent="0.2">
      <c r="A89" s="18"/>
      <c r="B89" s="18"/>
      <c r="C89" s="18"/>
      <c r="D89" s="18"/>
      <c r="E89" s="18"/>
      <c r="F89" s="18"/>
      <c r="G89" s="18"/>
      <c r="H89" s="18"/>
      <c r="I89" s="18"/>
    </row>
    <row r="90" spans="1:12" x14ac:dyDescent="0.2">
      <c r="A90" s="18"/>
      <c r="B90" s="18"/>
      <c r="C90" s="18"/>
      <c r="D90" s="18"/>
      <c r="E90" s="18"/>
      <c r="F90" s="18"/>
      <c r="G90" s="18"/>
      <c r="H90" s="18"/>
      <c r="I90" s="18"/>
    </row>
    <row r="91" spans="1:12" x14ac:dyDescent="0.2">
      <c r="A91" s="74"/>
      <c r="B91" s="74"/>
      <c r="C91" s="74"/>
      <c r="D91" s="74"/>
      <c r="E91" s="74"/>
      <c r="F91" s="74"/>
      <c r="G91" s="74"/>
      <c r="H91" s="44"/>
      <c r="I91" s="44"/>
      <c r="J91" s="75"/>
      <c r="K91" s="75"/>
      <c r="L91" s="75"/>
    </row>
    <row r="92" spans="1:12" x14ac:dyDescent="0.2">
      <c r="A92" s="74"/>
      <c r="B92" s="74"/>
      <c r="C92" s="74"/>
      <c r="D92" s="74"/>
      <c r="E92" s="74"/>
      <c r="F92" s="74"/>
      <c r="G92" s="74"/>
      <c r="H92" s="44"/>
      <c r="I92" s="44"/>
      <c r="J92" s="75"/>
      <c r="K92" s="75"/>
      <c r="L92" s="75"/>
    </row>
    <row r="93" spans="1:12" x14ac:dyDescent="0.2">
      <c r="A93" s="74"/>
      <c r="B93" s="74"/>
      <c r="C93" s="74"/>
      <c r="D93" s="74"/>
      <c r="E93" s="74"/>
      <c r="F93" s="74"/>
      <c r="G93" s="74"/>
      <c r="H93" s="44"/>
      <c r="I93" s="44"/>
      <c r="J93" s="75"/>
      <c r="K93" s="75"/>
      <c r="L93" s="75"/>
    </row>
    <row r="94" spans="1:12" x14ac:dyDescent="0.2">
      <c r="A94" s="74"/>
      <c r="B94" s="74"/>
      <c r="C94" s="74"/>
      <c r="D94" s="74"/>
      <c r="E94" s="74"/>
      <c r="F94" s="74"/>
      <c r="G94" s="74"/>
      <c r="H94" s="44"/>
      <c r="I94" s="44"/>
      <c r="J94" s="75"/>
      <c r="K94" s="75"/>
      <c r="L94" s="75"/>
    </row>
    <row r="95" spans="1:12" x14ac:dyDescent="0.2">
      <c r="A95" s="18"/>
      <c r="B95" s="18"/>
      <c r="C95" s="18"/>
      <c r="D95" s="18"/>
      <c r="E95" s="18"/>
      <c r="F95" s="18"/>
      <c r="G95" s="18"/>
      <c r="H95" s="18"/>
      <c r="I95" s="18"/>
    </row>
    <row r="96" spans="1:12" x14ac:dyDescent="0.2">
      <c r="A96" s="18"/>
      <c r="B96" s="18"/>
      <c r="C96" s="18"/>
      <c r="D96" s="18"/>
      <c r="E96" s="18"/>
      <c r="F96" s="18"/>
      <c r="G96" s="18"/>
      <c r="H96" s="18"/>
      <c r="I96" s="18"/>
    </row>
    <row r="97" spans="1:9" x14ac:dyDescent="0.2">
      <c r="A97" s="18"/>
      <c r="B97" s="18"/>
      <c r="C97" s="18"/>
      <c r="D97" s="18"/>
      <c r="E97" s="18"/>
      <c r="F97" s="18"/>
      <c r="G97" s="18"/>
      <c r="H97" s="18"/>
      <c r="I97" s="18"/>
    </row>
    <row r="98" spans="1:9" x14ac:dyDescent="0.2">
      <c r="A98" s="18"/>
      <c r="B98" s="18"/>
      <c r="C98" s="18"/>
      <c r="D98" s="18"/>
      <c r="E98" s="18"/>
      <c r="F98" s="18"/>
      <c r="G98" s="18"/>
      <c r="H98" s="18"/>
      <c r="I98" s="18"/>
    </row>
    <row r="99" spans="1:9" x14ac:dyDescent="0.2">
      <c r="A99" s="18"/>
      <c r="B99" s="18"/>
      <c r="C99" s="18"/>
      <c r="D99" s="18"/>
      <c r="E99" s="18"/>
      <c r="F99" s="18"/>
      <c r="G99" s="18"/>
      <c r="H99" s="18"/>
      <c r="I99" s="18"/>
    </row>
    <row r="100" spans="1:9" x14ac:dyDescent="0.2">
      <c r="A100" s="18"/>
      <c r="B100" s="18"/>
      <c r="C100" s="18"/>
      <c r="D100" s="18"/>
      <c r="E100" s="18"/>
      <c r="F100" s="18"/>
      <c r="G100" s="18"/>
      <c r="H100" s="18"/>
      <c r="I100" s="18"/>
    </row>
    <row r="101" spans="1:9" x14ac:dyDescent="0.2">
      <c r="A101" s="18"/>
      <c r="B101" s="18"/>
      <c r="C101" s="18"/>
      <c r="D101" s="18"/>
      <c r="E101" s="18"/>
      <c r="F101" s="18"/>
      <c r="G101" s="18"/>
      <c r="H101" s="18"/>
      <c r="I101" s="18"/>
    </row>
    <row r="102" spans="1:9" x14ac:dyDescent="0.2">
      <c r="A102" s="18"/>
      <c r="B102" s="18"/>
      <c r="C102" s="18"/>
      <c r="D102" s="18"/>
      <c r="E102" s="18"/>
      <c r="F102" s="18"/>
      <c r="G102" s="18"/>
      <c r="H102" s="18"/>
      <c r="I102" s="18"/>
    </row>
    <row r="103" spans="1:9" x14ac:dyDescent="0.2">
      <c r="A103" s="18"/>
      <c r="B103" s="18"/>
      <c r="C103" s="18"/>
      <c r="D103" s="18"/>
      <c r="E103" s="18"/>
      <c r="F103" s="18"/>
      <c r="G103" s="18"/>
      <c r="H103" s="18"/>
      <c r="I103" s="18"/>
    </row>
    <row r="104" spans="1:9" x14ac:dyDescent="0.2">
      <c r="A104" s="18"/>
      <c r="B104" s="18"/>
      <c r="C104" s="18"/>
      <c r="D104" s="18"/>
      <c r="E104" s="18"/>
      <c r="F104" s="18"/>
      <c r="G104" s="18"/>
      <c r="H104" s="18"/>
      <c r="I104" s="18"/>
    </row>
    <row r="105" spans="1:9" x14ac:dyDescent="0.2">
      <c r="A105" s="18"/>
      <c r="B105" s="18"/>
      <c r="C105" s="18"/>
      <c r="D105" s="18"/>
      <c r="E105" s="18"/>
      <c r="F105" s="18"/>
      <c r="G105" s="18"/>
      <c r="H105" s="18"/>
      <c r="I105" s="18"/>
    </row>
    <row r="106" spans="1:9" x14ac:dyDescent="0.2">
      <c r="A106" s="18"/>
      <c r="B106" s="18"/>
      <c r="C106" s="18"/>
      <c r="D106" s="18"/>
      <c r="E106" s="18"/>
      <c r="F106" s="18"/>
      <c r="G106" s="18"/>
      <c r="H106" s="18"/>
      <c r="I106" s="18"/>
    </row>
    <row r="107" spans="1:9" x14ac:dyDescent="0.2">
      <c r="A107" s="18"/>
      <c r="B107" s="18"/>
      <c r="C107" s="18"/>
      <c r="D107" s="18"/>
      <c r="E107" s="18"/>
      <c r="F107" s="18"/>
      <c r="G107" s="18"/>
      <c r="H107" s="18"/>
      <c r="I107" s="18"/>
    </row>
    <row r="108" spans="1:9" x14ac:dyDescent="0.2">
      <c r="A108" s="18"/>
      <c r="B108" s="18"/>
      <c r="C108" s="18"/>
      <c r="D108" s="18"/>
      <c r="E108" s="18"/>
      <c r="F108" s="18"/>
      <c r="G108" s="18"/>
      <c r="H108" s="18"/>
      <c r="I108" s="18"/>
    </row>
    <row r="109" spans="1:9" x14ac:dyDescent="0.2">
      <c r="A109" s="18"/>
      <c r="B109" s="18"/>
      <c r="C109" s="18"/>
      <c r="D109" s="18"/>
      <c r="E109" s="18"/>
      <c r="F109" s="18"/>
      <c r="G109" s="18"/>
      <c r="H109" s="18"/>
      <c r="I109" s="18"/>
    </row>
    <row r="110" spans="1:9" x14ac:dyDescent="0.2">
      <c r="A110" s="18"/>
      <c r="B110" s="18"/>
      <c r="C110" s="18"/>
      <c r="D110" s="18"/>
      <c r="E110" s="18"/>
      <c r="F110" s="18"/>
      <c r="G110" s="18"/>
      <c r="H110" s="18"/>
      <c r="I110" s="18"/>
    </row>
    <row r="111" spans="1:9" x14ac:dyDescent="0.2">
      <c r="A111" s="18"/>
      <c r="B111" s="18"/>
      <c r="C111" s="18"/>
      <c r="D111" s="18"/>
      <c r="E111" s="18"/>
      <c r="F111" s="18"/>
      <c r="G111" s="18"/>
      <c r="H111" s="18"/>
      <c r="I111" s="18"/>
    </row>
    <row r="112" spans="1:9" x14ac:dyDescent="0.2">
      <c r="A112" s="18"/>
      <c r="B112" s="18"/>
      <c r="C112" s="18"/>
      <c r="D112" s="18"/>
      <c r="E112" s="18"/>
      <c r="F112" s="18"/>
      <c r="G112" s="18"/>
      <c r="H112" s="18"/>
      <c r="I112" s="18"/>
    </row>
    <row r="113" spans="1:9" x14ac:dyDescent="0.2">
      <c r="A113" s="18"/>
      <c r="B113" s="18"/>
      <c r="C113" s="18"/>
      <c r="D113" s="18"/>
      <c r="E113" s="18"/>
      <c r="F113" s="18"/>
      <c r="G113" s="18"/>
      <c r="H113" s="18"/>
      <c r="I113" s="18"/>
    </row>
    <row r="114" spans="1:9" x14ac:dyDescent="0.2">
      <c r="A114" s="18"/>
      <c r="B114" s="18"/>
      <c r="C114" s="18"/>
      <c r="D114" s="18"/>
      <c r="E114" s="18"/>
      <c r="F114" s="18"/>
      <c r="G114" s="18"/>
      <c r="H114" s="18"/>
      <c r="I114" s="18"/>
    </row>
    <row r="115" spans="1:9" x14ac:dyDescent="0.2">
      <c r="A115" s="18"/>
      <c r="B115" s="18"/>
      <c r="C115" s="18"/>
      <c r="D115" s="18"/>
      <c r="E115" s="18"/>
      <c r="F115" s="18"/>
      <c r="G115" s="18"/>
      <c r="H115" s="18"/>
      <c r="I115" s="18"/>
    </row>
    <row r="116" spans="1:9" x14ac:dyDescent="0.2">
      <c r="A116" s="18"/>
      <c r="B116" s="18"/>
      <c r="C116" s="18"/>
      <c r="D116" s="18"/>
      <c r="E116" s="18"/>
      <c r="F116" s="18"/>
      <c r="G116" s="18"/>
      <c r="H116" s="18"/>
      <c r="I116" s="18"/>
    </row>
    <row r="117" spans="1:9" x14ac:dyDescent="0.2">
      <c r="A117" s="18"/>
      <c r="B117" s="18"/>
      <c r="C117" s="18"/>
      <c r="D117" s="18"/>
      <c r="E117" s="18"/>
      <c r="F117" s="18"/>
      <c r="G117" s="18"/>
      <c r="H117" s="18"/>
      <c r="I117" s="18"/>
    </row>
    <row r="118" spans="1:9" x14ac:dyDescent="0.2">
      <c r="A118" s="18"/>
      <c r="B118" s="18"/>
      <c r="C118" s="18"/>
      <c r="D118" s="18"/>
      <c r="E118" s="18"/>
      <c r="F118" s="18"/>
      <c r="G118" s="18"/>
      <c r="H118" s="18"/>
      <c r="I118" s="18"/>
    </row>
    <row r="119" spans="1:9" x14ac:dyDescent="0.2">
      <c r="A119" s="18"/>
      <c r="B119" s="18"/>
      <c r="C119" s="18"/>
      <c r="D119" s="18"/>
      <c r="E119" s="18"/>
      <c r="F119" s="18"/>
      <c r="G119" s="18"/>
      <c r="H119" s="18"/>
      <c r="I119" s="18"/>
    </row>
    <row r="120" spans="1:9" x14ac:dyDescent="0.2">
      <c r="A120" s="18"/>
      <c r="B120" s="18"/>
      <c r="C120" s="18"/>
      <c r="D120" s="18"/>
      <c r="E120" s="18"/>
      <c r="F120" s="18"/>
      <c r="G120" s="18"/>
      <c r="H120" s="18"/>
      <c r="I120" s="18"/>
    </row>
    <row r="121" spans="1:9" x14ac:dyDescent="0.2">
      <c r="A121" s="18"/>
      <c r="B121" s="18"/>
      <c r="C121" s="18"/>
      <c r="D121" s="18"/>
      <c r="E121" s="18"/>
      <c r="F121" s="18"/>
      <c r="G121" s="18"/>
      <c r="H121" s="18"/>
      <c r="I121" s="18"/>
    </row>
    <row r="122" spans="1:9" x14ac:dyDescent="0.2">
      <c r="A122" s="18"/>
      <c r="B122" s="18"/>
      <c r="C122" s="18"/>
      <c r="D122" s="18"/>
      <c r="E122" s="18"/>
      <c r="F122" s="18"/>
      <c r="G122" s="18"/>
      <c r="H122" s="18"/>
      <c r="I122" s="18"/>
    </row>
    <row r="123" spans="1:9" x14ac:dyDescent="0.2">
      <c r="A123" s="18"/>
      <c r="B123" s="18"/>
      <c r="C123" s="18"/>
      <c r="D123" s="18"/>
      <c r="E123" s="18"/>
      <c r="F123" s="18"/>
      <c r="G123" s="18"/>
      <c r="H123" s="18"/>
      <c r="I123" s="18"/>
    </row>
    <row r="124" spans="1:9" x14ac:dyDescent="0.2">
      <c r="A124" s="18"/>
      <c r="B124" s="18"/>
      <c r="C124" s="18"/>
      <c r="D124" s="18"/>
      <c r="E124" s="18"/>
      <c r="F124" s="18"/>
      <c r="G124" s="18"/>
      <c r="H124" s="18"/>
      <c r="I124" s="18"/>
    </row>
    <row r="125" spans="1:9" x14ac:dyDescent="0.2">
      <c r="A125" s="18"/>
      <c r="B125" s="18"/>
      <c r="C125" s="18"/>
      <c r="D125" s="18"/>
      <c r="E125" s="18"/>
      <c r="F125" s="18"/>
      <c r="G125" s="18"/>
      <c r="H125" s="18"/>
      <c r="I125" s="18"/>
    </row>
    <row r="126" spans="1:9" x14ac:dyDescent="0.2">
      <c r="A126" s="18"/>
      <c r="B126" s="18"/>
      <c r="C126" s="18"/>
      <c r="D126" s="18"/>
      <c r="E126" s="18"/>
      <c r="F126" s="18"/>
      <c r="G126" s="18"/>
      <c r="H126" s="18"/>
      <c r="I126" s="18"/>
    </row>
    <row r="127" spans="1:9" x14ac:dyDescent="0.2">
      <c r="A127" s="18"/>
      <c r="B127" s="18"/>
      <c r="C127" s="18"/>
      <c r="D127" s="18"/>
      <c r="E127" s="18"/>
      <c r="F127" s="18"/>
      <c r="G127" s="18"/>
      <c r="H127" s="18"/>
      <c r="I127" s="18"/>
    </row>
    <row r="128" spans="1:9" x14ac:dyDescent="0.2">
      <c r="A128" s="18"/>
      <c r="B128" s="18"/>
      <c r="C128" s="18"/>
      <c r="D128" s="18"/>
      <c r="E128" s="18"/>
      <c r="F128" s="18"/>
      <c r="G128" s="18"/>
      <c r="H128" s="18"/>
      <c r="I128" s="18"/>
    </row>
    <row r="129" spans="1:9" x14ac:dyDescent="0.2">
      <c r="A129" s="18"/>
      <c r="B129" s="18"/>
      <c r="C129" s="18"/>
      <c r="D129" s="18"/>
      <c r="E129" s="18"/>
      <c r="F129" s="18"/>
      <c r="G129" s="18"/>
      <c r="H129" s="18"/>
      <c r="I129" s="18"/>
    </row>
    <row r="130" spans="1:9" x14ac:dyDescent="0.2">
      <c r="A130" s="18"/>
      <c r="B130" s="18"/>
      <c r="C130" s="18"/>
      <c r="D130" s="18"/>
      <c r="E130" s="18"/>
      <c r="F130" s="18"/>
      <c r="G130" s="18"/>
      <c r="H130" s="18"/>
      <c r="I130" s="18"/>
    </row>
    <row r="131" spans="1:9" x14ac:dyDescent="0.2">
      <c r="A131" s="18"/>
      <c r="B131" s="18"/>
      <c r="C131" s="18"/>
      <c r="D131" s="18"/>
      <c r="E131" s="18"/>
      <c r="F131" s="18"/>
      <c r="G131" s="18"/>
      <c r="H131" s="18"/>
      <c r="I131" s="18"/>
    </row>
    <row r="132" spans="1:9" x14ac:dyDescent="0.2">
      <c r="A132" s="18"/>
      <c r="B132" s="18"/>
      <c r="C132" s="18"/>
      <c r="D132" s="18"/>
      <c r="E132" s="18"/>
      <c r="F132" s="18"/>
      <c r="G132" s="18"/>
      <c r="H132" s="18"/>
      <c r="I132" s="18"/>
    </row>
    <row r="133" spans="1:9" x14ac:dyDescent="0.2">
      <c r="A133" s="18"/>
      <c r="B133" s="18"/>
      <c r="C133" s="18"/>
      <c r="D133" s="18"/>
      <c r="E133" s="18"/>
      <c r="F133" s="18"/>
      <c r="G133" s="18"/>
      <c r="H133" s="18"/>
      <c r="I133" s="18"/>
    </row>
    <row r="134" spans="1:9" x14ac:dyDescent="0.2">
      <c r="A134" s="18"/>
      <c r="B134" s="18"/>
      <c r="C134" s="18"/>
      <c r="D134" s="18"/>
      <c r="E134" s="18"/>
      <c r="F134" s="18"/>
      <c r="G134" s="18"/>
      <c r="H134" s="18"/>
      <c r="I134" s="18"/>
    </row>
    <row r="135" spans="1:9" x14ac:dyDescent="0.2">
      <c r="A135" s="18"/>
      <c r="B135" s="18"/>
      <c r="C135" s="18"/>
      <c r="D135" s="18"/>
      <c r="E135" s="18"/>
      <c r="F135" s="18"/>
      <c r="G135" s="18"/>
      <c r="H135" s="18"/>
      <c r="I135" s="18"/>
    </row>
    <row r="136" spans="1:9" x14ac:dyDescent="0.2">
      <c r="A136" s="18"/>
      <c r="B136" s="18"/>
      <c r="C136" s="18"/>
      <c r="D136" s="18"/>
      <c r="E136" s="18"/>
      <c r="F136" s="18"/>
      <c r="G136" s="18"/>
      <c r="H136" s="18"/>
      <c r="I136" s="18"/>
    </row>
    <row r="137" spans="1:9" x14ac:dyDescent="0.2">
      <c r="A137" s="18"/>
      <c r="B137" s="18"/>
      <c r="C137" s="18"/>
      <c r="D137" s="18"/>
      <c r="E137" s="18"/>
      <c r="F137" s="18"/>
      <c r="G137" s="18"/>
      <c r="H137" s="18"/>
      <c r="I137" s="18"/>
    </row>
    <row r="138" spans="1:9" x14ac:dyDescent="0.2">
      <c r="A138" s="18"/>
      <c r="B138" s="18"/>
      <c r="C138" s="18"/>
      <c r="D138" s="18"/>
      <c r="E138" s="18"/>
      <c r="F138" s="18"/>
      <c r="G138" s="18"/>
      <c r="H138" s="18"/>
      <c r="I138" s="18"/>
    </row>
    <row r="139" spans="1:9" x14ac:dyDescent="0.2">
      <c r="A139" s="18"/>
      <c r="B139" s="18"/>
      <c r="C139" s="18"/>
      <c r="D139" s="18"/>
      <c r="E139" s="18"/>
      <c r="F139" s="18"/>
      <c r="G139" s="18"/>
      <c r="H139" s="18"/>
      <c r="I139" s="18"/>
    </row>
    <row r="140" spans="1:9" x14ac:dyDescent="0.2">
      <c r="A140" s="18"/>
      <c r="B140" s="18"/>
      <c r="C140" s="18"/>
      <c r="D140" s="18"/>
      <c r="E140" s="18"/>
      <c r="F140" s="18"/>
      <c r="G140" s="18"/>
      <c r="H140" s="18"/>
      <c r="I140" s="18"/>
    </row>
    <row r="141" spans="1:9" x14ac:dyDescent="0.2">
      <c r="A141" s="18"/>
      <c r="B141" s="18"/>
      <c r="C141" s="18"/>
      <c r="D141" s="18"/>
      <c r="E141" s="18"/>
      <c r="F141" s="18"/>
      <c r="G141" s="18"/>
      <c r="H141" s="18"/>
      <c r="I141" s="18"/>
    </row>
    <row r="142" spans="1:9" x14ac:dyDescent="0.2">
      <c r="A142" s="18"/>
      <c r="B142" s="18"/>
      <c r="C142" s="18"/>
      <c r="D142" s="18"/>
      <c r="E142" s="18"/>
      <c r="F142" s="18"/>
      <c r="G142" s="18"/>
      <c r="H142" s="18"/>
      <c r="I142" s="18"/>
    </row>
    <row r="143" spans="1:9" x14ac:dyDescent="0.2">
      <c r="A143" s="18"/>
      <c r="B143" s="18"/>
      <c r="C143" s="18"/>
      <c r="D143" s="18"/>
      <c r="E143" s="18"/>
      <c r="F143" s="18"/>
      <c r="G143" s="18"/>
      <c r="H143" s="18"/>
      <c r="I143" s="18"/>
    </row>
    <row r="144" spans="1:9" x14ac:dyDescent="0.2">
      <c r="A144" s="18"/>
      <c r="B144" s="18"/>
      <c r="C144" s="18"/>
      <c r="D144" s="18"/>
      <c r="E144" s="18"/>
      <c r="F144" s="18"/>
      <c r="G144" s="18"/>
      <c r="H144" s="18"/>
      <c r="I144" s="18"/>
    </row>
    <row r="145" spans="1:9" x14ac:dyDescent="0.2">
      <c r="A145" s="18"/>
      <c r="B145" s="18"/>
      <c r="C145" s="18"/>
      <c r="D145" s="18"/>
      <c r="E145" s="18"/>
      <c r="F145" s="18"/>
      <c r="G145" s="18"/>
      <c r="H145" s="18"/>
      <c r="I145" s="18"/>
    </row>
  </sheetData>
  <phoneticPr fontId="2" type="noConversion"/>
  <pageMargins left="0.74803149606299213" right="0.74803149606299213" top="0.98425196850393704" bottom="0.98425196850393704" header="0.51181102362204722" footer="0.51181102362204722"/>
  <pageSetup paperSize="9" scale="90" orientation="portrait" r:id="rId1"/>
  <headerFooter>
    <oddFooter>&amp;R&amp;A</oddFooter>
  </headerFooter>
  <rowBreaks count="1" manualBreakCount="1">
    <brk id="47" max="16383" man="1"/>
  </rowBreaks>
  <ignoredErrors>
    <ignoredError sqref="C12" formulaRange="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1">
    <pageSetUpPr fitToPage="1"/>
  </sheetPr>
  <dimension ref="A1:K42"/>
  <sheetViews>
    <sheetView zoomScaleNormal="100" workbookViewId="0">
      <selection activeCell="C35" sqref="C35"/>
    </sheetView>
  </sheetViews>
  <sheetFormatPr baseColWidth="10" defaultColWidth="11" defaultRowHeight="12" x14ac:dyDescent="0.2"/>
  <cols>
    <col min="1" max="1" width="12.125" style="22" customWidth="1"/>
    <col min="2" max="2" width="31.875" style="22" customWidth="1"/>
    <col min="3" max="3" width="10.375" style="22" customWidth="1"/>
    <col min="4" max="4" width="11" style="22" customWidth="1"/>
    <col min="5" max="5" width="11.5" style="22" customWidth="1"/>
    <col min="6" max="6" width="10.625" style="22" customWidth="1"/>
    <col min="7" max="7" width="14.625" style="22" customWidth="1"/>
    <col min="8" max="8" width="11" style="22"/>
    <col min="9" max="9" width="31.25" style="22" customWidth="1"/>
    <col min="10" max="16384" width="11" style="22"/>
  </cols>
  <sheetData>
    <row r="1" spans="1:11" x14ac:dyDescent="0.2">
      <c r="A1" s="76" t="s">
        <v>163</v>
      </c>
      <c r="C1" s="77"/>
      <c r="D1" s="77"/>
      <c r="E1" s="77"/>
      <c r="F1" s="77"/>
      <c r="G1" s="77"/>
      <c r="H1" s="77"/>
      <c r="J1" s="77"/>
    </row>
    <row r="2" spans="1:11" x14ac:dyDescent="0.2">
      <c r="A2" s="76"/>
      <c r="C2" s="77"/>
      <c r="D2" s="77"/>
      <c r="E2" s="77"/>
      <c r="F2" s="77"/>
      <c r="G2" s="77"/>
      <c r="H2" s="77"/>
      <c r="J2" s="77"/>
    </row>
    <row r="3" spans="1:11" x14ac:dyDescent="0.2">
      <c r="A3" s="78"/>
      <c r="B3" s="78"/>
      <c r="C3" s="78"/>
      <c r="D3" s="78"/>
      <c r="E3" s="79"/>
      <c r="J3" s="78"/>
    </row>
    <row r="4" spans="1:11" x14ac:dyDescent="0.2">
      <c r="A4" s="80"/>
      <c r="B4" s="80"/>
      <c r="C4" s="80"/>
      <c r="D4" s="80"/>
      <c r="E4" s="81"/>
      <c r="F4" s="81"/>
      <c r="G4" s="81"/>
    </row>
    <row r="5" spans="1:11" ht="48" x14ac:dyDescent="0.2">
      <c r="A5" s="82"/>
      <c r="B5" s="83"/>
      <c r="C5" s="84" t="s">
        <v>164</v>
      </c>
      <c r="D5" s="84" t="s">
        <v>165</v>
      </c>
      <c r="E5" s="81" t="s">
        <v>166</v>
      </c>
      <c r="F5" s="85" t="s">
        <v>167</v>
      </c>
      <c r="G5" s="86"/>
    </row>
    <row r="6" spans="1:11" x14ac:dyDescent="0.2">
      <c r="A6" s="82"/>
      <c r="B6" s="83"/>
      <c r="C6" s="84"/>
      <c r="D6" s="84" t="s">
        <v>168</v>
      </c>
      <c r="E6" s="81" t="s">
        <v>169</v>
      </c>
      <c r="F6" s="85" t="s">
        <v>170</v>
      </c>
      <c r="G6" s="81"/>
    </row>
    <row r="7" spans="1:11" ht="12.75" thickBot="1" x14ac:dyDescent="0.25">
      <c r="A7" s="87"/>
      <c r="B7" s="88"/>
      <c r="C7" s="89">
        <v>41455</v>
      </c>
      <c r="D7" s="89">
        <v>41455</v>
      </c>
      <c r="E7" s="89">
        <v>41455</v>
      </c>
      <c r="F7" s="90">
        <v>41274</v>
      </c>
      <c r="G7" s="91"/>
      <c r="I7" s="17"/>
    </row>
    <row r="8" spans="1:11" x14ac:dyDescent="0.2">
      <c r="A8" s="92" t="s">
        <v>171</v>
      </c>
      <c r="B8" s="80" t="s">
        <v>172</v>
      </c>
      <c r="C8" s="93">
        <v>34096</v>
      </c>
      <c r="D8" s="93">
        <v>32325</v>
      </c>
      <c r="E8" s="93">
        <v>2365</v>
      </c>
      <c r="F8" s="93">
        <v>2328</v>
      </c>
      <c r="G8" s="93"/>
      <c r="I8" s="17"/>
    </row>
    <row r="9" spans="1:11" x14ac:dyDescent="0.2">
      <c r="A9" s="94"/>
      <c r="B9" s="95" t="s">
        <v>173</v>
      </c>
      <c r="C9" s="96">
        <v>32089</v>
      </c>
      <c r="D9" s="96">
        <v>29190</v>
      </c>
      <c r="E9" s="96">
        <v>2236</v>
      </c>
      <c r="F9" s="96">
        <v>2346</v>
      </c>
      <c r="G9" s="93"/>
      <c r="I9" s="97"/>
    </row>
    <row r="10" spans="1:11" x14ac:dyDescent="0.2">
      <c r="A10" s="98" t="s">
        <v>174</v>
      </c>
      <c r="B10" s="98" t="s">
        <v>175</v>
      </c>
      <c r="C10" s="93">
        <v>5658</v>
      </c>
      <c r="D10" s="93">
        <v>5650</v>
      </c>
      <c r="E10" s="93">
        <v>49</v>
      </c>
      <c r="F10" s="93">
        <v>39</v>
      </c>
      <c r="G10" s="93"/>
      <c r="I10" s="97"/>
    </row>
    <row r="11" spans="1:11" ht="12" customHeight="1" x14ac:dyDescent="0.2">
      <c r="A11" s="98"/>
      <c r="B11" s="98" t="s">
        <v>176</v>
      </c>
      <c r="C11" s="93">
        <v>111807</v>
      </c>
      <c r="D11" s="93">
        <v>111798</v>
      </c>
      <c r="E11" s="93">
        <v>861</v>
      </c>
      <c r="F11" s="93">
        <v>796</v>
      </c>
      <c r="G11" s="93"/>
      <c r="I11" s="97"/>
    </row>
    <row r="12" spans="1:11" ht="14.25" customHeight="1" x14ac:dyDescent="0.2">
      <c r="A12" s="99"/>
      <c r="B12" s="99" t="s">
        <v>177</v>
      </c>
      <c r="C12" s="96">
        <v>1977</v>
      </c>
      <c r="D12" s="96">
        <v>1971</v>
      </c>
      <c r="E12" s="96">
        <v>58</v>
      </c>
      <c r="F12" s="96">
        <v>58</v>
      </c>
      <c r="G12" s="93"/>
      <c r="I12" s="441"/>
      <c r="J12" s="441"/>
      <c r="K12" s="441"/>
    </row>
    <row r="13" spans="1:11" x14ac:dyDescent="0.2">
      <c r="A13" s="442" t="s">
        <v>178</v>
      </c>
      <c r="B13" s="442"/>
      <c r="C13" s="100">
        <f>SUM(C8:C12)</f>
        <v>185627</v>
      </c>
      <c r="D13" s="100">
        <f>SUM(D8:D12)</f>
        <v>180934</v>
      </c>
      <c r="E13" s="100">
        <f>SUM(E8:E12)</f>
        <v>5569</v>
      </c>
      <c r="F13" s="93">
        <f>SUM(F8:F12)</f>
        <v>5567</v>
      </c>
      <c r="G13" s="100"/>
    </row>
    <row r="14" spans="1:11" x14ac:dyDescent="0.2">
      <c r="A14" s="83"/>
      <c r="B14" s="83"/>
      <c r="C14" s="101"/>
      <c r="D14" s="101"/>
      <c r="E14" s="101"/>
      <c r="F14" s="101"/>
      <c r="G14" s="101"/>
    </row>
    <row r="15" spans="1:11" x14ac:dyDescent="0.2">
      <c r="A15" s="80" t="s">
        <v>179</v>
      </c>
      <c r="B15" s="80"/>
      <c r="C15" s="102">
        <v>1776</v>
      </c>
      <c r="D15" s="102"/>
      <c r="E15" s="102">
        <v>11</v>
      </c>
      <c r="F15" s="102">
        <v>3</v>
      </c>
      <c r="G15" s="93"/>
      <c r="H15" s="103"/>
    </row>
    <row r="16" spans="1:11" x14ac:dyDescent="0.2">
      <c r="A16" s="80" t="s">
        <v>180</v>
      </c>
      <c r="B16" s="80"/>
      <c r="C16" s="102">
        <f>28255-19746-3690</f>
        <v>4819</v>
      </c>
      <c r="D16" s="102"/>
      <c r="E16" s="102">
        <f>382-196-101</f>
        <v>85</v>
      </c>
      <c r="F16" s="102">
        <v>86</v>
      </c>
      <c r="G16" s="93"/>
      <c r="H16" s="103"/>
    </row>
    <row r="17" spans="1:8" x14ac:dyDescent="0.2">
      <c r="A17" s="80" t="s">
        <v>181</v>
      </c>
      <c r="B17" s="80"/>
      <c r="C17" s="102">
        <v>2418</v>
      </c>
      <c r="D17" s="102"/>
      <c r="E17" s="102">
        <v>176</v>
      </c>
      <c r="F17" s="102">
        <v>166</v>
      </c>
      <c r="G17" s="93"/>
      <c r="H17" s="103"/>
    </row>
    <row r="18" spans="1:8" x14ac:dyDescent="0.2">
      <c r="A18" s="80" t="s">
        <v>182</v>
      </c>
      <c r="B18" s="80"/>
      <c r="C18" s="102">
        <v>677</v>
      </c>
      <c r="D18" s="102"/>
      <c r="E18" s="102">
        <v>19</v>
      </c>
      <c r="F18" s="102">
        <v>23</v>
      </c>
      <c r="G18" s="93"/>
      <c r="H18" s="103"/>
    </row>
    <row r="19" spans="1:8" ht="24" x14ac:dyDescent="0.2">
      <c r="A19" s="80" t="s">
        <v>183</v>
      </c>
      <c r="B19" s="80"/>
      <c r="C19" s="102">
        <f>26179-2699-30</f>
        <v>23450</v>
      </c>
      <c r="D19" s="102"/>
      <c r="E19" s="102">
        <f>1300-44</f>
        <v>1256</v>
      </c>
      <c r="F19" s="102">
        <v>1187</v>
      </c>
      <c r="G19" s="93"/>
      <c r="H19" s="103"/>
    </row>
    <row r="20" spans="1:8" x14ac:dyDescent="0.2">
      <c r="A20" s="95" t="s">
        <v>184</v>
      </c>
      <c r="B20" s="95"/>
      <c r="C20" s="104">
        <f>E20/0.08</f>
        <v>1975</v>
      </c>
      <c r="D20" s="105"/>
      <c r="E20" s="104">
        <f>141+17</f>
        <v>158</v>
      </c>
      <c r="F20" s="104">
        <v>158.91999999999999</v>
      </c>
      <c r="G20" s="93"/>
      <c r="H20" s="103"/>
    </row>
    <row r="21" spans="1:8" x14ac:dyDescent="0.2">
      <c r="A21" s="443" t="s">
        <v>185</v>
      </c>
      <c r="B21" s="443"/>
      <c r="C21" s="106">
        <f>SUM(C15:C20)</f>
        <v>35115</v>
      </c>
      <c r="D21" s="106"/>
      <c r="E21" s="106">
        <f>SUM(E15:E20)</f>
        <v>1705</v>
      </c>
      <c r="F21" s="102">
        <f>SUM(F15:F20)</f>
        <v>1623.92</v>
      </c>
      <c r="G21" s="100"/>
      <c r="H21" s="103"/>
    </row>
    <row r="22" spans="1:8" x14ac:dyDescent="0.2">
      <c r="A22" s="107"/>
      <c r="B22" s="107"/>
      <c r="C22" s="106"/>
      <c r="D22" s="106"/>
      <c r="E22" s="106"/>
      <c r="F22" s="102"/>
      <c r="G22" s="100"/>
      <c r="H22" s="103"/>
    </row>
    <row r="23" spans="1:8" x14ac:dyDescent="0.2">
      <c r="A23" s="108" t="s">
        <v>186</v>
      </c>
      <c r="B23" s="108"/>
      <c r="C23" s="109"/>
      <c r="D23" s="109"/>
      <c r="E23" s="109">
        <v>-88</v>
      </c>
      <c r="F23" s="109">
        <v>-119</v>
      </c>
      <c r="G23" s="110"/>
    </row>
    <row r="24" spans="1:8" x14ac:dyDescent="0.2">
      <c r="A24" s="111" t="s">
        <v>187</v>
      </c>
      <c r="B24" s="112"/>
      <c r="C24" s="113"/>
      <c r="D24" s="113"/>
      <c r="E24" s="114">
        <f>E13+E21+E23</f>
        <v>7186</v>
      </c>
      <c r="F24" s="113">
        <f>F13+F21+F23</f>
        <v>7071.92</v>
      </c>
      <c r="G24" s="115"/>
    </row>
    <row r="26" spans="1:8" x14ac:dyDescent="0.2">
      <c r="D26" s="103"/>
    </row>
    <row r="28" spans="1:8" x14ac:dyDescent="0.2">
      <c r="E28" s="103"/>
    </row>
    <row r="30" spans="1:8" x14ac:dyDescent="0.2">
      <c r="A30" s="25"/>
      <c r="B30" s="25"/>
      <c r="C30" s="25"/>
      <c r="D30" s="25"/>
      <c r="E30" s="25"/>
      <c r="F30" s="25"/>
      <c r="G30" s="25"/>
    </row>
    <row r="31" spans="1:8" x14ac:dyDescent="0.2">
      <c r="A31" s="25"/>
      <c r="B31" s="25"/>
      <c r="C31" s="25"/>
      <c r="D31" s="25"/>
      <c r="E31" s="25"/>
      <c r="F31" s="25"/>
      <c r="G31" s="25"/>
    </row>
    <row r="32" spans="1:8" x14ac:dyDescent="0.2">
      <c r="A32" s="25"/>
      <c r="B32" s="25"/>
      <c r="C32" s="25"/>
      <c r="D32" s="25"/>
      <c r="E32" s="25"/>
      <c r="F32" s="25"/>
      <c r="G32" s="25"/>
    </row>
    <row r="33" spans="1:7" x14ac:dyDescent="0.2">
      <c r="A33" s="25"/>
      <c r="B33" s="25"/>
      <c r="C33" s="25"/>
      <c r="D33" s="25"/>
      <c r="E33" s="25"/>
      <c r="F33" s="25"/>
      <c r="G33" s="25"/>
    </row>
    <row r="34" spans="1:7" x14ac:dyDescent="0.2">
      <c r="A34" s="25"/>
      <c r="B34" s="25"/>
      <c r="C34" s="25"/>
      <c r="D34" s="25"/>
      <c r="E34" s="25"/>
      <c r="F34" s="25"/>
      <c r="G34" s="25"/>
    </row>
    <row r="35" spans="1:7" x14ac:dyDescent="0.2">
      <c r="A35" s="25"/>
      <c r="B35" s="25"/>
      <c r="C35" s="25"/>
      <c r="D35" s="25"/>
      <c r="E35" s="25"/>
      <c r="F35" s="25"/>
      <c r="G35" s="25"/>
    </row>
    <row r="36" spans="1:7" x14ac:dyDescent="0.2">
      <c r="A36" s="25"/>
      <c r="B36" s="25"/>
      <c r="C36" s="25"/>
      <c r="D36" s="25"/>
      <c r="E36" s="25"/>
      <c r="F36" s="25"/>
      <c r="G36" s="25"/>
    </row>
    <row r="37" spans="1:7" x14ac:dyDescent="0.2">
      <c r="A37" s="25"/>
      <c r="B37" s="25"/>
      <c r="C37" s="25"/>
      <c r="D37" s="25"/>
      <c r="E37" s="25"/>
      <c r="F37" s="25"/>
      <c r="G37" s="25"/>
    </row>
    <row r="38" spans="1:7" x14ac:dyDescent="0.2">
      <c r="A38" s="25"/>
      <c r="B38" s="25"/>
      <c r="C38" s="25"/>
      <c r="D38" s="25"/>
      <c r="E38" s="25"/>
      <c r="F38" s="25"/>
      <c r="G38" s="25"/>
    </row>
    <row r="39" spans="1:7" x14ac:dyDescent="0.2">
      <c r="A39" s="25"/>
      <c r="B39" s="25"/>
      <c r="C39" s="25"/>
      <c r="D39" s="25"/>
      <c r="E39" s="25"/>
      <c r="F39" s="25"/>
      <c r="G39" s="25"/>
    </row>
    <row r="40" spans="1:7" x14ac:dyDescent="0.2">
      <c r="A40" s="25"/>
      <c r="B40" s="25"/>
      <c r="C40" s="25"/>
      <c r="D40" s="25"/>
      <c r="E40" s="25"/>
      <c r="F40" s="25"/>
      <c r="G40" s="25"/>
    </row>
    <row r="41" spans="1:7" x14ac:dyDescent="0.2">
      <c r="A41" s="25"/>
      <c r="B41" s="25"/>
      <c r="C41" s="25"/>
      <c r="D41" s="25"/>
      <c r="E41" s="25"/>
      <c r="F41" s="25"/>
      <c r="G41" s="25"/>
    </row>
    <row r="42" spans="1:7" x14ac:dyDescent="0.2">
      <c r="A42" s="25"/>
      <c r="B42" s="25"/>
      <c r="C42" s="25"/>
      <c r="D42" s="25"/>
      <c r="E42" s="25"/>
      <c r="F42" s="25"/>
      <c r="G42" s="25"/>
    </row>
  </sheetData>
  <mergeCells count="3">
    <mergeCell ref="I12:K12"/>
    <mergeCell ref="A13:B13"/>
    <mergeCell ref="A21:B21"/>
  </mergeCells>
  <phoneticPr fontId="2" type="noConversion"/>
  <pageMargins left="0.74803149606299213" right="0.74803149606299213" top="0.98425196850393704" bottom="0.98425196850393704" header="0.51181102362204722" footer="0.51181102362204722"/>
  <pageSetup paperSize="9" scale="94" orientation="portrait" r:id="rId1"/>
  <headerFooter>
    <oddFooter>&amp;R&amp;A</oddFooter>
  </headerFooter>
  <rowBreaks count="1" manualBreakCount="1">
    <brk id="2" max="5" man="1"/>
  </rowBreaks>
  <colBreaks count="1" manualBreakCount="1">
    <brk id="5" max="1048575" man="1"/>
  </colBreaks>
  <ignoredErrors>
    <ignoredError sqref="E13:F13 C13:D13" formulaRange="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8">
    <pageSetUpPr fitToPage="1"/>
  </sheetPr>
  <dimension ref="A1:E17"/>
  <sheetViews>
    <sheetView zoomScaleNormal="100" workbookViewId="0">
      <selection activeCell="B8" sqref="B8"/>
    </sheetView>
  </sheetViews>
  <sheetFormatPr baseColWidth="10" defaultColWidth="11" defaultRowHeight="12" x14ac:dyDescent="0.2"/>
  <cols>
    <col min="1" max="1" width="47.25" style="22" customWidth="1"/>
    <col min="2" max="2" width="13" style="22" customWidth="1"/>
    <col min="3" max="4" width="11" style="22"/>
    <col min="5" max="5" width="30.5" style="22" customWidth="1"/>
    <col min="6" max="16384" width="11" style="22"/>
  </cols>
  <sheetData>
    <row r="1" spans="1:5" x14ac:dyDescent="0.2">
      <c r="A1" s="409" t="s">
        <v>627</v>
      </c>
    </row>
    <row r="2" spans="1:5" x14ac:dyDescent="0.2">
      <c r="A2" s="116" t="s">
        <v>188</v>
      </c>
    </row>
    <row r="3" spans="1:5" ht="12.75" customHeight="1" x14ac:dyDescent="0.2">
      <c r="A3" s="116"/>
    </row>
    <row r="4" spans="1:5" ht="12.75" customHeight="1" x14ac:dyDescent="0.2">
      <c r="A4" s="116"/>
      <c r="E4" s="150"/>
    </row>
    <row r="5" spans="1:5" ht="12.75" customHeight="1" x14ac:dyDescent="0.2">
      <c r="A5" s="116"/>
    </row>
    <row r="6" spans="1:5" x14ac:dyDescent="0.2">
      <c r="A6" s="151"/>
      <c r="B6" s="444"/>
      <c r="C6" s="444"/>
      <c r="D6" s="152"/>
    </row>
    <row r="7" spans="1:5" ht="24.75" thickBot="1" x14ac:dyDescent="0.25">
      <c r="A7" s="153"/>
      <c r="B7" s="429" t="s">
        <v>655</v>
      </c>
      <c r="C7" s="430" t="s">
        <v>643</v>
      </c>
      <c r="D7" s="124"/>
    </row>
    <row r="8" spans="1:5" ht="12.75" customHeight="1" x14ac:dyDescent="0.2">
      <c r="A8" s="83" t="s">
        <v>189</v>
      </c>
      <c r="B8" s="156">
        <f>SUM(B9:B12)</f>
        <v>365</v>
      </c>
      <c r="C8" s="427">
        <v>350</v>
      </c>
      <c r="D8" s="124"/>
    </row>
    <row r="9" spans="1:5" ht="12.75" customHeight="1" x14ac:dyDescent="0.2">
      <c r="A9" s="157" t="s">
        <v>190</v>
      </c>
      <c r="B9" s="158">
        <v>53</v>
      </c>
      <c r="C9" s="428">
        <v>44</v>
      </c>
      <c r="D9" s="97"/>
    </row>
    <row r="10" spans="1:5" ht="12.75" customHeight="1" x14ac:dyDescent="0.2">
      <c r="A10" s="157" t="s">
        <v>191</v>
      </c>
      <c r="B10" s="158">
        <v>133</v>
      </c>
      <c r="C10" s="428">
        <v>157</v>
      </c>
      <c r="D10" s="97"/>
    </row>
    <row r="11" spans="1:5" ht="12.75" customHeight="1" x14ac:dyDescent="0.2">
      <c r="A11" s="157" t="s">
        <v>192</v>
      </c>
      <c r="B11" s="158">
        <v>133</v>
      </c>
      <c r="C11" s="428">
        <v>103</v>
      </c>
      <c r="D11" s="97"/>
    </row>
    <row r="12" spans="1:5" ht="12.75" customHeight="1" x14ac:dyDescent="0.2">
      <c r="A12" s="157" t="s">
        <v>193</v>
      </c>
      <c r="B12" s="158">
        <v>46</v>
      </c>
      <c r="C12" s="428">
        <v>46</v>
      </c>
      <c r="D12" s="97"/>
    </row>
    <row r="13" spans="1:5" ht="12.75" customHeight="1" x14ac:dyDescent="0.2">
      <c r="A13" s="83" t="s">
        <v>194</v>
      </c>
      <c r="B13" s="156">
        <f>SUM(B14:B15)</f>
        <v>145</v>
      </c>
      <c r="C13" s="427">
        <v>120</v>
      </c>
      <c r="D13" s="124"/>
    </row>
    <row r="14" spans="1:5" ht="12.75" customHeight="1" x14ac:dyDescent="0.2">
      <c r="A14" s="157" t="s">
        <v>195</v>
      </c>
      <c r="B14" s="158">
        <v>71</v>
      </c>
      <c r="C14" s="428">
        <v>56</v>
      </c>
      <c r="D14" s="124"/>
    </row>
    <row r="15" spans="1:5" ht="12.75" customHeight="1" x14ac:dyDescent="0.2">
      <c r="A15" s="157" t="s">
        <v>196</v>
      </c>
      <c r="B15" s="158">
        <v>74</v>
      </c>
      <c r="C15" s="428">
        <v>64</v>
      </c>
      <c r="D15" s="124"/>
    </row>
    <row r="16" spans="1:5" x14ac:dyDescent="0.2">
      <c r="A16" s="83" t="s">
        <v>197</v>
      </c>
      <c r="B16" s="121">
        <v>0</v>
      </c>
      <c r="C16" s="108">
        <v>0</v>
      </c>
      <c r="D16" s="124"/>
    </row>
    <row r="17" spans="1:4" x14ac:dyDescent="0.2">
      <c r="A17" s="111" t="s">
        <v>198</v>
      </c>
      <c r="B17" s="111">
        <f>+B8+B13+B16</f>
        <v>510</v>
      </c>
      <c r="C17" s="112">
        <f>+C8+C13+C16</f>
        <v>470</v>
      </c>
      <c r="D17" s="29"/>
    </row>
  </sheetData>
  <mergeCells count="1">
    <mergeCell ref="B6:C6"/>
  </mergeCells>
  <phoneticPr fontId="2" type="noConversion"/>
  <pageMargins left="0.74803149606299213" right="0.74803149606299213" top="0.98425196850393704" bottom="0.98425196850393704" header="0.51181102362204722" footer="0.51181102362204722"/>
  <pageSetup paperSize="9" orientation="portrait" r:id="rId1"/>
  <headerFooter>
    <oddFooter>&amp;R&amp;A</oddFooter>
  </headerFooter>
  <rowBreaks count="1" manualBreakCount="1">
    <brk id="48" max="16383" man="1"/>
  </rowBreaks>
  <colBreaks count="1" manualBreakCount="1">
    <brk id="1" max="1048575" man="1"/>
  </colBreaks>
  <ignoredErrors>
    <ignoredError sqref="B13" formulaRange="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9">
    <pageSetUpPr fitToPage="1"/>
  </sheetPr>
  <dimension ref="A1:H22"/>
  <sheetViews>
    <sheetView workbookViewId="0">
      <selection activeCell="C38" sqref="C38"/>
    </sheetView>
  </sheetViews>
  <sheetFormatPr baseColWidth="10" defaultColWidth="11" defaultRowHeight="12" x14ac:dyDescent="0.2"/>
  <cols>
    <col min="1" max="1" width="33" style="22" customWidth="1"/>
    <col min="2" max="2" width="8.625" style="22" customWidth="1"/>
    <col min="3" max="3" width="9.75" style="22" customWidth="1"/>
    <col min="4" max="4" width="8.625" style="22" customWidth="1"/>
    <col min="5" max="5" width="11.375" style="22" bestFit="1" customWidth="1"/>
    <col min="6" max="6" width="18.375" style="22" customWidth="1"/>
    <col min="7" max="7" width="11" style="22"/>
    <col min="8" max="8" width="31.25" style="22" customWidth="1"/>
    <col min="9" max="16384" width="11" style="22"/>
  </cols>
  <sheetData>
    <row r="1" spans="1:8" x14ac:dyDescent="0.2">
      <c r="A1" s="409" t="s">
        <v>628</v>
      </c>
    </row>
    <row r="2" spans="1:8" x14ac:dyDescent="0.2">
      <c r="A2" s="22" t="s">
        <v>199</v>
      </c>
    </row>
    <row r="3" spans="1:8" x14ac:dyDescent="0.2">
      <c r="A3" s="108"/>
      <c r="B3" s="84"/>
      <c r="C3" s="445" t="s">
        <v>200</v>
      </c>
      <c r="D3" s="84"/>
      <c r="E3" s="84"/>
      <c r="F3" s="84"/>
    </row>
    <row r="4" spans="1:8" ht="22.5" customHeight="1" thickBot="1" x14ac:dyDescent="0.25">
      <c r="A4" s="431">
        <v>41455</v>
      </c>
      <c r="B4" s="154" t="s">
        <v>201</v>
      </c>
      <c r="C4" s="446"/>
      <c r="D4" s="154" t="s">
        <v>202</v>
      </c>
      <c r="E4" s="154" t="s">
        <v>203</v>
      </c>
      <c r="F4" s="81"/>
      <c r="H4" s="29"/>
    </row>
    <row r="5" spans="1:8" x14ac:dyDescent="0.2">
      <c r="A5" s="411" t="s">
        <v>204</v>
      </c>
      <c r="B5" s="160">
        <v>261</v>
      </c>
      <c r="C5" s="160">
        <v>48</v>
      </c>
      <c r="D5" s="160">
        <v>0</v>
      </c>
      <c r="E5" s="160">
        <v>6</v>
      </c>
      <c r="F5" s="161"/>
      <c r="G5" s="162"/>
    </row>
    <row r="6" spans="1:8" x14ac:dyDescent="0.2">
      <c r="A6" s="411" t="s">
        <v>205</v>
      </c>
      <c r="B6" s="160">
        <v>202</v>
      </c>
      <c r="C6" s="160">
        <v>0</v>
      </c>
      <c r="D6" s="160">
        <v>26</v>
      </c>
      <c r="E6" s="160">
        <v>0</v>
      </c>
      <c r="F6" s="161"/>
      <c r="G6" s="162"/>
    </row>
    <row r="7" spans="1:8" x14ac:dyDescent="0.2">
      <c r="A7" s="411" t="s">
        <v>206</v>
      </c>
      <c r="B7" s="160">
        <v>-6</v>
      </c>
      <c r="C7" s="160">
        <v>0</v>
      </c>
      <c r="D7" s="160">
        <v>0</v>
      </c>
      <c r="E7" s="160">
        <v>0</v>
      </c>
      <c r="F7" s="161"/>
      <c r="G7" s="162"/>
    </row>
    <row r="8" spans="1:8" x14ac:dyDescent="0.2">
      <c r="A8" s="111" t="s">
        <v>207</v>
      </c>
      <c r="B8" s="163">
        <f>SUM(B5:B7)</f>
        <v>457</v>
      </c>
      <c r="C8" s="163">
        <f>SUM(C5:C7)</f>
        <v>48</v>
      </c>
      <c r="D8" s="163">
        <f>SUM(D5:D7)</f>
        <v>26</v>
      </c>
      <c r="E8" s="163">
        <f>SUM(E5:E7)</f>
        <v>6</v>
      </c>
      <c r="F8" s="164"/>
      <c r="G8" s="162"/>
    </row>
    <row r="9" spans="1:8" x14ac:dyDescent="0.2">
      <c r="B9" s="123"/>
      <c r="C9" s="123"/>
      <c r="D9" s="123"/>
      <c r="E9" s="123"/>
      <c r="F9" s="123"/>
      <c r="G9" s="162"/>
    </row>
    <row r="10" spans="1:8" ht="12.75" thickBot="1" x14ac:dyDescent="0.25">
      <c r="A10" s="432">
        <v>41274</v>
      </c>
      <c r="B10" s="120"/>
      <c r="C10" s="120"/>
      <c r="D10" s="120"/>
      <c r="E10" s="120"/>
      <c r="F10" s="81"/>
      <c r="G10" s="162"/>
    </row>
    <row r="11" spans="1:8" ht="12.75" customHeight="1" x14ac:dyDescent="0.2">
      <c r="A11" s="411" t="s">
        <v>208</v>
      </c>
      <c r="B11" s="160">
        <v>241</v>
      </c>
      <c r="C11" s="160">
        <v>44</v>
      </c>
      <c r="D11" s="160">
        <v>0</v>
      </c>
      <c r="E11" s="160">
        <v>6</v>
      </c>
      <c r="F11" s="161"/>
      <c r="G11" s="162"/>
    </row>
    <row r="12" spans="1:8" x14ac:dyDescent="0.2">
      <c r="A12" s="411" t="s">
        <v>209</v>
      </c>
      <c r="B12" s="160">
        <v>182</v>
      </c>
      <c r="C12" s="160">
        <v>0</v>
      </c>
      <c r="D12" s="160">
        <v>27</v>
      </c>
      <c r="E12" s="160">
        <v>0</v>
      </c>
      <c r="F12" s="161"/>
      <c r="G12" s="162"/>
    </row>
    <row r="13" spans="1:8" x14ac:dyDescent="0.2">
      <c r="A13" s="411" t="s">
        <v>210</v>
      </c>
      <c r="B13" s="160">
        <v>24</v>
      </c>
      <c r="C13" s="160">
        <v>0</v>
      </c>
      <c r="D13" s="160">
        <v>0</v>
      </c>
      <c r="E13" s="160">
        <v>0</v>
      </c>
      <c r="F13" s="161"/>
      <c r="G13" s="162"/>
    </row>
    <row r="14" spans="1:8" x14ac:dyDescent="0.2">
      <c r="A14" s="111" t="s">
        <v>211</v>
      </c>
      <c r="B14" s="163">
        <f>SUM(B11:B13)</f>
        <v>447</v>
      </c>
      <c r="C14" s="163">
        <f>SUM(C11:C13)</f>
        <v>44</v>
      </c>
      <c r="D14" s="163">
        <f>SUM(D11:D13)</f>
        <v>27</v>
      </c>
      <c r="E14" s="163">
        <f>SUM(E11:E13)</f>
        <v>6</v>
      </c>
      <c r="F14" s="164"/>
      <c r="G14" s="162"/>
    </row>
    <row r="15" spans="1:8" x14ac:dyDescent="0.2">
      <c r="B15" s="123"/>
      <c r="C15" s="123"/>
      <c r="D15" s="123"/>
      <c r="E15" s="123"/>
      <c r="F15" s="123"/>
      <c r="G15" s="162"/>
    </row>
    <row r="16" spans="1:8" x14ac:dyDescent="0.2">
      <c r="B16" s="123"/>
      <c r="C16" s="123"/>
      <c r="D16" s="123"/>
      <c r="E16" s="123"/>
      <c r="F16" s="123"/>
      <c r="G16" s="162"/>
    </row>
    <row r="17" spans="1:8" x14ac:dyDescent="0.2">
      <c r="B17" s="123"/>
      <c r="C17" s="123"/>
      <c r="D17" s="123"/>
      <c r="E17" s="123"/>
      <c r="F17" s="123"/>
      <c r="G17" s="162"/>
    </row>
    <row r="18" spans="1:8" x14ac:dyDescent="0.2">
      <c r="B18" s="123"/>
      <c r="C18" s="123"/>
      <c r="D18" s="123"/>
      <c r="E18" s="123"/>
      <c r="F18" s="123"/>
      <c r="G18" s="162"/>
      <c r="H18" s="97"/>
    </row>
    <row r="19" spans="1:8" x14ac:dyDescent="0.2">
      <c r="B19" s="123"/>
      <c r="C19" s="123"/>
      <c r="D19" s="123"/>
      <c r="E19" s="123"/>
      <c r="F19" s="123"/>
      <c r="G19" s="162"/>
      <c r="H19" s="97"/>
    </row>
    <row r="20" spans="1:8" x14ac:dyDescent="0.2">
      <c r="A20" s="447" t="s">
        <v>212</v>
      </c>
      <c r="B20" s="447"/>
      <c r="C20" s="447"/>
      <c r="D20" s="447"/>
      <c r="E20" s="447"/>
      <c r="F20" s="447"/>
      <c r="H20" s="150"/>
    </row>
    <row r="21" spans="1:8" x14ac:dyDescent="0.2">
      <c r="A21" s="448" t="s">
        <v>629</v>
      </c>
      <c r="B21" s="447"/>
      <c r="C21" s="447"/>
      <c r="D21" s="447"/>
      <c r="E21" s="447"/>
      <c r="F21" s="447"/>
    </row>
    <row r="22" spans="1:8" x14ac:dyDescent="0.2">
      <c r="A22" s="416" t="s">
        <v>630</v>
      </c>
    </row>
  </sheetData>
  <mergeCells count="3">
    <mergeCell ref="C3:C4"/>
    <mergeCell ref="A20:F20"/>
    <mergeCell ref="A21:F21"/>
  </mergeCells>
  <phoneticPr fontId="2" type="noConversion"/>
  <pageMargins left="0.74803149606299213" right="0.74803149606299213" top="0.98425196850393704" bottom="0.98425196850393704" header="0.51181102362204722" footer="0.51181102362204722"/>
  <pageSetup paperSize="9" scale="93" orientation="portrait" r:id="rId1"/>
  <headerFooter>
    <oddFooter>&amp;R&amp;A</oddFooter>
  </headerFooter>
  <colBreaks count="1" manualBreakCount="1">
    <brk id="7"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73"/>
  <sheetViews>
    <sheetView showGridLines="0" zoomScaleNormal="100" workbookViewId="0">
      <selection activeCell="F17" sqref="F17"/>
    </sheetView>
  </sheetViews>
  <sheetFormatPr baseColWidth="10" defaultColWidth="11" defaultRowHeight="12" x14ac:dyDescent="0.2"/>
  <cols>
    <col min="1" max="1" width="20.375" style="22" customWidth="1"/>
    <col min="2" max="2" width="14.75" style="22" customWidth="1"/>
    <col min="3" max="3" width="12" style="22" customWidth="1"/>
    <col min="4" max="4" width="10.625" style="22" customWidth="1"/>
    <col min="5" max="5" width="18.5" style="22" customWidth="1"/>
    <col min="6" max="8" width="11" style="22"/>
    <col min="9" max="9" width="9.875" style="22" bestFit="1" customWidth="1"/>
    <col min="10" max="10" width="19.75" style="22" bestFit="1" customWidth="1"/>
    <col min="11" max="16384" width="11" style="22"/>
  </cols>
  <sheetData>
    <row r="1" spans="1:6" x14ac:dyDescent="0.2">
      <c r="A1" s="165" t="s">
        <v>213</v>
      </c>
      <c r="B1" s="39"/>
      <c r="C1" s="166"/>
      <c r="D1" s="166"/>
    </row>
    <row r="2" spans="1:6" x14ac:dyDescent="0.2">
      <c r="B2" s="39"/>
      <c r="C2" s="43"/>
      <c r="D2" s="39"/>
    </row>
    <row r="3" spans="1:6" x14ac:dyDescent="0.2">
      <c r="A3" s="75"/>
      <c r="B3" s="75"/>
      <c r="C3" s="167"/>
      <c r="D3" s="43" t="s">
        <v>214</v>
      </c>
      <c r="E3" s="75"/>
      <c r="F3" s="75"/>
    </row>
    <row r="4" spans="1:6" x14ac:dyDescent="0.2">
      <c r="A4" s="412" t="s">
        <v>215</v>
      </c>
      <c r="B4" s="168" t="s">
        <v>216</v>
      </c>
      <c r="C4" s="169" t="s">
        <v>217</v>
      </c>
      <c r="D4" s="169" t="s">
        <v>218</v>
      </c>
      <c r="E4" s="170">
        <v>2012</v>
      </c>
      <c r="F4" s="171">
        <v>2011</v>
      </c>
    </row>
    <row r="5" spans="1:6" x14ac:dyDescent="0.2">
      <c r="A5" s="48"/>
      <c r="B5" s="47"/>
      <c r="C5" s="43"/>
      <c r="D5" s="43"/>
      <c r="E5" s="48"/>
      <c r="F5" s="49"/>
    </row>
    <row r="6" spans="1:6" x14ac:dyDescent="0.2">
      <c r="A6" s="413" t="s">
        <v>219</v>
      </c>
      <c r="B6" s="4"/>
      <c r="C6" s="172"/>
      <c r="D6" s="172"/>
      <c r="E6" s="173"/>
      <c r="F6" s="174"/>
    </row>
    <row r="7" spans="1:6" x14ac:dyDescent="0.2">
      <c r="A7" s="175" t="s">
        <v>220</v>
      </c>
      <c r="B7" s="4" t="s">
        <v>221</v>
      </c>
      <c r="C7" s="172">
        <v>2021</v>
      </c>
      <c r="D7" s="172">
        <v>2016</v>
      </c>
      <c r="E7" s="176">
        <v>744</v>
      </c>
      <c r="F7" s="177">
        <v>658</v>
      </c>
    </row>
    <row r="8" spans="1:6" x14ac:dyDescent="0.2">
      <c r="A8" s="175" t="s">
        <v>222</v>
      </c>
      <c r="B8" s="4" t="s">
        <v>223</v>
      </c>
      <c r="C8" s="172">
        <v>2012</v>
      </c>
      <c r="D8" s="172">
        <v>2012</v>
      </c>
      <c r="E8" s="54" t="s">
        <v>224</v>
      </c>
      <c r="F8" s="177">
        <v>1014</v>
      </c>
    </row>
    <row r="9" spans="1:6" x14ac:dyDescent="0.2">
      <c r="A9" s="175" t="s">
        <v>225</v>
      </c>
      <c r="B9" s="4" t="s">
        <v>226</v>
      </c>
      <c r="C9" s="172">
        <v>2018</v>
      </c>
      <c r="D9" s="172">
        <v>2013</v>
      </c>
      <c r="E9" s="176">
        <v>232</v>
      </c>
      <c r="F9" s="177">
        <v>469</v>
      </c>
    </row>
    <row r="10" spans="1:6" x14ac:dyDescent="0.2">
      <c r="A10" s="175" t="s">
        <v>227</v>
      </c>
      <c r="B10" s="4" t="s">
        <v>228</v>
      </c>
      <c r="C10" s="172">
        <v>2017</v>
      </c>
      <c r="D10" s="172">
        <v>2012</v>
      </c>
      <c r="E10" s="54" t="s">
        <v>229</v>
      </c>
      <c r="F10" s="177">
        <v>362</v>
      </c>
    </row>
    <row r="11" spans="1:6" x14ac:dyDescent="0.2">
      <c r="A11" s="175" t="s">
        <v>230</v>
      </c>
      <c r="B11" s="4" t="s">
        <v>231</v>
      </c>
      <c r="C11" s="172">
        <v>2019</v>
      </c>
      <c r="D11" s="172">
        <v>2014</v>
      </c>
      <c r="E11" s="178">
        <v>82</v>
      </c>
      <c r="F11" s="179">
        <v>84</v>
      </c>
    </row>
    <row r="12" spans="1:6" x14ac:dyDescent="0.2">
      <c r="A12" s="175" t="s">
        <v>232</v>
      </c>
      <c r="B12" s="4" t="s">
        <v>233</v>
      </c>
      <c r="C12" s="172">
        <v>2022</v>
      </c>
      <c r="D12" s="172">
        <v>2016</v>
      </c>
      <c r="E12" s="178">
        <v>825</v>
      </c>
      <c r="F12" s="179"/>
    </row>
    <row r="13" spans="1:6" x14ac:dyDescent="0.2">
      <c r="A13" s="180" t="s">
        <v>234</v>
      </c>
      <c r="B13" s="181"/>
      <c r="C13" s="182"/>
      <c r="D13" s="182"/>
      <c r="E13" s="183">
        <f>SUM(E7:E12)</f>
        <v>1883</v>
      </c>
      <c r="F13" s="184">
        <f>SUM(F7:F11)</f>
        <v>2587</v>
      </c>
    </row>
    <row r="14" spans="1:6" x14ac:dyDescent="0.2">
      <c r="A14" s="175"/>
      <c r="B14" s="4"/>
      <c r="C14" s="185"/>
      <c r="D14" s="185"/>
      <c r="E14" s="173"/>
      <c r="F14" s="174"/>
    </row>
    <row r="15" spans="1:6" ht="14.25" x14ac:dyDescent="0.2">
      <c r="A15" s="186"/>
      <c r="B15" s="8"/>
      <c r="C15" s="185"/>
      <c r="D15" s="185"/>
      <c r="E15" s="187"/>
      <c r="F15" s="188"/>
    </row>
    <row r="16" spans="1:6" ht="14.25" x14ac:dyDescent="0.2">
      <c r="A16" s="413" t="s">
        <v>235</v>
      </c>
      <c r="B16" s="189"/>
      <c r="C16" s="8"/>
      <c r="D16" s="8"/>
      <c r="E16" s="190"/>
      <c r="F16" s="191"/>
    </row>
    <row r="17" spans="1:11" x14ac:dyDescent="0.2">
      <c r="A17" s="192" t="s">
        <v>236</v>
      </c>
      <c r="B17" s="4" t="s">
        <v>237</v>
      </c>
      <c r="C17" s="8"/>
      <c r="D17" s="8"/>
      <c r="E17" s="176">
        <v>992</v>
      </c>
      <c r="F17" s="177">
        <v>992</v>
      </c>
    </row>
    <row r="18" spans="1:11" x14ac:dyDescent="0.2">
      <c r="A18" s="192" t="s">
        <v>238</v>
      </c>
      <c r="B18" s="72" t="s">
        <v>239</v>
      </c>
      <c r="C18" s="72"/>
      <c r="D18" s="72"/>
      <c r="E18" s="176">
        <v>428</v>
      </c>
      <c r="F18" s="177">
        <v>485</v>
      </c>
    </row>
    <row r="19" spans="1:11" x14ac:dyDescent="0.2">
      <c r="A19" s="192" t="s">
        <v>240</v>
      </c>
      <c r="B19" s="4" t="s">
        <v>241</v>
      </c>
      <c r="C19" s="72"/>
      <c r="D19" s="72"/>
      <c r="E19" s="176">
        <v>741</v>
      </c>
      <c r="F19" s="177">
        <v>719</v>
      </c>
    </row>
    <row r="20" spans="1:11" x14ac:dyDescent="0.2">
      <c r="A20" s="192" t="s">
        <v>242</v>
      </c>
      <c r="B20" s="51" t="s">
        <v>243</v>
      </c>
      <c r="C20" s="72"/>
      <c r="D20" s="72"/>
      <c r="E20" s="62">
        <v>115</v>
      </c>
      <c r="F20" s="56">
        <v>115</v>
      </c>
    </row>
    <row r="21" spans="1:11" x14ac:dyDescent="0.2">
      <c r="A21" s="193" t="s">
        <v>244</v>
      </c>
      <c r="B21" s="194" t="s">
        <v>245</v>
      </c>
      <c r="C21" s="195"/>
      <c r="D21" s="195"/>
      <c r="E21" s="176">
        <v>40</v>
      </c>
      <c r="F21" s="177">
        <v>40</v>
      </c>
    </row>
    <row r="22" spans="1:11" x14ac:dyDescent="0.2">
      <c r="A22" s="196" t="s">
        <v>246</v>
      </c>
      <c r="B22" s="197"/>
      <c r="C22" s="195"/>
      <c r="D22" s="195"/>
      <c r="E22" s="183">
        <f>SUM(E17:E21)</f>
        <v>2316</v>
      </c>
      <c r="F22" s="184">
        <f>SUM(F17:F21)</f>
        <v>2351</v>
      </c>
    </row>
    <row r="23" spans="1:11" x14ac:dyDescent="0.2">
      <c r="A23" s="175"/>
      <c r="B23" s="4"/>
      <c r="C23" s="4"/>
      <c r="D23" s="4"/>
      <c r="E23" s="12"/>
      <c r="F23" s="4"/>
    </row>
    <row r="24" spans="1:11" x14ac:dyDescent="0.2">
      <c r="A24" s="175" t="s">
        <v>247</v>
      </c>
      <c r="B24" s="4"/>
      <c r="C24" s="4"/>
      <c r="D24" s="4"/>
      <c r="E24" s="176">
        <v>24</v>
      </c>
      <c r="F24" s="177">
        <v>37</v>
      </c>
    </row>
    <row r="25" spans="1:11" x14ac:dyDescent="0.2">
      <c r="A25" s="175"/>
      <c r="B25" s="4"/>
      <c r="C25" s="4"/>
      <c r="D25" s="4"/>
      <c r="E25" s="12"/>
      <c r="F25" s="4"/>
    </row>
    <row r="26" spans="1:11" x14ac:dyDescent="0.2">
      <c r="A26" s="180" t="s">
        <v>248</v>
      </c>
      <c r="B26" s="181"/>
      <c r="C26" s="198"/>
      <c r="D26" s="198"/>
      <c r="E26" s="183">
        <f>+E24+E22+E13</f>
        <v>4223</v>
      </c>
      <c r="F26" s="184">
        <f>+F24+F22+F13</f>
        <v>4975</v>
      </c>
    </row>
    <row r="28" spans="1:11" x14ac:dyDescent="0.2">
      <c r="A28" s="199" t="s">
        <v>249</v>
      </c>
      <c r="B28" s="199"/>
      <c r="C28" s="199"/>
      <c r="D28" s="199"/>
      <c r="E28" s="199"/>
      <c r="F28" s="199"/>
      <c r="G28" s="75"/>
      <c r="H28" s="75"/>
    </row>
    <row r="29" spans="1:11" x14ac:dyDescent="0.2">
      <c r="A29" s="199" t="s">
        <v>250</v>
      </c>
      <c r="B29" s="199"/>
      <c r="C29" s="199"/>
      <c r="D29" s="199"/>
      <c r="E29" s="199"/>
      <c r="F29" s="199"/>
      <c r="G29" s="75"/>
      <c r="H29" s="75"/>
    </row>
    <row r="30" spans="1:11" x14ac:dyDescent="0.2">
      <c r="A30" s="199" t="s">
        <v>251</v>
      </c>
      <c r="B30" s="199"/>
      <c r="C30" s="199"/>
      <c r="D30" s="199"/>
      <c r="E30" s="199"/>
      <c r="F30" s="199"/>
      <c r="G30" s="75"/>
      <c r="H30" s="75"/>
    </row>
    <row r="31" spans="1:11" x14ac:dyDescent="0.2">
      <c r="A31" s="199" t="s">
        <v>252</v>
      </c>
      <c r="B31" s="199"/>
      <c r="C31" s="199"/>
      <c r="D31" s="199"/>
      <c r="E31" s="199"/>
      <c r="F31" s="199"/>
      <c r="G31" s="75"/>
      <c r="H31" s="75"/>
      <c r="I31" s="75"/>
      <c r="J31" s="75"/>
      <c r="K31" s="75"/>
    </row>
    <row r="32" spans="1:11" x14ac:dyDescent="0.2">
      <c r="A32" s="199" t="s">
        <v>253</v>
      </c>
      <c r="B32" s="199"/>
      <c r="C32" s="199"/>
      <c r="D32" s="199"/>
      <c r="E32" s="199"/>
      <c r="F32" s="199"/>
      <c r="G32" s="75"/>
      <c r="H32" s="75"/>
      <c r="I32" s="75"/>
      <c r="J32" s="75"/>
      <c r="K32" s="75"/>
    </row>
    <row r="33" spans="1:11" x14ac:dyDescent="0.2">
      <c r="A33" s="451" t="s">
        <v>254</v>
      </c>
      <c r="B33" s="451"/>
      <c r="C33" s="451"/>
      <c r="D33" s="451"/>
      <c r="E33" s="451"/>
      <c r="F33" s="75"/>
      <c r="G33" s="75"/>
      <c r="H33" s="75"/>
      <c r="I33" s="75"/>
      <c r="J33" s="75"/>
      <c r="K33" s="75"/>
    </row>
    <row r="34" spans="1:11" s="410" customFormat="1" x14ac:dyDescent="0.2">
      <c r="A34" s="452" t="s">
        <v>631</v>
      </c>
      <c r="B34" s="451"/>
      <c r="C34" s="451"/>
      <c r="D34" s="451"/>
      <c r="E34" s="451"/>
      <c r="F34" s="75"/>
      <c r="G34" s="75"/>
      <c r="H34" s="75"/>
      <c r="I34" s="75"/>
      <c r="J34" s="75"/>
      <c r="K34" s="75"/>
    </row>
    <row r="35" spans="1:11" x14ac:dyDescent="0.2">
      <c r="A35" s="414" t="s">
        <v>632</v>
      </c>
      <c r="B35" s="199"/>
      <c r="C35" s="199"/>
      <c r="D35" s="199"/>
      <c r="E35" s="199"/>
      <c r="F35" s="75"/>
      <c r="G35" s="75"/>
      <c r="H35" s="75"/>
      <c r="I35" s="75"/>
      <c r="J35" s="75"/>
      <c r="K35" s="75"/>
    </row>
    <row r="36" spans="1:11" x14ac:dyDescent="0.2">
      <c r="A36" s="451" t="s">
        <v>255</v>
      </c>
      <c r="B36" s="451"/>
      <c r="C36" s="451"/>
      <c r="D36" s="451"/>
      <c r="E36" s="451"/>
      <c r="F36" s="75"/>
      <c r="G36" s="75"/>
      <c r="H36" s="75"/>
      <c r="I36" s="75"/>
      <c r="J36" s="75"/>
      <c r="K36" s="75"/>
    </row>
    <row r="38" spans="1:11" x14ac:dyDescent="0.2">
      <c r="A38" s="410"/>
    </row>
    <row r="42" spans="1:11" ht="12.75" x14ac:dyDescent="0.2">
      <c r="A42" s="200"/>
      <c r="B42" s="200"/>
      <c r="C42" s="200"/>
      <c r="D42" s="200"/>
      <c r="E42" s="200"/>
      <c r="F42" s="200"/>
    </row>
    <row r="43" spans="1:11" x14ac:dyDescent="0.2">
      <c r="A43" s="201"/>
      <c r="B43" s="202"/>
      <c r="C43" s="202"/>
      <c r="D43" s="202"/>
      <c r="E43" s="449"/>
      <c r="F43" s="450"/>
    </row>
    <row r="69" spans="9:11" ht="12.75" x14ac:dyDescent="0.2">
      <c r="I69" s="75"/>
      <c r="J69" s="200"/>
      <c r="K69" s="200"/>
    </row>
    <row r="70" spans="9:11" ht="12.75" x14ac:dyDescent="0.2">
      <c r="I70" s="75"/>
      <c r="J70" s="200"/>
      <c r="K70" s="200"/>
    </row>
    <row r="71" spans="9:11" ht="12.75" x14ac:dyDescent="0.2">
      <c r="I71" s="75"/>
      <c r="J71" s="200"/>
      <c r="K71" s="200"/>
    </row>
    <row r="72" spans="9:11" ht="12.75" x14ac:dyDescent="0.2">
      <c r="I72" s="75"/>
      <c r="J72" s="200"/>
      <c r="K72" s="200"/>
    </row>
    <row r="73" spans="9:11" ht="12.75" x14ac:dyDescent="0.2">
      <c r="I73" s="75"/>
      <c r="J73" s="200"/>
      <c r="K73" s="200"/>
    </row>
  </sheetData>
  <mergeCells count="4">
    <mergeCell ref="E43:F43"/>
    <mergeCell ref="A33:E33"/>
    <mergeCell ref="A36:E36"/>
    <mergeCell ref="A34:E34"/>
  </mergeCells>
  <pageMargins left="0.74803149606299213" right="0.27559055118110237" top="0.98425196850393704" bottom="0.98425196850393704" header="0.51181102362204722" footer="0.51181102362204722"/>
  <pageSetup paperSize="9" scale="79" orientation="portrait" r:id="rId1"/>
  <headerFooter>
    <oddFooter>&amp;R&amp;A</oddFooter>
  </headerFooter>
  <colBreaks count="1" manualBreakCount="1">
    <brk id="6"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27</vt:i4>
      </vt:variant>
      <vt:variant>
        <vt:lpstr>Navngitte områder</vt:lpstr>
      </vt:variant>
      <vt:variant>
        <vt:i4>26</vt:i4>
      </vt:variant>
    </vt:vector>
  </HeadingPairs>
  <TitlesOfParts>
    <vt:vector size="53" baseType="lpstr">
      <vt:lpstr>Contents</vt:lpstr>
      <vt:lpstr>1</vt:lpstr>
      <vt:lpstr>2</vt:lpstr>
      <vt:lpstr>3</vt:lpstr>
      <vt:lpstr>4</vt:lpstr>
      <vt:lpstr>5</vt:lpstr>
      <vt:lpstr>6</vt:lpstr>
      <vt:lpstr>7</vt:lpstr>
      <vt:lpstr>8</vt:lpstr>
      <vt:lpstr>9</vt:lpstr>
      <vt:lpstr>10</vt:lpstr>
      <vt:lpstr>11</vt:lpstr>
      <vt:lpstr>12</vt:lpstr>
      <vt:lpstr>13</vt:lpstr>
      <vt:lpstr>14</vt:lpstr>
      <vt:lpstr>15</vt:lpstr>
      <vt:lpstr>16</vt:lpstr>
      <vt:lpstr>17</vt:lpstr>
      <vt:lpstr>18</vt:lpstr>
      <vt:lpstr>19</vt:lpstr>
      <vt:lpstr>20</vt:lpstr>
      <vt:lpstr>21</vt:lpstr>
      <vt:lpstr>22</vt:lpstr>
      <vt:lpstr>23</vt:lpstr>
      <vt:lpstr>24</vt:lpstr>
      <vt:lpstr>25</vt:lpstr>
      <vt:lpstr>26</vt:lpstr>
      <vt:lpstr>'1'!Utskriftsområde</vt:lpstr>
      <vt:lpstr>'10'!Utskriftsområde</vt:lpstr>
      <vt:lpstr>'11'!Utskriftsområde</vt:lpstr>
      <vt:lpstr>'12'!Utskriftsområde</vt:lpstr>
      <vt:lpstr>'13'!Utskriftsområde</vt:lpstr>
      <vt:lpstr>'14'!Utskriftsområde</vt:lpstr>
      <vt:lpstr>'15'!Utskriftsområde</vt:lpstr>
      <vt:lpstr>'16'!Utskriftsområde</vt:lpstr>
      <vt:lpstr>'17'!Utskriftsområde</vt:lpstr>
      <vt:lpstr>'18'!Utskriftsområde</vt:lpstr>
      <vt:lpstr>'19'!Utskriftsområde</vt:lpstr>
      <vt:lpstr>'2'!Utskriftsområde</vt:lpstr>
      <vt:lpstr>'20'!Utskriftsområde</vt:lpstr>
      <vt:lpstr>'21'!Utskriftsområde</vt:lpstr>
      <vt:lpstr>'22'!Utskriftsområde</vt:lpstr>
      <vt:lpstr>'23'!Utskriftsområde</vt:lpstr>
      <vt:lpstr>'24'!Utskriftsområde</vt:lpstr>
      <vt:lpstr>'25'!Utskriftsområde</vt:lpstr>
      <vt:lpstr>'26'!Utskriftsområde</vt:lpstr>
      <vt:lpstr>'3'!Utskriftsområde</vt:lpstr>
      <vt:lpstr>'4'!Utskriftsområde</vt:lpstr>
      <vt:lpstr>'5'!Utskriftsområde</vt:lpstr>
      <vt:lpstr>'6'!Utskriftsområde</vt:lpstr>
      <vt:lpstr>'7'!Utskriftsområde</vt:lpstr>
      <vt:lpstr>'8'!Utskriftsområde</vt:lpstr>
      <vt:lpstr>'9'!Utskriftsområde</vt:lpstr>
    </vt:vector>
  </TitlesOfParts>
  <Company>SR-Bank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hjustnes</dc:creator>
  <cp:lastModifiedBy>c250h27</cp:lastModifiedBy>
  <cp:lastPrinted>2013-04-19T10:46:02Z</cp:lastPrinted>
  <dcterms:created xsi:type="dcterms:W3CDTF">2008-04-01T14:46:24Z</dcterms:created>
  <dcterms:modified xsi:type="dcterms:W3CDTF">2013-08-19T12:13:26Z</dcterms:modified>
</cp:coreProperties>
</file>