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1520" windowHeight="5295"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37"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'22'!$A$1:$D$21</definedName>
    <definedName name="_xlnm.Print_Area" localSheetId="23">'23'!$A$1:$F$20</definedName>
    <definedName name="_xlnm.Print_Area" localSheetId="24">'24'!$A$1:$E$10</definedName>
    <definedName name="_xlnm.Print_Area" localSheetId="25">'25'!$A$1:$G$11</definedName>
    <definedName name="_xlnm.Print_Area" localSheetId="26">'26'!$A$1:$E$33</definedName>
    <definedName name="_xlnm.Print_Area" localSheetId="3">'3'!$A$1:$C$21</definedName>
    <definedName name="_xlnm.Print_Area" localSheetId="4">'4'!$A$1:$E$56</definedName>
    <definedName name="_xlnm.Print_Area" localSheetId="5">'5'!$A$1:$F$26</definedName>
    <definedName name="_xlnm.Print_Area" localSheetId="6">'6'!$A$1:$C$19</definedName>
    <definedName name="_xlnm.Print_Area" localSheetId="7">'7'!$A$1:$F$24</definedName>
    <definedName name="_xlnm.Print_Area" localSheetId="8">'8'!$A$1:$H$36</definedName>
    <definedName name="_xlnm.Print_Area" localSheetId="9">'9'!$A$1:$G$21</definedName>
  </definedNames>
  <calcPr calcId="145621"/>
</workbook>
</file>

<file path=xl/calcChain.xml><?xml version="1.0" encoding="utf-8"?>
<calcChain xmlns="http://schemas.openxmlformats.org/spreadsheetml/2006/main">
  <c r="E18" i="17" l="1"/>
  <c r="D18" i="17"/>
  <c r="C18" i="17"/>
  <c r="B18" i="17"/>
  <c r="B15" i="7"/>
  <c r="E13" i="14"/>
  <c r="E24" i="14" s="1"/>
  <c r="F24" i="14"/>
  <c r="C21" i="14"/>
  <c r="F20" i="14"/>
  <c r="E20" i="14"/>
  <c r="C20" i="14"/>
  <c r="F19" i="14"/>
  <c r="E18" i="14"/>
  <c r="C18" i="14"/>
  <c r="F17" i="14"/>
  <c r="F21" i="14" s="1"/>
  <c r="E17" i="14"/>
  <c r="C17" i="14"/>
  <c r="E16" i="14"/>
  <c r="C16" i="14"/>
  <c r="E15" i="14"/>
  <c r="E21" i="14" s="1"/>
  <c r="C15" i="14"/>
  <c r="F13" i="14"/>
  <c r="D13" i="14"/>
  <c r="C13" i="14"/>
  <c r="C44" i="4" l="1"/>
  <c r="B44" i="4"/>
  <c r="C35" i="4"/>
  <c r="C33" i="4"/>
  <c r="B33" i="4"/>
  <c r="B35" i="4" s="1"/>
  <c r="C25" i="4"/>
  <c r="C11" i="4"/>
  <c r="B11" i="4"/>
  <c r="B25" i="4" s="1"/>
  <c r="E35" i="17" l="1"/>
  <c r="E38" i="17" s="1"/>
  <c r="D35" i="17"/>
  <c r="D38" i="17" s="1"/>
  <c r="C35" i="17"/>
  <c r="C38" i="17" s="1"/>
  <c r="B35" i="17"/>
  <c r="B38" i="17" s="1"/>
  <c r="C17" i="32"/>
  <c r="E16" i="6" l="1"/>
  <c r="D16" i="6"/>
  <c r="C16" i="6"/>
  <c r="B15" i="6"/>
  <c r="B16" i="6" s="1"/>
  <c r="B14" i="6"/>
  <c r="E9" i="6"/>
  <c r="D9" i="6"/>
  <c r="C35" i="32" l="1"/>
  <c r="C31" i="37" l="1"/>
  <c r="B31" i="37"/>
  <c r="C21" i="37"/>
  <c r="B21" i="37"/>
  <c r="E16" i="20" l="1"/>
  <c r="E15" i="20"/>
  <c r="E14" i="20"/>
  <c r="E13" i="20"/>
  <c r="C8" i="20"/>
  <c r="B8" i="20"/>
  <c r="E8" i="20" s="1"/>
  <c r="E7" i="20"/>
  <c r="E6" i="20"/>
  <c r="B5" i="20"/>
  <c r="E5" i="20" s="1"/>
  <c r="E12" i="28"/>
  <c r="F12" i="28"/>
  <c r="D17" i="20" l="1"/>
  <c r="C17" i="20"/>
  <c r="B17" i="20"/>
  <c r="D9" i="20"/>
  <c r="C9" i="20"/>
  <c r="B9" i="20"/>
  <c r="E17" i="20" l="1"/>
  <c r="E9" i="20"/>
  <c r="F21" i="28" l="1"/>
  <c r="E21" i="28"/>
  <c r="F25" i="28"/>
  <c r="E25" i="28" l="1"/>
</calcChain>
</file>

<file path=xl/sharedStrings.xml><?xml version="1.0" encoding="utf-8"?>
<sst xmlns="http://schemas.openxmlformats.org/spreadsheetml/2006/main" count="702" uniqueCount="652">
  <si>
    <r>
      <rPr>
        <b/>
        <sz val="10"/>
        <color theme="0"/>
        <rFont val="Calibri"/>
        <family val="2"/>
      </rPr>
      <t>Tab</t>
    </r>
  </si>
  <si>
    <r>
      <rPr>
        <b/>
        <sz val="10"/>
        <color theme="0"/>
        <rFont val="Calibri"/>
        <family val="2"/>
      </rPr>
      <t>Contents</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</si>
  <si>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</si>
  <si>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</si>
  <si>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</si>
  <si>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</si>
  <si>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</si>
  <si>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</si>
  <si>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</si>
  <si>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</si>
  <si>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</si>
  <si>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</si>
  <si>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</si>
  <si>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</si>
  <si>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</si>
  <si>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</si>
  <si>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</si>
  <si>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</si>
  <si>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</si>
  <si>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</si>
  <si>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</si>
  <si>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</si>
  <si>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</si>
  <si>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</si>
  <si>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</si>
  <si>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</si>
  <si>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</si>
  <si>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</si>
  <si>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</si>
  <si>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</si>
  <si>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</si>
  <si>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</si>
  <si>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</si>
  <si>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</si>
  <si>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</si>
  <si>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</si>
  <si>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</si>
  <si>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</si>
  <si>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</si>
  <si>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</si>
  <si>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</si>
  <si>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</si>
  <si>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</si>
  <si>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</si>
  <si>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</si>
  <si>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</si>
  <si>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</si>
  <si>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</si>
  <si>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</si>
  <si>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</si>
  <si>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</si>
  <si>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</si>
  <si>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</si>
  <si>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</si>
  <si>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</si>
  <si>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</si>
  <si>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</si>
  <si>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</si>
  <si>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</si>
  <si>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</si>
  <si>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</si>
  <si>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</si>
  <si>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</si>
  <si>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</si>
  <si>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</si>
  <si>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</si>
  <si>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</si>
  <si>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</si>
  <si>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</si>
  <si>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</si>
  <si>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</si>
  <si>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</si>
  <si>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</si>
  <si>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</si>
  <si>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</si>
  <si>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</si>
  <si>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</si>
  <si>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</si>
  <si>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</si>
  <si>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</si>
  <si>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</si>
  <si>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</si>
  <si>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</si>
  <si>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</si>
  <si>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</si>
  <si>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</si>
  <si>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</si>
  <si>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</si>
  <si>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</si>
  <si>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</si>
  <si>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</si>
  <si>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</si>
  <si>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</si>
  <si>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</si>
  <si>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sz val="9"/>
        <rFont val="Calibri"/>
        <family val="2"/>
      </rPr>
      <t>Regulatory capital, including core capital and supplementary capital, as well as relevant supplements, deductions and limitations</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</si>
  <si>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</si>
  <si>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</si>
  <si>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</si>
  <si>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</si>
  <si>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</si>
  <si>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</si>
  <si>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</si>
  <si>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</si>
  <si>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</si>
  <si>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</si>
  <si>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</si>
  <si>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</si>
  <si>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</si>
  <si>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</si>
  <si>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core (Tier 1) capital</t>
    </r>
  </si>
  <si>
    <r>
      <rPr>
        <b/>
        <sz val="9"/>
        <rFont val="Calibri"/>
        <family val="2"/>
      </rPr>
      <t>Supplementary (Tier 2) capital in excess of core (Tier 1) capital</t>
    </r>
  </si>
  <si>
    <r>
      <rPr>
        <sz val="9"/>
        <rFont val="Calibri"/>
        <family val="2"/>
      </rPr>
      <t>50% deduction in expected losses IRB less loss provisions</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</si>
  <si>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</si>
  <si>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</si>
  <si>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</si>
  <si>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</si>
  <si>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</si>
  <si>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</si>
  <si>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</si>
  <si>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</si>
  <si>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</si>
  <si>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</si>
  <si>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</si>
  <si>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</si>
  <si>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 xml:space="preserve">The equity value of non-perpetual subordinated loan capital is reduced by 20% every year during the last 5 years before maturity.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</si>
  <si>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</si>
  <si>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</si>
  <si>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</si>
  <si>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</si>
  <si>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</si>
  <si>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</si>
  <si>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</si>
  <si>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</si>
  <si>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</si>
  <si>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</si>
  <si>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</si>
  <si>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</si>
  <si>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</si>
  <si>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</si>
  <si>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</si>
  <si>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</si>
  <si>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</si>
  <si>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</si>
  <si>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</si>
  <si>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</si>
  <si>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</si>
  <si>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</si>
  <si>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</si>
  <si>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</si>
  <si>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</si>
  <si>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</si>
  <si>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</si>
  <si>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</si>
  <si>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(Amounts in NOK million)</t>
    </r>
  </si>
  <si>
    <r>
      <rPr>
        <b/>
        <sz val="9"/>
        <rFont val="Calibri"/>
        <family val="2"/>
      </rPr>
      <t>Consolidated</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</si>
  <si>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</si>
  <si>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</si>
  <si>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</si>
  <si>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</si>
  <si>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</si>
  <si>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</si>
  <si>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</si>
  <si>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</si>
  <si>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</si>
  <si>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</si>
  <si>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</si>
  <si>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</si>
  <si>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</si>
  <si>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</si>
  <si>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</si>
  <si>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</si>
  <si>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</si>
  <si>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</si>
  <si>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</si>
  <si>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</si>
  <si>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</si>
  <si>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</si>
  <si>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3 month Nibor + margin</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</si>
  <si>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</si>
  <si>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</si>
  <si>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</si>
  <si>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</si>
  <si>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</si>
  <si>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</si>
  <si>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</si>
  <si>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</si>
  <si>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</si>
  <si>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</si>
  <si>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</si>
  <si>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</si>
  <si>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</si>
  <si>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</si>
  <si>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</si>
  <si>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</si>
  <si>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</si>
  <si>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b/>
        <sz val="9"/>
        <rFont val="Calibri"/>
        <family val="2"/>
      </rPr>
      <t>Total gross commitments, customers</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</si>
  <si>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</si>
  <si>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</si>
  <si>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</si>
  <si>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</si>
  <si>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</si>
  <si>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</si>
  <si>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</si>
  <si>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</si>
  <si>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</si>
  <si>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</si>
  <si>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</si>
  <si>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</si>
  <si>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</si>
  <si>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</si>
  <si>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</si>
  <si>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</si>
  <si>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</si>
  <si>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</si>
  <si>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</si>
  <si>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</si>
  <si>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</si>
  <si>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</si>
  <si>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</si>
  <si>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</si>
  <si>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</si>
  <si>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</si>
  <si>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</si>
  <si>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</si>
  <si>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</si>
  <si>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</si>
  <si>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</si>
  <si>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</si>
  <si>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</si>
  <si>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</si>
  <si>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</si>
  <si>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</si>
  <si>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</si>
  <si>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</si>
  <si>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</si>
  <si>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</si>
  <si>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</si>
  <si>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</si>
  <si>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</si>
  <si>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</si>
  <si>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</si>
  <si>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</si>
  <si>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</si>
  <si>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</si>
  <si>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</si>
  <si>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</si>
  <si>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</si>
  <si>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</si>
  <si>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</si>
  <si>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</si>
  <si>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</si>
  <si>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</si>
  <si>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</si>
  <si>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</si>
  <si>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</si>
  <si>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Institutions</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</si>
  <si>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</si>
  <si>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</si>
  <si>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</si>
  <si>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</si>
  <si>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</si>
  <si>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</si>
  <si>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</si>
  <si>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</si>
  <si>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</si>
  <si>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</si>
  <si>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</si>
  <si>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</si>
  <si>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</si>
  <si>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</si>
  <si>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</si>
  <si>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</si>
  <si>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</si>
  <si>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</si>
  <si>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</si>
  <si>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</si>
  <si>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</si>
  <si>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</si>
  <si>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</si>
  <si>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</si>
  <si>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</si>
  <si>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</si>
  <si>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</si>
  <si>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</si>
  <si>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</si>
  <si>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</si>
  <si>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</si>
  <si>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</si>
  <si>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</si>
  <si>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</si>
  <si>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</si>
  <si>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</si>
  <si>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</si>
  <si>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</si>
  <si>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</si>
  <si>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</si>
  <si>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</si>
  <si>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</si>
  <si>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</si>
  <si>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</si>
  <si>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</si>
  <si>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</si>
  <si>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</si>
  <si>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</si>
  <si>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</si>
  <si>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</si>
  <si>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</si>
  <si>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</si>
  <si>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</si>
  <si>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</si>
  <si>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</si>
  <si>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</si>
  <si>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</si>
  <si>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</si>
  <si>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</si>
  <si>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</si>
  <si>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</si>
  <si>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</si>
  <si>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</si>
  <si>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</si>
  <si>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</si>
  <si>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</si>
  <si>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</si>
  <si>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</si>
  <si>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</si>
  <si>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</si>
  <si>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</si>
  <si>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</si>
  <si>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</si>
  <si>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</si>
  <si>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</si>
  <si>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</si>
  <si>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</si>
  <si>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</si>
  <si>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</si>
  <si>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</si>
  <si>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</si>
  <si>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</si>
  <si>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</si>
  <si>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</si>
  <si>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</si>
  <si>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</si>
  <si>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</si>
  <si>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</si>
  <si>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</si>
  <si>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</si>
  <si>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</si>
  <si>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</si>
  <si>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</si>
  <si>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</si>
  <si>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</si>
  <si>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</si>
  <si>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</si>
  <si>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</si>
  <si>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</si>
  <si>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</si>
  <si>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</si>
  <si>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</si>
  <si>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</si>
  <si>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</si>
  <si>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</si>
  <si>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</si>
  <si>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</si>
  <si>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</si>
  <si>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</si>
  <si>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</si>
  <si>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</si>
  <si>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</si>
  <si>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</si>
  <si>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</si>
  <si>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</si>
  <si>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</si>
  <si>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</si>
  <si>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</si>
  <si>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</si>
  <si>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</si>
  <si>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</si>
  <si>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</si>
  <si>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</si>
  <si>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</si>
  <si>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</si>
  <si>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</si>
  <si>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</si>
  <si>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</si>
  <si>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</si>
  <si>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</si>
  <si>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</si>
  <si>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</si>
  <si>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</si>
  <si>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</si>
  <si>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</si>
  <si>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</si>
  <si>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</si>
  <si>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</si>
  <si>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</si>
  <si>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</si>
  <si>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</si>
  <si>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</si>
  <si>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</si>
  <si>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</si>
  <si>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</si>
  <si>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</si>
  <si>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</si>
  <si>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</si>
  <si>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</si>
  <si>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</si>
  <si>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</si>
  <si>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</si>
  <si>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</si>
  <si>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</si>
  <si>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</si>
  <si>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</si>
  <si>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</si>
  <si>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</si>
  <si>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</si>
  <si>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</si>
  <si>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</si>
  <si>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</si>
  <si>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</si>
  <si>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</si>
  <si>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</si>
  <si>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</si>
  <si>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</si>
  <si>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</si>
  <si>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</si>
  <si>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</si>
  <si>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</si>
  <si>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</si>
  <si>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</si>
  <si>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</si>
  <si>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</si>
  <si>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</si>
  <si>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</si>
  <si>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</si>
  <si>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</si>
  <si>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</si>
  <si>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</si>
  <si>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</si>
  <si>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</si>
  <si>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</si>
  <si>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</si>
  <si>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</si>
  <si>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</si>
  <si>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</si>
  <si>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</si>
  <si>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</si>
  <si>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</si>
  <si>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</si>
  <si>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</si>
  <si>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</si>
  <si>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</si>
  <si>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</si>
  <si>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</si>
  <si>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</si>
  <si>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</si>
  <si>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</si>
  <si>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</si>
  <si>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</si>
  <si>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</si>
  <si>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</si>
  <si>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</si>
  <si>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</si>
  <si>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</si>
  <si>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</si>
  <si>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</si>
  <si>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</si>
  <si>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</si>
  <si>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</si>
  <si>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</si>
  <si>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</si>
  <si>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</si>
  <si>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</si>
  <si>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</si>
  <si>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</si>
  <si>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</si>
  <si>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</si>
  <si>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</si>
  <si>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</si>
  <si>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</si>
  <si>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</si>
  <si>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</si>
  <si>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</si>
  <si>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</si>
  <si>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</si>
  <si>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</si>
  <si>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</si>
  <si>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</si>
  <si>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</si>
  <si>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</si>
  <si>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</si>
  <si>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</si>
  <si>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</si>
  <si>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</si>
  <si>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</si>
  <si>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</si>
  <si>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</si>
  <si>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</si>
  <si>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</si>
  <si>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</si>
  <si>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</si>
  <si>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</si>
  <si>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family val="2"/>
      </rPr>
      <t>Minimum regulatory capital requirements are calculated entirely in accordance with the standard method.</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</si>
  <si>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</si>
  <si>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</si>
  <si>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</si>
  <si>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</si>
  <si>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</si>
  <si>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</si>
  <si>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</si>
  <si>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</si>
  <si>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</si>
  <si>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</si>
  <si>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</si>
  <si>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</si>
  <si>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</si>
  <si>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</si>
  <si>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</si>
  <si>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Year-to-date profit included in core capital (50 %)</t>
  </si>
  <si>
    <t>SR-Pensjonskasse</t>
  </si>
  <si>
    <t>-</t>
  </si>
  <si>
    <t>Sandnes Sparebank</t>
  </si>
  <si>
    <t>2006 – 2012</t>
  </si>
  <si>
    <t>SpareBank 1 SR-Finans AS</t>
  </si>
  <si>
    <t>EiendomsMegler 1 SR-Eiendom AS</t>
  </si>
  <si>
    <t>Westbroker Finans AS</t>
  </si>
  <si>
    <t>SR-Investering AS</t>
  </si>
  <si>
    <t>SR-Forvaltning AS</t>
  </si>
  <si>
    <t>SR-Forretningsservice AS</t>
  </si>
  <si>
    <t>Kvinnherad Sparebank Eigedom</t>
  </si>
  <si>
    <t>Rygir Industrier AS konsern</t>
  </si>
  <si>
    <t>Etis Eiendom AS</t>
  </si>
  <si>
    <t>SpareBank 1  Boligkreditt AS</t>
  </si>
  <si>
    <t>SpareBank 1 Næringskreditt AS</t>
  </si>
  <si>
    <t>BN Bank ASA</t>
  </si>
  <si>
    <t>Pillar 3 – Annex</t>
  </si>
  <si>
    <t>Finansparken Bjergsted AS</t>
  </si>
  <si>
    <t>As at 31/12/2013</t>
  </si>
  <si>
    <t>Ownership percentage 31/12/2013</t>
  </si>
  <si>
    <t>Capital adequacy percentage 31/12/2013</t>
  </si>
  <si>
    <t>Consolidated
31/12/2013</t>
  </si>
  <si>
    <t>NOK 750</t>
  </si>
  <si>
    <t>NOK 500</t>
  </si>
  <si>
    <t>NOK 75</t>
  </si>
  <si>
    <t>NOK 825</t>
  </si>
  <si>
    <t>3 month Nibor + margin</t>
  </si>
  <si>
    <t>NOK 1000</t>
  </si>
  <si>
    <t>USD 75</t>
  </si>
  <si>
    <t>NOK 684</t>
  </si>
  <si>
    <t>NOK 116</t>
  </si>
  <si>
    <t>NOK 40</t>
  </si>
  <si>
    <t>Rogaland</t>
  </si>
  <si>
    <t>Agder-fylkene</t>
  </si>
  <si>
    <t>Hordaland</t>
  </si>
  <si>
    <t>Other</t>
  </si>
  <si>
    <t xml:space="preserve">  -  </t>
  </si>
  <si>
    <t>2013                                                                        Commitment category</t>
  </si>
  <si>
    <t>2012                                                                        Commitment category</t>
  </si>
  <si>
    <t>Value 
31/12/2013</t>
  </si>
  <si>
    <t>Change in value 
in 2013 (%)</t>
  </si>
  <si>
    <t>Value 
31/12/2012</t>
  </si>
  <si>
    <t>Change in value 
in 2012 (%)</t>
  </si>
  <si>
    <t>Value 
31/12/2011</t>
  </si>
  <si>
    <t>Change in value 
in 2011 (%)</t>
  </si>
  <si>
    <t>Value 
31/12/2010</t>
  </si>
  <si>
    <t>Bank 1 Oslo Akershus</t>
  </si>
  <si>
    <t>Progressus</t>
  </si>
  <si>
    <t xml:space="preserve">Borea Opportunity II </t>
  </si>
  <si>
    <t>Hitec Vision Private Equity IV LP</t>
  </si>
  <si>
    <t>HitecVision Asset Solution LP</t>
  </si>
  <si>
    <t>Energy Ventures III AS</t>
  </si>
  <si>
    <t>Nordito Property</t>
  </si>
  <si>
    <t>Nets Holding</t>
  </si>
  <si>
    <t>Other financial investments</t>
  </si>
  <si>
    <t>Total realised gains
or losses in 2013</t>
  </si>
  <si>
    <t>Unrealised gains
or losses in 2013</t>
  </si>
  <si>
    <t>Value
 2013</t>
  </si>
  <si>
    <t>Value
 2012</t>
  </si>
  <si>
    <r>
      <rPr>
        <b/>
        <sz val="9"/>
        <rFont val="Calibri"/>
        <family val="2"/>
      </rPr>
      <t>Minimum regulatory capital requirements 2013</t>
    </r>
    <r>
      <rPr>
        <b/>
        <vertAlign val="superscript"/>
        <sz val="9"/>
        <rFont val="Calibri"/>
        <family val="2"/>
      </rPr>
      <t>1)</t>
    </r>
  </si>
  <si>
    <r>
      <rPr>
        <sz val="9"/>
        <rFont val="Calibri"/>
        <family val="2"/>
      </rPr>
      <t>Minimum regulatory capital requirements 2012</t>
    </r>
    <r>
      <rPr>
        <vertAlign val="superscript"/>
        <sz val="9"/>
        <rFont val="Calibri"/>
        <family val="2"/>
      </rPr>
      <t>1)</t>
    </r>
  </si>
  <si>
    <t>NOK</t>
  </si>
  <si>
    <t>EUR</t>
  </si>
  <si>
    <t>USD</t>
  </si>
  <si>
    <t xml:space="preserve">CHF </t>
  </si>
  <si>
    <t>Certificates and bonds</t>
  </si>
  <si>
    <t>Fixed-rate loans to customers</t>
  </si>
  <si>
    <t>Other loans and deposits</t>
  </si>
  <si>
    <t>Total interest-rate risk</t>
  </si>
  <si>
    <t>Debt due to issue of securities</t>
  </si>
  <si>
    <t>Currency</t>
  </si>
  <si>
    <t>Maturity</t>
  </si>
  <si>
    <t>3 -  6 months</t>
  </si>
  <si>
    <t>6 -  9 months</t>
  </si>
  <si>
    <t>9 - 12 months</t>
  </si>
  <si>
    <t>12 - 18 months</t>
  </si>
  <si>
    <t>18 - 24 months</t>
  </si>
  <si>
    <t>2 - 10 yr</t>
  </si>
  <si>
    <t>10 yr +</t>
  </si>
  <si>
    <t>0 -  3 months</t>
  </si>
  <si>
    <t>Sensitivity of net interest expenses before tax (interest rate change of one percentage point) at the end of 2013</t>
  </si>
  <si>
    <t xml:space="preserve">The maximum loss following a 1% change in interest rates totals NOK 105 million with NOK 30 million of the total balance in Trading and NOK 75 million of the total balance in Treasury. </t>
  </si>
  <si>
    <t xml:space="preserve">Page in Pillar 3 report </t>
  </si>
  <si>
    <t>Of a total of NOK 4 004 million in subordinated loan capital, NOK 1 823 million counts as core (Tier 1) capital and NOK 2 100 million as non-perpetual subordinated capital.</t>
  </si>
  <si>
    <t>Common equity tier 1 ratio</t>
  </si>
  <si>
    <t>Actual defaults        2012</t>
  </si>
  <si>
    <t>Estimated loss given default. 2006 - 2012</t>
  </si>
  <si>
    <t>Actual loss given default 2006 - 2012</t>
  </si>
  <si>
    <t>Other mass market</t>
  </si>
  <si>
    <t>Other mass market*</t>
  </si>
  <si>
    <t xml:space="preserve">Enterprises </t>
  </si>
  <si>
    <t xml:space="preserve">* The numbers were last updated in 2011 </t>
  </si>
  <si>
    <t>SpareBank 1 Gruppen AS that exceeds 2 per cent of the regulatory capital of the SpareBank 1 Group</t>
  </si>
  <si>
    <r>
      <t xml:space="preserve">Capital requirements </t>
    </r>
    <r>
      <rPr>
        <vertAlign val="superscript"/>
        <sz val="9"/>
        <rFont val="Calibri"/>
        <family val="2"/>
      </rPr>
      <t>1)</t>
    </r>
    <r>
      <rPr>
        <sz val="9"/>
        <rFont val="Calibri"/>
        <family val="2"/>
      </rPr>
      <t xml:space="preserve"> 31/12/2013</t>
    </r>
  </si>
  <si>
    <t xml:space="preserve">Bank 1 Oslo </t>
  </si>
  <si>
    <t xml:space="preserve">SpareBank 1 Kredittkort </t>
  </si>
  <si>
    <t>Total</t>
  </si>
  <si>
    <t>Boligkreditt</t>
  </si>
  <si>
    <t>Næringskreditt</t>
  </si>
  <si>
    <t>BN Bank</t>
  </si>
  <si>
    <r>
      <rPr>
        <sz val="9"/>
        <rFont val="Calibri"/>
        <family val="2"/>
      </rPr>
      <t>Other financial institutions</t>
    </r>
  </si>
  <si>
    <t>Amount of operational risk in consolidated companies</t>
  </si>
  <si>
    <t>Quarterly</t>
  </si>
  <si>
    <t xml:space="preserve">SpareBank 1 Boligkreditt AS and BN Bank AS uses the IRB approach in its capital adequacy reporting. </t>
  </si>
  <si>
    <t>Sparebank 1 Næringskreditt uses the standard approach for reporting capital adequacy.</t>
  </si>
  <si>
    <t>the book value of investments in SpareBank 1 Gruppen AS is deducted from the regulatory capital and the calculation basis.</t>
  </si>
  <si>
    <t>Updated for 3th quarter 2014</t>
  </si>
  <si>
    <t>As at 30/09/2014</t>
  </si>
  <si>
    <t>Capital adequacy percentage 30/09/2014</t>
  </si>
  <si>
    <r>
      <t xml:space="preserve">Ownership percentage </t>
    </r>
    <r>
      <rPr>
        <b/>
        <vertAlign val="superscript"/>
        <sz val="9"/>
        <rFont val="Calibri"/>
        <family val="2"/>
      </rPr>
      <t>1)</t>
    </r>
    <r>
      <rPr>
        <b/>
        <sz val="9"/>
        <rFont val="Calibri"/>
        <family val="2"/>
      </rPr>
      <t xml:space="preserve"> 30/09/2013</t>
    </r>
    <r>
      <rPr>
        <sz val="11"/>
        <color theme="1"/>
        <rFont val="Calibri"/>
        <family val="2"/>
        <scheme val="minor"/>
      </rPr>
      <t/>
    </r>
  </si>
  <si>
    <r>
      <rPr>
        <vertAlign val="superscript"/>
        <sz val="9"/>
        <rFont val="Calibri"/>
        <family val="2"/>
      </rPr>
      <t xml:space="preserve">1)  </t>
    </r>
    <r>
      <rPr>
        <sz val="9"/>
        <rFont val="Calibri"/>
        <family val="2"/>
      </rPr>
      <t>SR-Bank's share</t>
    </r>
  </si>
  <si>
    <r>
      <rPr>
        <b/>
        <vertAlign val="superscript"/>
        <sz val="9"/>
        <rFont val="Calibri"/>
        <family val="2"/>
        <scheme val="minor"/>
      </rPr>
      <t>2)</t>
    </r>
    <r>
      <rPr>
        <sz val="9"/>
        <rFont val="Calibri"/>
        <family val="2"/>
        <scheme val="minor"/>
      </rPr>
      <t xml:space="preserve"> Including indirect assets</t>
    </r>
  </si>
  <si>
    <r>
      <t xml:space="preserve">Capital requirements </t>
    </r>
    <r>
      <rPr>
        <b/>
        <vertAlign val="superscript"/>
        <sz val="9"/>
        <rFont val="Calibri"/>
        <family val="2"/>
        <scheme val="minor"/>
      </rPr>
      <t>2)</t>
    </r>
    <r>
      <rPr>
        <b/>
        <sz val="9"/>
        <rFont val="Calibri"/>
        <family val="2"/>
        <scheme val="minor"/>
      </rPr>
      <t xml:space="preserve"> 30/09/2014</t>
    </r>
  </si>
  <si>
    <t>SpareBank 1 Gruppen</t>
  </si>
  <si>
    <t>Value of derivative liabilities at fair value</t>
  </si>
  <si>
    <t>50% capital adequacy reserve</t>
  </si>
  <si>
    <t>Weakened credit worthiness counterparty CVA</t>
  </si>
  <si>
    <t xml:space="preserve"> Regulatory capital* </t>
  </si>
  <si>
    <t>* Numbers for capital as of 30 September 2014 following the new requirements set by the Ministry of Finance.</t>
  </si>
  <si>
    <t>The basis of calculation is weighted according to risk.</t>
  </si>
  <si>
    <t>Tier 1 capital instruments</t>
  </si>
  <si>
    <t>Deduction for Tier 1 capital instruments in essential investments in financial institutions</t>
  </si>
  <si>
    <t>Deduction for common equity Tier 1 capital in essential investments in financial institutions</t>
  </si>
  <si>
    <t>Term subordinated loan capital</t>
  </si>
  <si>
    <t>50% deduction for investments in capital instruments in other financial institutions</t>
  </si>
  <si>
    <t>Deduction for essential investments in financial institutions</t>
  </si>
  <si>
    <t>* With effect from 30.09.2014, we have new reporting setup where the commitments of consolidated companies are included</t>
  </si>
  <si>
    <t xml:space="preserve"> in the categories they belong to.</t>
  </si>
  <si>
    <t>Consolidated
30/09/2014</t>
  </si>
  <si>
    <t>IRB</t>
  </si>
  <si>
    <t>Fair value</t>
  </si>
  <si>
    <t>Amortised cost</t>
  </si>
  <si>
    <t>Counterparty risk (derivatives in trading portofolio)</t>
  </si>
  <si>
    <t>Currency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</si>
</sst>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48" x14ac:knownFonts="1">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amily val="2"/>
    </font>
    <font>
      <vertAlign val="superscript"/>
      <sz val="9"/>
      <name val="Calibri"/>
      <family val="2"/>
    </font>
    <font>
      <i/>
      <sz val="9"/>
      <color rgb="FF000000"/>
      <name val="Calibri"/>
      <family val="2"/>
    </font>
    <font>
      <i/>
      <sz val="10"/>
      <name val="Calibri"/>
      <family val="2"/>
    </font>
    <font>
      <sz val="9"/>
      <color rgb="FF000000"/>
      <name val="Calibri"/>
      <family val="2"/>
    </font>
    <font>
      <b/>
      <sz val="10"/>
      <name val="Arial"/>
      <family val="2"/>
    </font>
    <font>
      <sz val="9"/>
      <color theme="1"/>
      <name val="Calibri"/>
      <family val="2"/>
    </font>
    <font>
      <sz val="8"/>
      <name val="Calibri"/>
      <family val="2"/>
      <scheme val="minor"/>
    </font>
    <font>
      <sz val="10"/>
      <color rgb="FF000000"/>
      <name val="Calibri"/>
      <family val="2"/>
    </font>
    <font>
      <b/>
      <vertAlign val="superscript"/>
      <sz val="9"/>
      <name val="Calibri"/>
      <family val="2"/>
      <scheme val="minor"/>
    </font>
    <font>
      <sz val="9"/>
      <color rgb="FF222222"/>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
      <left/>
      <right/>
      <top style="thin">
        <color auto="1"/>
      </top>
      <bottom style="thin">
        <color indexed="64"/>
      </bottom>
      <diagonal/>
    </border>
    <border>
      <left style="thin">
        <color indexed="64"/>
      </left>
      <right/>
      <top/>
      <bottom/>
      <diagonal/>
    </border>
    <border>
      <left style="thin">
        <color indexed="64"/>
      </left>
      <right/>
      <top/>
      <bottom style="medium">
        <color theme="1" tint="0.499984740745262"/>
      </bottom>
      <diagonal/>
    </border>
    <border>
      <left style="thin">
        <color indexed="64"/>
      </left>
      <right/>
      <top style="thin">
        <color theme="1" tint="0.499984740745262"/>
      </top>
      <bottom style="thin">
        <color theme="1" tint="0.499984740745262"/>
      </bottom>
      <diagonal/>
    </border>
  </borders>
  <cellStyleXfs count="14">
    <xf numFmtId="0" fontId="0" fillId="0" borderId="0"/>
    <xf numFmtId="168" fontId="7" fillId="0" borderId="0" applyFill="0" applyBorder="0">
      <alignment horizontal="right" vertical="top"/>
    </xf>
    <xf numFmtId="0" fontId="8" fillId="0" borderId="0">
      <alignment horizontal="center" wrapText="1"/>
    </xf>
    <xf numFmtId="164" fontId="7" fillId="0" borderId="0" applyFill="0" applyBorder="0" applyAlignment="0" applyProtection="0">
      <alignment horizontal="right" vertical="top"/>
    </xf>
    <xf numFmtId="166" fontId="6" fillId="0" borderId="0"/>
    <xf numFmtId="0" fontId="7" fillId="0" borderId="0" applyFill="0" applyBorder="0">
      <alignment horizontal="left" vertical="top"/>
    </xf>
    <xf numFmtId="167" fontId="5" fillId="0" borderId="0"/>
    <xf numFmtId="0" fontId="9" fillId="0" borderId="0"/>
    <xf numFmtId="0" fontId="7" fillId="0" borderId="0"/>
    <xf numFmtId="0" fontId="9"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cellStyleXfs>
  <cellXfs count="565">
    <xf numFmtId="0" fontId="0" fillId="0" borderId="0" xfId="0"/>
    <xf numFmtId="0" fontId="13" fillId="2" borderId="6" xfId="0" applyFont="1" applyFill="1" applyBorder="1"/>
    <xf numFmtId="0" fontId="13" fillId="0" borderId="0" xfId="5" applyFont="1" applyFill="1">
      <alignment horizontal="left" vertical="top"/>
    </xf>
    <xf numFmtId="41" fontId="14" fillId="0" borderId="0" xfId="1" applyNumberFormat="1" applyFont="1" applyFill="1" applyAlignment="1">
      <alignment vertical="top"/>
    </xf>
    <xf numFmtId="41" fontId="13" fillId="0" borderId="0" xfId="1" applyNumberFormat="1" applyFont="1" applyFill="1" applyAlignment="1">
      <alignment vertical="top"/>
    </xf>
    <xf numFmtId="0" fontId="13" fillId="0" borderId="0" xfId="5" applyFont="1" applyFill="1" applyAlignment="1">
      <alignment horizontal="left" vertical="top"/>
    </xf>
    <xf numFmtId="0" fontId="14" fillId="0" borderId="7" xfId="5" applyFont="1" applyFill="1" applyBorder="1" applyAlignment="1">
      <alignment horizontal="left" vertical="top"/>
    </xf>
    <xf numFmtId="41" fontId="14" fillId="0" borderId="7" xfId="1" applyNumberFormat="1" applyFont="1" applyFill="1" applyBorder="1" applyAlignment="1">
      <alignment vertical="top"/>
    </xf>
    <xf numFmtId="41" fontId="13" fillId="0" borderId="7" xfId="1" applyNumberFormat="1" applyFont="1" applyFill="1" applyBorder="1" applyAlignment="1">
      <alignment vertical="top"/>
    </xf>
    <xf numFmtId="0" fontId="14" fillId="0" borderId="0" xfId="5" applyFont="1" applyFill="1">
      <alignment horizontal="left" vertical="top"/>
    </xf>
    <xf numFmtId="0" fontId="13" fillId="0" borderId="0" xfId="5" applyFont="1" applyFill="1" applyBorder="1" applyAlignment="1">
      <alignment horizontal="left" vertical="top"/>
    </xf>
    <xf numFmtId="41" fontId="14" fillId="0" borderId="0" xfId="1" applyNumberFormat="1" applyFont="1" applyFill="1" applyBorder="1" applyAlignment="1">
      <alignment vertical="top"/>
    </xf>
    <xf numFmtId="41" fontId="13" fillId="0" borderId="0" xfId="1" applyNumberFormat="1" applyFont="1" applyFill="1" applyBorder="1" applyAlignment="1">
      <alignment vertical="top"/>
    </xf>
    <xf numFmtId="0" fontId="14" fillId="0" borderId="0" xfId="5" applyFont="1" applyFill="1" applyBorder="1" applyAlignment="1">
      <alignment horizontal="left" vertical="top"/>
    </xf>
    <xf numFmtId="0" fontId="14" fillId="2" borderId="0" xfId="0" applyFont="1" applyFill="1" applyBorder="1"/>
    <xf numFmtId="0" fontId="13" fillId="2" borderId="0" xfId="0" applyFont="1" applyFill="1" applyBorder="1"/>
    <xf numFmtId="0" fontId="14" fillId="0" borderId="6" xfId="5" applyFont="1" applyFill="1" applyBorder="1">
      <alignment horizontal="left" vertical="top"/>
    </xf>
    <xf numFmtId="0" fontId="13" fillId="2" borderId="0" xfId="0" applyFont="1" applyFill="1"/>
    <xf numFmtId="3" fontId="14" fillId="3" borderId="0" xfId="0" applyNumberFormat="1" applyFont="1" applyFill="1"/>
    <xf numFmtId="0" fontId="14" fillId="3" borderId="0" xfId="0" applyFont="1" applyFill="1"/>
    <xf numFmtId="0" fontId="13" fillId="3" borderId="0" xfId="0" applyFont="1" applyFill="1"/>
    <xf numFmtId="0" fontId="13" fillId="2" borderId="5" xfId="0" applyFont="1" applyFill="1" applyBorder="1"/>
    <xf numFmtId="3" fontId="14" fillId="3" borderId="5" xfId="0" applyNumberFormat="1" applyFont="1" applyFill="1" applyBorder="1"/>
    <xf numFmtId="3" fontId="13" fillId="2" borderId="5" xfId="0" applyNumberFormat="1" applyFont="1" applyFill="1" applyBorder="1"/>
    <xf numFmtId="0" fontId="14" fillId="2" borderId="0" xfId="0" applyFont="1" applyFill="1"/>
    <xf numFmtId="3" fontId="14" fillId="3" borderId="0" xfId="0" applyNumberFormat="1" applyFont="1" applyFill="1" applyAlignment="1">
      <alignment horizontal="right"/>
    </xf>
    <xf numFmtId="0" fontId="13" fillId="0" borderId="0" xfId="5" applyFont="1" applyFill="1" applyAlignment="1">
      <alignment horizontal="center" vertical="top"/>
    </xf>
    <xf numFmtId="168" fontId="14" fillId="0" borderId="0" xfId="1" applyFont="1" applyFill="1" applyAlignment="1">
      <alignment vertical="top"/>
    </xf>
    <xf numFmtId="168" fontId="13" fillId="0" borderId="0" xfId="1" applyFont="1" applyFill="1" applyAlignment="1">
      <alignment vertical="top"/>
    </xf>
    <xf numFmtId="10" fontId="14" fillId="0" borderId="0" xfId="1" applyNumberFormat="1" applyFont="1" applyFill="1" applyAlignment="1">
      <alignment vertical="top"/>
    </xf>
    <xf numFmtId="10" fontId="13" fillId="0" borderId="0" xfId="1" applyNumberFormat="1" applyFont="1" applyFill="1" applyAlignment="1">
      <alignment vertical="top"/>
    </xf>
    <xf numFmtId="166" fontId="16" fillId="3" borderId="0" xfId="4" applyFont="1" applyFill="1" applyBorder="1"/>
    <xf numFmtId="3" fontId="13" fillId="0" borderId="0" xfId="0" applyNumberFormat="1" applyFont="1" applyFill="1"/>
    <xf numFmtId="0" fontId="13" fillId="0" borderId="0" xfId="0" applyFont="1"/>
    <xf numFmtId="167" fontId="13" fillId="2" borderId="0" xfId="6" applyFont="1" applyFill="1"/>
    <xf numFmtId="167" fontId="13" fillId="2" borderId="0" xfId="6" applyFont="1" applyFill="1" applyBorder="1"/>
    <xf numFmtId="167" fontId="14" fillId="2" borderId="0" xfId="6" applyFont="1" applyFill="1" applyBorder="1"/>
    <xf numFmtId="167" fontId="14" fillId="0" borderId="0" xfId="6" applyFont="1" applyFill="1" applyBorder="1" applyAlignment="1">
      <alignment horizontal="right"/>
    </xf>
    <xf numFmtId="167" fontId="13" fillId="0" borderId="0" xfId="6" applyFont="1" applyFill="1" applyBorder="1"/>
    <xf numFmtId="166" fontId="14" fillId="0" borderId="0" xfId="8" applyNumberFormat="1" applyFont="1" applyFill="1" applyBorder="1" applyAlignment="1"/>
    <xf numFmtId="0" fontId="14" fillId="0" borderId="0" xfId="2" applyFont="1" applyFill="1" applyBorder="1" applyAlignment="1">
      <alignment horizontal="right"/>
    </xf>
    <xf numFmtId="0" fontId="13" fillId="0" borderId="0" xfId="2" applyFont="1" applyFill="1" applyBorder="1" applyAlignment="1">
      <alignment horizontal="right"/>
    </xf>
    <xf numFmtId="0" fontId="13" fillId="0" borderId="0" xfId="5" applyFont="1" applyFill="1" applyBorder="1">
      <alignment horizontal="left" vertical="top"/>
    </xf>
    <xf numFmtId="0" fontId="13" fillId="0" borderId="0" xfId="5" applyFont="1" applyFill="1" applyBorder="1" applyAlignment="1">
      <alignment horizontal="right" vertical="top" wrapText="1"/>
    </xf>
    <xf numFmtId="168" fontId="14" fillId="0" borderId="0" xfId="1" applyFont="1" applyFill="1" applyBorder="1">
      <alignment horizontal="right" vertical="top"/>
    </xf>
    <xf numFmtId="168" fontId="13" fillId="0" borderId="0" xfId="1" applyFont="1" applyFill="1" applyBorder="1">
      <alignment horizontal="right" vertical="top"/>
    </xf>
    <xf numFmtId="3" fontId="17" fillId="0" borderId="0" xfId="0" applyNumberFormat="1" applyFont="1" applyFill="1" applyBorder="1" applyAlignment="1">
      <alignment horizontal="right"/>
    </xf>
    <xf numFmtId="168" fontId="13" fillId="0" borderId="0" xfId="3" applyNumberFormat="1" applyFont="1" applyFill="1" applyBorder="1">
      <alignment horizontal="right" vertical="top"/>
    </xf>
    <xf numFmtId="0" fontId="14" fillId="0" borderId="0" xfId="5" applyFont="1" applyFill="1" applyBorder="1">
      <alignment horizontal="left" vertical="top"/>
    </xf>
    <xf numFmtId="0" fontId="13" fillId="0" borderId="0" xfId="5" applyFont="1" applyFill="1" applyBorder="1" applyAlignment="1">
      <alignment horizontal="left" vertical="top" wrapText="1"/>
    </xf>
    <xf numFmtId="3" fontId="18" fillId="0" borderId="0" xfId="0" applyNumberFormat="1" applyFont="1" applyFill="1" applyBorder="1" applyAlignment="1">
      <alignment horizontal="right"/>
    </xf>
    <xf numFmtId="0" fontId="14" fillId="0" borderId="0" xfId="5" applyFont="1" applyFill="1" applyBorder="1" applyAlignment="1">
      <alignment horizontal="left" vertical="top" wrapText="1"/>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8" fontId="21" fillId="0" borderId="0" xfId="1" applyFont="1" applyFill="1" applyBorder="1" applyAlignment="1">
      <alignment horizontal="right" vertical="top"/>
    </xf>
    <xf numFmtId="168" fontId="22" fillId="0" borderId="0" xfId="1" applyFont="1" applyFill="1" applyBorder="1" applyAlignment="1">
      <alignment horizontal="right" vertical="top"/>
    </xf>
    <xf numFmtId="166" fontId="13" fillId="0" borderId="0" xfId="5" applyNumberFormat="1" applyFont="1" applyFill="1" applyBorder="1">
      <alignment horizontal="left" vertical="top"/>
    </xf>
    <xf numFmtId="0" fontId="13" fillId="0" borderId="0" xfId="0" applyFont="1" applyFill="1" applyBorder="1"/>
    <xf numFmtId="167" fontId="13" fillId="0" borderId="0" xfId="6" applyFont="1" applyFill="1"/>
    <xf numFmtId="0" fontId="24" fillId="2" borderId="0" xfId="0" applyFont="1" applyFill="1" applyBorder="1" applyAlignment="1">
      <alignment horizontal="left" vertical="top"/>
    </xf>
    <xf numFmtId="0" fontId="16" fillId="2" borderId="0" xfId="0" applyFont="1" applyFill="1" applyBorder="1" applyAlignment="1">
      <alignment vertical="top" wrapText="1"/>
    </xf>
    <xf numFmtId="0" fontId="13" fillId="2" borderId="0" xfId="0" applyFont="1" applyFill="1" applyBorder="1" applyAlignment="1">
      <alignment horizontal="left" vertical="top" wrapText="1"/>
    </xf>
    <xf numFmtId="0" fontId="14" fillId="2" borderId="0" xfId="0" applyFont="1" applyFill="1" applyBorder="1" applyAlignment="1">
      <alignment horizontal="right" vertical="top" wrapText="1"/>
    </xf>
    <xf numFmtId="0" fontId="13" fillId="2" borderId="0" xfId="0" applyFont="1" applyFill="1" applyBorder="1" applyAlignment="1">
      <alignment horizontal="left" wrapText="1"/>
    </xf>
    <xf numFmtId="0" fontId="14" fillId="2" borderId="0" xfId="0" applyFont="1" applyFill="1" applyBorder="1" applyAlignment="1">
      <alignment horizontal="right" wrapText="1"/>
    </xf>
    <xf numFmtId="0" fontId="13" fillId="2" borderId="0" xfId="0" applyFont="1" applyFill="1" applyAlignment="1"/>
    <xf numFmtId="0" fontId="14" fillId="2" borderId="0" xfId="0" applyFont="1" applyFill="1" applyBorder="1" applyAlignment="1">
      <alignment horizontal="left" wrapText="1"/>
    </xf>
    <xf numFmtId="0" fontId="14" fillId="2" borderId="0" xfId="0" applyFont="1" applyFill="1" applyBorder="1" applyAlignment="1">
      <alignment horizontal="right"/>
    </xf>
    <xf numFmtId="0" fontId="13" fillId="2" borderId="0" xfId="0" applyFont="1" applyFill="1" applyBorder="1" applyAlignment="1">
      <alignment horizontal="right" wrapText="1"/>
    </xf>
    <xf numFmtId="0" fontId="14" fillId="2" borderId="0" xfId="0" applyFont="1" applyFill="1" applyBorder="1" applyAlignment="1">
      <alignment horizontal="center" wrapText="1"/>
    </xf>
    <xf numFmtId="0" fontId="13" fillId="2" borderId="6" xfId="0" applyFont="1" applyFill="1" applyBorder="1" applyAlignment="1">
      <alignment horizontal="left" wrapText="1"/>
    </xf>
    <xf numFmtId="0" fontId="14" fillId="2" borderId="6" xfId="0" applyFont="1" applyFill="1" applyBorder="1" applyAlignment="1">
      <alignment horizontal="left" wrapText="1"/>
    </xf>
    <xf numFmtId="14" fontId="13" fillId="2" borderId="0" xfId="0" applyNumberFormat="1" applyFont="1" applyFill="1" applyBorder="1" applyAlignment="1">
      <alignment horizontal="right"/>
    </xf>
    <xf numFmtId="0" fontId="13" fillId="2" borderId="0" xfId="0" applyFont="1" applyFill="1" applyBorder="1" applyAlignment="1">
      <alignment horizontal="left"/>
    </xf>
    <xf numFmtId="3" fontId="13" fillId="2" borderId="0" xfId="0" applyNumberFormat="1" applyFont="1" applyFill="1" applyBorder="1" applyAlignment="1">
      <alignment wrapText="1"/>
    </xf>
    <xf numFmtId="0" fontId="13" fillId="2" borderId="5" xfId="0" applyFont="1" applyFill="1" applyBorder="1" applyAlignment="1">
      <alignment horizontal="left"/>
    </xf>
    <xf numFmtId="0" fontId="13" fillId="2" borderId="5" xfId="0" applyFont="1" applyFill="1" applyBorder="1" applyAlignment="1">
      <alignment horizontal="left" wrapText="1"/>
    </xf>
    <xf numFmtId="0" fontId="13" fillId="2" borderId="0" xfId="0" applyFont="1" applyFill="1" applyBorder="1" applyAlignment="1">
      <alignment vertical="top" wrapText="1"/>
    </xf>
    <xf numFmtId="0" fontId="13" fillId="2" borderId="0" xfId="0" applyFont="1" applyFill="1" applyBorder="1" applyAlignment="1">
      <alignment wrapText="1"/>
    </xf>
    <xf numFmtId="0" fontId="13" fillId="2" borderId="5" xfId="0" applyFont="1" applyFill="1" applyBorder="1" applyAlignment="1">
      <alignment wrapText="1"/>
    </xf>
    <xf numFmtId="3" fontId="14" fillId="2" borderId="0" xfId="0" applyNumberFormat="1" applyFont="1" applyFill="1" applyBorder="1" applyAlignment="1">
      <alignment wrapText="1"/>
    </xf>
    <xf numFmtId="3" fontId="13" fillId="2" borderId="0" xfId="0" applyNumberFormat="1" applyFont="1" applyFill="1" applyAlignment="1"/>
    <xf numFmtId="3" fontId="13" fillId="3" borderId="0" xfId="0" applyNumberFormat="1" applyFont="1" applyFill="1" applyBorder="1" applyAlignment="1">
      <alignment wrapText="1"/>
    </xf>
    <xf numFmtId="3" fontId="13" fillId="2" borderId="0" xfId="0" applyNumberFormat="1" applyFont="1" applyFill="1"/>
    <xf numFmtId="3" fontId="13" fillId="3" borderId="5" xfId="0" applyNumberFormat="1" applyFont="1" applyFill="1" applyBorder="1" applyAlignment="1">
      <alignment wrapText="1"/>
    </xf>
    <xf numFmtId="3" fontId="25" fillId="3" borderId="5" xfId="0" applyNumberFormat="1" applyFont="1" applyFill="1" applyBorder="1" applyAlignment="1">
      <alignment wrapText="1"/>
    </xf>
    <xf numFmtId="3" fontId="14" fillId="3" borderId="0" xfId="0" applyNumberFormat="1" applyFont="1" applyFill="1" applyBorder="1" applyAlignment="1">
      <alignment wrapText="1"/>
    </xf>
    <xf numFmtId="0" fontId="14" fillId="3" borderId="0" xfId="0" applyFont="1" applyFill="1" applyBorder="1" applyAlignment="1">
      <alignment horizontal="left" wrapText="1"/>
    </xf>
    <xf numFmtId="0" fontId="13" fillId="2" borderId="0" xfId="0" applyFont="1" applyFill="1" applyBorder="1" applyAlignment="1"/>
    <xf numFmtId="3" fontId="13" fillId="3" borderId="0" xfId="0" applyNumberFormat="1" applyFont="1" applyFill="1" applyBorder="1" applyAlignment="1"/>
    <xf numFmtId="3" fontId="13" fillId="2" borderId="0" xfId="0" applyNumberFormat="1" applyFont="1" applyFill="1" applyBorder="1" applyAlignment="1"/>
    <xf numFmtId="0" fontId="14" fillId="2" borderId="7" xfId="0" applyFont="1" applyFill="1" applyBorder="1" applyAlignment="1"/>
    <xf numFmtId="0" fontId="13" fillId="2" borderId="7" xfId="0" applyFont="1" applyFill="1" applyBorder="1" applyAlignment="1"/>
    <xf numFmtId="3" fontId="13" fillId="3" borderId="7" xfId="0" applyNumberFormat="1" applyFont="1" applyFill="1" applyBorder="1" applyAlignment="1"/>
    <xf numFmtId="3" fontId="14" fillId="3" borderId="7" xfId="0" applyNumberFormat="1" applyFont="1" applyFill="1" applyBorder="1" applyAlignment="1"/>
    <xf numFmtId="3" fontId="14" fillId="2" borderId="0" xfId="0" applyNumberFormat="1" applyFont="1" applyFill="1" applyBorder="1" applyAlignment="1"/>
    <xf numFmtId="0" fontId="16" fillId="2" borderId="0" xfId="0" applyFont="1" applyFill="1"/>
    <xf numFmtId="0" fontId="14" fillId="2" borderId="0" xfId="0" applyFont="1" applyFill="1" applyBorder="1" applyAlignment="1">
      <alignment wrapText="1"/>
    </xf>
    <xf numFmtId="0" fontId="14" fillId="2" borderId="6" xfId="0" applyFont="1" applyFill="1" applyBorder="1"/>
    <xf numFmtId="0" fontId="14" fillId="2" borderId="6" xfId="0" applyFont="1" applyFill="1" applyBorder="1" applyAlignment="1">
      <alignment horizontal="center"/>
    </xf>
    <xf numFmtId="0" fontId="14" fillId="2" borderId="6" xfId="0" applyFont="1" applyFill="1" applyBorder="1" applyAlignment="1">
      <alignment horizontal="center" wrapText="1"/>
    </xf>
    <xf numFmtId="0" fontId="14" fillId="2" borderId="0" xfId="0" applyFont="1" applyFill="1" applyBorder="1" applyAlignment="1"/>
    <xf numFmtId="9" fontId="13" fillId="2" borderId="0" xfId="0" applyNumberFormat="1" applyFont="1" applyFill="1" applyBorder="1" applyAlignment="1">
      <alignment horizontal="right"/>
    </xf>
    <xf numFmtId="0" fontId="13" fillId="2" borderId="0" xfId="0" applyFont="1" applyFill="1" applyBorder="1" applyAlignment="1">
      <alignment horizontal="right"/>
    </xf>
    <xf numFmtId="0" fontId="14" fillId="2" borderId="0" xfId="0" applyFont="1" applyFill="1" applyBorder="1" applyAlignment="1">
      <alignment vertical="top" wrapText="1"/>
    </xf>
    <xf numFmtId="3" fontId="13" fillId="2" borderId="0" xfId="0" applyNumberFormat="1" applyFont="1" applyFill="1" applyBorder="1" applyAlignment="1">
      <alignment horizontal="right"/>
    </xf>
    <xf numFmtId="0" fontId="14" fillId="2" borderId="7" xfId="0" applyFont="1" applyFill="1" applyBorder="1"/>
    <xf numFmtId="3" fontId="14" fillId="2" borderId="7" xfId="0" applyNumberFormat="1" applyFont="1" applyFill="1" applyBorder="1" applyAlignment="1"/>
    <xf numFmtId="9" fontId="13" fillId="2" borderId="7" xfId="0" applyNumberFormat="1" applyFont="1" applyFill="1" applyBorder="1" applyAlignment="1">
      <alignment horizontal="right"/>
    </xf>
    <xf numFmtId="0" fontId="13" fillId="2" borderId="7" xfId="0" applyFont="1" applyFill="1" applyBorder="1" applyAlignment="1">
      <alignment horizontal="right"/>
    </xf>
    <xf numFmtId="0" fontId="14" fillId="2" borderId="5" xfId="0" applyFont="1" applyFill="1" applyBorder="1"/>
    <xf numFmtId="0" fontId="14" fillId="3" borderId="0" xfId="0" applyFont="1" applyFill="1" applyBorder="1" applyAlignment="1">
      <alignment horizontal="left"/>
    </xf>
    <xf numFmtId="0" fontId="13" fillId="3" borderId="0" xfId="0" applyFont="1" applyFill="1" applyBorder="1"/>
    <xf numFmtId="0" fontId="13" fillId="3" borderId="0" xfId="0" applyFont="1" applyFill="1" applyBorder="1" applyAlignment="1">
      <alignment horizontal="left"/>
    </xf>
    <xf numFmtId="0" fontId="13" fillId="3" borderId="0" xfId="0" applyFont="1" applyFill="1" applyBorder="1" applyAlignment="1"/>
    <xf numFmtId="9" fontId="13" fillId="3" borderId="0" xfId="0" applyNumberFormat="1" applyFont="1" applyFill="1" applyBorder="1" applyAlignment="1">
      <alignment horizontal="right"/>
    </xf>
    <xf numFmtId="171" fontId="13" fillId="2" borderId="0" xfId="0" applyNumberFormat="1" applyFont="1" applyFill="1"/>
    <xf numFmtId="2" fontId="13" fillId="2" borderId="0" xfId="0" applyNumberFormat="1" applyFont="1" applyFill="1"/>
    <xf numFmtId="171" fontId="13" fillId="2" borderId="5" xfId="0" applyNumberFormat="1" applyFont="1" applyFill="1" applyBorder="1"/>
    <xf numFmtId="2" fontId="13" fillId="2" borderId="5" xfId="0" applyNumberFormat="1" applyFont="1" applyFill="1" applyBorder="1"/>
    <xf numFmtId="0" fontId="15" fillId="2" borderId="0" xfId="0" applyFont="1" applyFill="1" applyBorder="1" applyAlignment="1">
      <alignment horizontal="left"/>
    </xf>
    <xf numFmtId="0" fontId="14" fillId="2" borderId="0" xfId="0" applyFont="1" applyFill="1" applyBorder="1" applyAlignment="1">
      <alignment horizontal="right" vertical="top"/>
    </xf>
    <xf numFmtId="0" fontId="13" fillId="2" borderId="0" xfId="0" applyFont="1" applyFill="1" applyBorder="1" applyAlignment="1">
      <alignment horizontal="right" vertical="top"/>
    </xf>
    <xf numFmtId="0" fontId="13" fillId="2" borderId="6" xfId="0" applyFont="1" applyFill="1" applyBorder="1" applyAlignment="1">
      <alignment horizontal="left"/>
    </xf>
    <xf numFmtId="0" fontId="14" fillId="2" borderId="0" xfId="0" applyFont="1" applyFill="1" applyBorder="1" applyAlignment="1">
      <alignment horizontal="left"/>
    </xf>
    <xf numFmtId="0" fontId="14" fillId="2" borderId="7" xfId="0" applyFont="1" applyFill="1" applyBorder="1" applyAlignment="1">
      <alignment horizontal="left"/>
    </xf>
    <xf numFmtId="0" fontId="14" fillId="2" borderId="0" xfId="0" applyFont="1" applyFill="1" applyBorder="1" applyAlignment="1">
      <alignment horizontal="left" vertical="top"/>
    </xf>
    <xf numFmtId="0" fontId="13" fillId="2" borderId="0" xfId="0" applyFont="1" applyFill="1" applyAlignment="1">
      <alignment vertical="top" wrapText="1"/>
    </xf>
    <xf numFmtId="0" fontId="13" fillId="2" borderId="6" xfId="0" applyFont="1" applyFill="1" applyBorder="1" applyAlignment="1">
      <alignment horizontal="left" vertical="top" wrapText="1"/>
    </xf>
    <xf numFmtId="0" fontId="14" fillId="2" borderId="6" xfId="0" applyFont="1" applyFill="1" applyBorder="1" applyAlignment="1">
      <alignment horizontal="right" wrapText="1"/>
    </xf>
    <xf numFmtId="0" fontId="13" fillId="2" borderId="6" xfId="0" applyFont="1" applyFill="1" applyBorder="1" applyAlignment="1">
      <alignment horizontal="right" wrapText="1"/>
    </xf>
    <xf numFmtId="0" fontId="14" fillId="3" borderId="0" xfId="0" applyFont="1" applyFill="1" applyBorder="1" applyAlignment="1">
      <alignment wrapText="1"/>
    </xf>
    <xf numFmtId="0" fontId="13" fillId="2" borderId="0" xfId="0" quotePrefix="1" applyFont="1" applyFill="1" applyBorder="1" applyAlignment="1">
      <alignment horizontal="left" wrapText="1"/>
    </xf>
    <xf numFmtId="0" fontId="14" fillId="3" borderId="0" xfId="0" applyFont="1" applyFill="1" applyAlignment="1"/>
    <xf numFmtId="0" fontId="14" fillId="2" borderId="6" xfId="0" applyFont="1" applyFill="1" applyBorder="1" applyAlignment="1">
      <alignment horizontal="left"/>
    </xf>
    <xf numFmtId="3" fontId="13" fillId="2" borderId="0" xfId="11" applyNumberFormat="1" applyFont="1" applyFill="1" applyBorder="1" applyAlignment="1">
      <alignment horizontal="right" wrapText="1"/>
    </xf>
    <xf numFmtId="3" fontId="13" fillId="2" borderId="0" xfId="11" applyNumberFormat="1" applyFont="1" applyFill="1" applyBorder="1" applyAlignment="1">
      <alignment horizontal="right" vertical="top" wrapText="1"/>
    </xf>
    <xf numFmtId="0" fontId="13" fillId="2" borderId="0" xfId="0" applyFont="1" applyFill="1" applyAlignment="1">
      <alignment horizontal="right"/>
    </xf>
    <xf numFmtId="3" fontId="14" fillId="2" borderId="0" xfId="11" applyNumberFormat="1" applyFont="1" applyFill="1" applyBorder="1" applyAlignment="1">
      <alignment horizontal="right" vertical="top" wrapText="1"/>
    </xf>
    <xf numFmtId="166" fontId="16" fillId="2" borderId="0" xfId="4" applyFont="1" applyFill="1" applyBorder="1"/>
    <xf numFmtId="167" fontId="14" fillId="2" borderId="0" xfId="6" applyFont="1" applyFill="1"/>
    <xf numFmtId="167" fontId="13" fillId="0" borderId="0" xfId="6" applyFont="1" applyFill="1" applyAlignment="1">
      <alignment horizontal="right"/>
    </xf>
    <xf numFmtId="166" fontId="14" fillId="0" borderId="1" xfId="8" applyNumberFormat="1" applyFont="1" applyFill="1" applyBorder="1" applyAlignment="1"/>
    <xf numFmtId="167" fontId="14" fillId="0" borderId="1" xfId="6" applyFont="1" applyFill="1" applyBorder="1" applyAlignment="1">
      <alignment horizontal="right"/>
    </xf>
    <xf numFmtId="0" fontId="14" fillId="0" borderId="1" xfId="2" applyFont="1" applyFill="1" applyBorder="1" applyAlignment="1">
      <alignment horizontal="right"/>
    </xf>
    <xf numFmtId="0" fontId="13" fillId="0" borderId="1" xfId="2" applyFont="1" applyFill="1" applyBorder="1" applyAlignment="1">
      <alignment horizontal="right"/>
    </xf>
    <xf numFmtId="0" fontId="13" fillId="0" borderId="0" xfId="5" applyFont="1" applyFill="1" applyAlignment="1">
      <alignment horizontal="right" vertical="top" wrapText="1"/>
    </xf>
    <xf numFmtId="168" fontId="14" fillId="0" borderId="0" xfId="1" applyFont="1" applyFill="1">
      <alignment horizontal="right" vertical="top"/>
    </xf>
    <xf numFmtId="168" fontId="13" fillId="0" borderId="0" xfId="1" applyFont="1" applyFill="1">
      <alignment horizontal="right" vertical="top"/>
    </xf>
    <xf numFmtId="41" fontId="13" fillId="0" borderId="0" xfId="5" applyNumberFormat="1" applyFont="1" applyFill="1">
      <alignment horizontal="left" vertical="top"/>
    </xf>
    <xf numFmtId="3" fontId="18" fillId="0" borderId="0" xfId="0" applyNumberFormat="1" applyFont="1" applyFill="1" applyAlignment="1">
      <alignment horizontal="right"/>
    </xf>
    <xf numFmtId="3" fontId="17" fillId="0" borderId="0" xfId="0" applyNumberFormat="1" applyFont="1" applyFill="1" applyAlignment="1">
      <alignment horizontal="right"/>
    </xf>
    <xf numFmtId="168" fontId="14" fillId="0" borderId="0" xfId="3" applyNumberFormat="1" applyFont="1" applyFill="1">
      <alignment horizontal="right" vertical="top"/>
    </xf>
    <xf numFmtId="168" fontId="13" fillId="0" borderId="0" xfId="3" applyNumberFormat="1" applyFont="1" applyFill="1">
      <alignment horizontal="right" vertical="top"/>
    </xf>
    <xf numFmtId="41" fontId="14" fillId="0" borderId="4" xfId="5" applyNumberFormat="1" applyFont="1" applyFill="1" applyBorder="1">
      <alignment horizontal="left" vertical="top"/>
    </xf>
    <xf numFmtId="0" fontId="14" fillId="0" borderId="4" xfId="5" applyFont="1" applyFill="1" applyBorder="1">
      <alignment horizontal="left" vertical="top"/>
    </xf>
    <xf numFmtId="0" fontId="13" fillId="0" borderId="4" xfId="5" applyFont="1" applyFill="1" applyBorder="1" applyAlignment="1">
      <alignment horizontal="left" vertical="top" wrapText="1"/>
    </xf>
    <xf numFmtId="3" fontId="18" fillId="0" borderId="4" xfId="0" applyNumberFormat="1" applyFont="1" applyFill="1" applyBorder="1" applyAlignment="1">
      <alignment horizontal="right"/>
    </xf>
    <xf numFmtId="3" fontId="17" fillId="0" borderId="4" xfId="0" applyNumberFormat="1" applyFont="1" applyFill="1" applyBorder="1" applyAlignment="1">
      <alignment horizontal="right"/>
    </xf>
    <xf numFmtId="0" fontId="13" fillId="0" borderId="0" xfId="5" applyFont="1" applyFill="1" applyAlignment="1">
      <alignment horizontal="left" vertical="top" wrapText="1"/>
    </xf>
    <xf numFmtId="41" fontId="13" fillId="0" borderId="0" xfId="5" applyNumberFormat="1" applyFont="1" applyFill="1" applyAlignment="1">
      <alignment horizontal="left" vertical="top"/>
    </xf>
    <xf numFmtId="168" fontId="19" fillId="0" borderId="0" xfId="1" applyFont="1" applyFill="1" applyAlignment="1">
      <alignment horizontal="right" vertical="top"/>
    </xf>
    <xf numFmtId="168" fontId="20" fillId="0" borderId="0" xfId="1" applyFont="1" applyFill="1" applyAlignment="1">
      <alignment horizontal="right" vertical="top"/>
    </xf>
    <xf numFmtId="167" fontId="13" fillId="0" borderId="0" xfId="6" applyFont="1" applyFill="1" applyAlignment="1">
      <alignment vertical="top"/>
    </xf>
    <xf numFmtId="168" fontId="21" fillId="0" borderId="0" xfId="1" applyFont="1" applyFill="1" applyAlignment="1">
      <alignment horizontal="right" vertical="top"/>
    </xf>
    <xf numFmtId="168" fontId="22" fillId="0" borderId="0" xfId="1" applyFont="1" applyFill="1" applyAlignment="1">
      <alignment horizontal="right" vertical="top"/>
    </xf>
    <xf numFmtId="41" fontId="13" fillId="0" borderId="0" xfId="5" applyNumberFormat="1" applyFont="1" applyFill="1" applyBorder="1">
      <alignment horizontal="left" vertical="top"/>
    </xf>
    <xf numFmtId="41" fontId="13" fillId="0" borderId="1" xfId="5" applyNumberFormat="1" applyFont="1" applyFill="1" applyBorder="1">
      <alignment horizontal="left" vertical="top"/>
    </xf>
    <xf numFmtId="0" fontId="13" fillId="0" borderId="1" xfId="5" applyFont="1" applyFill="1" applyBorder="1">
      <alignment horizontal="left" vertical="top"/>
    </xf>
    <xf numFmtId="166" fontId="13" fillId="0" borderId="1" xfId="5" applyNumberFormat="1" applyFont="1" applyFill="1" applyBorder="1">
      <alignment horizontal="left" vertical="top"/>
    </xf>
    <xf numFmtId="41" fontId="14" fillId="0" borderId="1" xfId="5" applyNumberFormat="1" applyFont="1" applyFill="1" applyBorder="1">
      <alignment horizontal="left" vertical="top"/>
    </xf>
    <xf numFmtId="166" fontId="14" fillId="0" borderId="1" xfId="5" applyNumberFormat="1" applyFont="1" applyFill="1" applyBorder="1">
      <alignment horizontal="left" vertical="top"/>
    </xf>
    <xf numFmtId="0" fontId="14" fillId="0" borderId="4" xfId="5" applyFont="1" applyFill="1" applyBorder="1" applyAlignment="1">
      <alignment horizontal="left" vertical="top" wrapText="1"/>
    </xf>
    <xf numFmtId="0" fontId="13" fillId="0" borderId="0" xfId="0" applyFont="1" applyFill="1"/>
    <xf numFmtId="167" fontId="27" fillId="0" borderId="0" xfId="6" applyFont="1" applyFill="1"/>
    <xf numFmtId="167" fontId="14" fillId="0" borderId="0" xfId="6" applyFont="1" applyFill="1" applyAlignment="1">
      <alignment horizontal="center"/>
    </xf>
    <xf numFmtId="167" fontId="14" fillId="0" borderId="0" xfId="6" applyFont="1" applyFill="1"/>
    <xf numFmtId="0" fontId="16" fillId="2" borderId="0" xfId="0" applyFont="1" applyFill="1" applyBorder="1" applyAlignment="1"/>
    <xf numFmtId="0" fontId="14" fillId="2" borderId="6" xfId="0" applyFont="1" applyFill="1" applyBorder="1" applyAlignment="1">
      <alignment horizontal="right"/>
    </xf>
    <xf numFmtId="3" fontId="14" fillId="2" borderId="0" xfId="0" applyNumberFormat="1" applyFont="1" applyFill="1" applyBorder="1" applyAlignment="1">
      <alignment horizontal="right"/>
    </xf>
    <xf numFmtId="3" fontId="14" fillId="2" borderId="7" xfId="0" applyNumberFormat="1" applyFont="1" applyFill="1" applyBorder="1" applyAlignment="1">
      <alignment horizontal="right"/>
    </xf>
    <xf numFmtId="3" fontId="13" fillId="2" borderId="7" xfId="0" applyNumberFormat="1" applyFont="1" applyFill="1" applyBorder="1" applyAlignment="1">
      <alignment horizontal="right"/>
    </xf>
    <xf numFmtId="169" fontId="13" fillId="2" borderId="0" xfId="10" applyNumberFormat="1" applyFont="1" applyFill="1"/>
    <xf numFmtId="4" fontId="13" fillId="2" borderId="0" xfId="0" applyNumberFormat="1" applyFont="1" applyFill="1"/>
    <xf numFmtId="0" fontId="13" fillId="2" borderId="0" xfId="0" applyFont="1" applyFill="1" applyAlignment="1">
      <alignment horizontal="left" vertical="top" wrapText="1"/>
    </xf>
    <xf numFmtId="0" fontId="16" fillId="2" borderId="0" xfId="0" applyFont="1" applyFill="1" applyAlignment="1">
      <alignment horizontal="left" vertical="top" wrapText="1"/>
    </xf>
    <xf numFmtId="0" fontId="14" fillId="0" borderId="6" xfId="0" applyFont="1" applyFill="1" applyBorder="1" applyAlignment="1">
      <alignment horizontal="right" wrapText="1"/>
    </xf>
    <xf numFmtId="3" fontId="14" fillId="2" borderId="0" xfId="11" applyNumberFormat="1" applyFont="1" applyFill="1" applyBorder="1" applyAlignment="1"/>
    <xf numFmtId="3" fontId="14" fillId="2" borderId="7" xfId="11" applyNumberFormat="1" applyFont="1" applyFill="1" applyBorder="1" applyAlignment="1"/>
    <xf numFmtId="3" fontId="14" fillId="2" borderId="0" xfId="0" applyNumberFormat="1" applyFont="1" applyFill="1" applyAlignment="1"/>
    <xf numFmtId="0" fontId="14" fillId="2" borderId="6" xfId="0" applyFont="1" applyFill="1" applyBorder="1" applyAlignment="1">
      <alignment horizontal="right" vertical="top" wrapText="1"/>
    </xf>
    <xf numFmtId="3" fontId="13" fillId="2" borderId="0" xfId="11" applyNumberFormat="1" applyFont="1" applyFill="1" applyBorder="1" applyAlignment="1"/>
    <xf numFmtId="0" fontId="13" fillId="2" borderId="0" xfId="0" quotePrefix="1" applyFont="1" applyFill="1"/>
    <xf numFmtId="0" fontId="16" fillId="2" borderId="0" xfId="0" applyFont="1" applyFill="1" applyBorder="1" applyAlignment="1">
      <alignment horizontal="left"/>
    </xf>
    <xf numFmtId="0" fontId="14" fillId="2" borderId="10" xfId="0" applyFont="1" applyFill="1" applyBorder="1" applyAlignment="1"/>
    <xf numFmtId="0" fontId="14" fillId="2" borderId="9" xfId="0" applyFont="1" applyFill="1" applyBorder="1" applyAlignment="1">
      <alignment horizontal="right"/>
    </xf>
    <xf numFmtId="0" fontId="13" fillId="2" borderId="0" xfId="5" applyFont="1" applyFill="1" applyAlignment="1">
      <alignment horizontal="left" vertical="top"/>
    </xf>
    <xf numFmtId="3" fontId="14" fillId="2" borderId="0" xfId="11" applyNumberFormat="1" applyFont="1" applyFill="1" applyAlignment="1">
      <alignment horizontal="right" vertical="top" wrapText="1"/>
    </xf>
    <xf numFmtId="3" fontId="14" fillId="2" borderId="10" xfId="11" applyNumberFormat="1" applyFont="1" applyFill="1" applyBorder="1" applyAlignment="1">
      <alignment horizontal="right" vertical="top" wrapText="1"/>
    </xf>
    <xf numFmtId="3" fontId="13" fillId="2" borderId="0" xfId="11" applyNumberFormat="1" applyFont="1" applyFill="1" applyAlignment="1">
      <alignment horizontal="right" vertical="top" wrapText="1"/>
    </xf>
    <xf numFmtId="3" fontId="14" fillId="2" borderId="0" xfId="1" applyNumberFormat="1" applyFont="1" applyFill="1" applyAlignment="1">
      <alignment horizontal="right" vertical="top" wrapText="1"/>
    </xf>
    <xf numFmtId="3" fontId="14" fillId="2" borderId="0" xfId="11" applyNumberFormat="1" applyFont="1" applyFill="1" applyBorder="1" applyAlignment="1">
      <alignment horizontal="right" vertical="top"/>
    </xf>
    <xf numFmtId="3" fontId="14" fillId="2" borderId="0" xfId="11" applyNumberFormat="1" applyFont="1" applyFill="1" applyAlignment="1">
      <alignment horizontal="right" vertical="top"/>
    </xf>
    <xf numFmtId="0" fontId="14" fillId="2" borderId="0" xfId="5" applyFont="1" applyFill="1" applyBorder="1" applyAlignment="1">
      <alignment horizontal="left" vertical="top"/>
    </xf>
    <xf numFmtId="3" fontId="14" fillId="2" borderId="0" xfId="1" applyNumberFormat="1" applyFont="1" applyFill="1" applyBorder="1" applyAlignment="1">
      <alignment horizontal="right" vertical="top" wrapText="1"/>
    </xf>
    <xf numFmtId="3" fontId="14" fillId="2" borderId="10" xfId="1" applyNumberFormat="1" applyFont="1" applyFill="1" applyBorder="1" applyAlignment="1">
      <alignment horizontal="right" vertical="top" wrapText="1"/>
    </xf>
    <xf numFmtId="3" fontId="13" fillId="2" borderId="0" xfId="1" applyNumberFormat="1" applyFont="1" applyFill="1" applyBorder="1" applyAlignment="1">
      <alignment horizontal="right" vertical="top" wrapText="1"/>
    </xf>
    <xf numFmtId="0" fontId="13" fillId="2" borderId="8" xfId="0" applyFont="1" applyFill="1" applyBorder="1" applyAlignment="1">
      <alignment vertical="top"/>
    </xf>
    <xf numFmtId="0" fontId="13" fillId="2" borderId="8" xfId="5" applyFont="1" applyFill="1" applyBorder="1" applyAlignment="1">
      <alignment horizontal="left" vertical="top"/>
    </xf>
    <xf numFmtId="3" fontId="14" fillId="2" borderId="8" xfId="11" applyNumberFormat="1" applyFont="1" applyFill="1" applyBorder="1" applyAlignment="1">
      <alignment horizontal="right" vertical="top" wrapText="1"/>
    </xf>
    <xf numFmtId="3" fontId="14" fillId="2" borderId="8" xfId="11" applyNumberFormat="1" applyFont="1" applyFill="1" applyBorder="1" applyAlignment="1">
      <alignment horizontal="right" vertical="top"/>
    </xf>
    <xf numFmtId="3" fontId="14" fillId="2" borderId="11" xfId="11" applyNumberFormat="1" applyFont="1" applyFill="1" applyBorder="1" applyAlignment="1">
      <alignment horizontal="right" vertical="top"/>
    </xf>
    <xf numFmtId="3" fontId="13" fillId="2" borderId="8" xfId="11" applyNumberFormat="1" applyFont="1" applyFill="1" applyBorder="1" applyAlignment="1">
      <alignment horizontal="right" vertical="top" wrapText="1"/>
    </xf>
    <xf numFmtId="3" fontId="13" fillId="2" borderId="8" xfId="11" applyNumberFormat="1" applyFont="1" applyFill="1" applyBorder="1" applyAlignment="1">
      <alignment horizontal="right" vertical="top"/>
    </xf>
    <xf numFmtId="0" fontId="14" fillId="2" borderId="7" xfId="0" applyFont="1" applyFill="1" applyBorder="1" applyAlignment="1">
      <alignment horizontal="right"/>
    </xf>
    <xf numFmtId="3" fontId="14" fillId="2" borderId="12" xfId="0" applyNumberFormat="1" applyFont="1" applyFill="1" applyBorder="1" applyAlignment="1">
      <alignment horizontal="right"/>
    </xf>
    <xf numFmtId="9" fontId="13" fillId="2" borderId="0" xfId="10" applyFont="1" applyFill="1"/>
    <xf numFmtId="0" fontId="14" fillId="2" borderId="1" xfId="0" applyFont="1" applyFill="1" applyBorder="1"/>
    <xf numFmtId="0" fontId="13" fillId="2" borderId="4" xfId="0" applyFont="1" applyFill="1" applyBorder="1" applyAlignment="1">
      <alignment vertical="top"/>
    </xf>
    <xf numFmtId="0" fontId="13" fillId="2" borderId="0" xfId="0" applyFont="1" applyFill="1" applyAlignment="1">
      <alignment horizontal="left"/>
    </xf>
    <xf numFmtId="0" fontId="13" fillId="2" borderId="1" xfId="0" applyFont="1" applyFill="1" applyBorder="1"/>
    <xf numFmtId="3" fontId="13" fillId="3" borderId="0" xfId="0" applyNumberFormat="1" applyFont="1" applyFill="1" applyBorder="1" applyAlignment="1">
      <alignment horizontal="right"/>
    </xf>
    <xf numFmtId="3" fontId="14" fillId="2" borderId="8" xfId="0" applyNumberFormat="1" applyFont="1" applyFill="1" applyBorder="1" applyAlignment="1">
      <alignment horizontal="right"/>
    </xf>
    <xf numFmtId="3" fontId="14" fillId="3" borderId="0" xfId="0" applyNumberFormat="1" applyFont="1" applyFill="1" applyBorder="1" applyAlignment="1">
      <alignment horizontal="right"/>
    </xf>
    <xf numFmtId="0" fontId="14" fillId="2" borderId="6" xfId="0" applyFont="1" applyFill="1" applyBorder="1" applyAlignment="1">
      <alignment horizontal="left" vertical="top" wrapText="1"/>
    </xf>
    <xf numFmtId="3" fontId="13" fillId="0" borderId="7" xfId="0" applyNumberFormat="1" applyFont="1" applyFill="1" applyBorder="1" applyAlignment="1">
      <alignment horizontal="right"/>
    </xf>
    <xf numFmtId="3" fontId="13" fillId="2" borderId="0" xfId="0" applyNumberFormat="1" applyFont="1" applyFill="1" applyBorder="1" applyAlignment="1">
      <alignment horizontal="left"/>
    </xf>
    <xf numFmtId="3" fontId="13" fillId="2" borderId="0" xfId="0" applyNumberFormat="1" applyFont="1" applyFill="1" applyAlignment="1">
      <alignment horizontal="left"/>
    </xf>
    <xf numFmtId="3" fontId="13" fillId="2" borderId="0" xfId="1" applyNumberFormat="1" applyFont="1" applyFill="1">
      <alignment horizontal="right" vertical="top"/>
    </xf>
    <xf numFmtId="0" fontId="16" fillId="2" borderId="0" xfId="0" applyFont="1" applyFill="1" applyAlignment="1">
      <alignment vertical="top"/>
    </xf>
    <xf numFmtId="0" fontId="16" fillId="2" borderId="0" xfId="0" applyFont="1" applyFill="1" applyAlignment="1">
      <alignment vertical="top" wrapText="1"/>
    </xf>
    <xf numFmtId="0" fontId="14" fillId="2" borderId="1" xfId="0" applyFont="1" applyFill="1" applyBorder="1" applyAlignment="1">
      <alignment horizontal="left" wrapText="1"/>
    </xf>
    <xf numFmtId="0" fontId="14" fillId="2" borderId="1" xfId="0" applyFont="1" applyFill="1" applyBorder="1" applyAlignment="1">
      <alignment horizontal="right" wrapText="1"/>
    </xf>
    <xf numFmtId="0" fontId="14" fillId="2" borderId="1" xfId="0" applyFont="1" applyFill="1" applyBorder="1" applyAlignment="1">
      <alignment horizontal="right" vertical="top" wrapText="1"/>
    </xf>
    <xf numFmtId="3" fontId="13" fillId="2" borderId="0" xfId="5" applyNumberFormat="1" applyFont="1" applyFill="1" applyAlignment="1">
      <alignment horizontal="right" vertical="top"/>
    </xf>
    <xf numFmtId="3" fontId="13" fillId="2" borderId="0" xfId="0" quotePrefix="1" applyNumberFormat="1" applyFont="1" applyFill="1" applyBorder="1" applyAlignment="1">
      <alignment horizontal="right" vertical="top" wrapText="1"/>
    </xf>
    <xf numFmtId="3" fontId="13" fillId="2" borderId="0" xfId="0" applyNumberFormat="1" applyFont="1" applyFill="1" applyBorder="1" applyAlignment="1">
      <alignment horizontal="right" vertical="top" wrapText="1"/>
    </xf>
    <xf numFmtId="3" fontId="14" fillId="2" borderId="1" xfId="0" applyNumberFormat="1" applyFont="1" applyFill="1" applyBorder="1" applyAlignment="1">
      <alignment horizontal="right" vertical="top" wrapText="1"/>
    </xf>
    <xf numFmtId="3" fontId="13" fillId="3" borderId="0" xfId="5" applyNumberFormat="1" applyFont="1" applyFill="1" applyAlignment="1">
      <alignment horizontal="right" vertical="top"/>
    </xf>
    <xf numFmtId="3" fontId="13" fillId="3" borderId="0" xfId="0" quotePrefix="1" applyNumberFormat="1" applyFont="1" applyFill="1" applyBorder="1" applyAlignment="1">
      <alignment horizontal="right" vertical="top" wrapText="1"/>
    </xf>
    <xf numFmtId="3" fontId="13" fillId="3" borderId="0" xfId="0" applyNumberFormat="1" applyFont="1" applyFill="1" applyBorder="1" applyAlignment="1">
      <alignment horizontal="right" vertical="top" wrapText="1"/>
    </xf>
    <xf numFmtId="0" fontId="13" fillId="3" borderId="1" xfId="0" applyFont="1" applyFill="1" applyBorder="1" applyAlignment="1">
      <alignment vertical="top" wrapText="1"/>
    </xf>
    <xf numFmtId="3" fontId="13" fillId="3" borderId="1" xfId="11" applyNumberFormat="1" applyFont="1" applyFill="1" applyBorder="1" applyAlignment="1">
      <alignment horizontal="right" vertical="top" wrapText="1"/>
    </xf>
    <xf numFmtId="0" fontId="14" fillId="2" borderId="4" xfId="0" applyFont="1" applyFill="1" applyBorder="1"/>
    <xf numFmtId="0" fontId="14" fillId="2" borderId="0" xfId="0" applyFont="1" applyFill="1" applyBorder="1" applyAlignment="1">
      <alignment horizontal="center"/>
    </xf>
    <xf numFmtId="0" fontId="14" fillId="2" borderId="6" xfId="0" applyFont="1" applyFill="1" applyBorder="1" applyAlignment="1"/>
    <xf numFmtId="3" fontId="14" fillId="2" borderId="0" xfId="0" applyNumberFormat="1" applyFont="1" applyFill="1" applyBorder="1"/>
    <xf numFmtId="3" fontId="13" fillId="2" borderId="0" xfId="0" applyNumberFormat="1" applyFont="1" applyFill="1" applyBorder="1"/>
    <xf numFmtId="3" fontId="14" fillId="2" borderId="0" xfId="11" applyNumberFormat="1" applyFont="1" applyFill="1" applyBorder="1"/>
    <xf numFmtId="3" fontId="13" fillId="2" borderId="0" xfId="11" applyNumberFormat="1" applyFont="1" applyFill="1" applyBorder="1"/>
    <xf numFmtId="1" fontId="14" fillId="2" borderId="7" xfId="11" applyNumberFormat="1" applyFont="1" applyFill="1" applyBorder="1"/>
    <xf numFmtId="1" fontId="13" fillId="2" borderId="7" xfId="11" applyNumberFormat="1" applyFont="1" applyFill="1" applyBorder="1"/>
    <xf numFmtId="3" fontId="13" fillId="2" borderId="0" xfId="11" applyNumberFormat="1" applyFont="1" applyFill="1" applyBorder="1" applyAlignment="1">
      <alignment horizontal="right"/>
    </xf>
    <xf numFmtId="3" fontId="14" fillId="2" borderId="7" xfId="11" applyNumberFormat="1" applyFont="1" applyFill="1" applyBorder="1" applyAlignment="1">
      <alignment horizontal="right"/>
    </xf>
    <xf numFmtId="0" fontId="14" fillId="2" borderId="6" xfId="0" applyFont="1" applyFill="1" applyBorder="1" applyAlignment="1">
      <alignment horizontal="center" vertical="top" wrapText="1"/>
    </xf>
    <xf numFmtId="3" fontId="13" fillId="2" borderId="0" xfId="0" applyNumberFormat="1" applyFont="1" applyFill="1" applyBorder="1" applyAlignment="1">
      <alignment horizontal="right" wrapText="1"/>
    </xf>
    <xf numFmtId="0" fontId="16" fillId="2" borderId="0" xfId="0" applyFont="1" applyFill="1" applyBorder="1"/>
    <xf numFmtId="0" fontId="13" fillId="2" borderId="2" xfId="0" applyFont="1" applyFill="1" applyBorder="1"/>
    <xf numFmtId="49" fontId="14" fillId="2" borderId="0" xfId="0" applyNumberFormat="1" applyFont="1" applyFill="1" applyBorder="1"/>
    <xf numFmtId="0" fontId="14" fillId="2" borderId="6" xfId="0" applyFont="1" applyFill="1" applyBorder="1" applyAlignment="1">
      <alignment wrapText="1"/>
    </xf>
    <xf numFmtId="0" fontId="13" fillId="2" borderId="0" xfId="0" applyFont="1" applyFill="1" applyBorder="1" applyAlignment="1">
      <alignment horizontal="center"/>
    </xf>
    <xf numFmtId="169" fontId="13" fillId="2" borderId="0" xfId="0" applyNumberFormat="1" applyFont="1" applyFill="1" applyBorder="1" applyAlignment="1">
      <alignment horizontal="right"/>
    </xf>
    <xf numFmtId="0" fontId="14" fillId="2" borderId="7" xfId="0" applyFont="1" applyFill="1" applyBorder="1" applyAlignment="1">
      <alignment vertical="top" wrapText="1"/>
    </xf>
    <xf numFmtId="0" fontId="14" fillId="2" borderId="7" xfId="0" applyFont="1" applyFill="1" applyBorder="1" applyAlignment="1">
      <alignment horizontal="center"/>
    </xf>
    <xf numFmtId="3" fontId="14" fillId="2" borderId="7" xfId="0" applyNumberFormat="1" applyFont="1" applyFill="1" applyBorder="1"/>
    <xf numFmtId="169" fontId="14" fillId="2" borderId="7" xfId="0" applyNumberFormat="1" applyFont="1" applyFill="1" applyBorder="1"/>
    <xf numFmtId="3" fontId="18" fillId="2" borderId="7" xfId="0" applyNumberFormat="1" applyFont="1" applyFill="1" applyBorder="1" applyAlignment="1"/>
    <xf numFmtId="169" fontId="14" fillId="2" borderId="7" xfId="0" applyNumberFormat="1" applyFont="1" applyFill="1" applyBorder="1" applyAlignment="1"/>
    <xf numFmtId="169" fontId="14" fillId="2" borderId="7" xfId="10" applyNumberFormat="1" applyFont="1" applyFill="1" applyBorder="1" applyAlignment="1"/>
    <xf numFmtId="3" fontId="18" fillId="2" borderId="0" xfId="0" applyNumberFormat="1" applyFont="1" applyFill="1" applyBorder="1" applyAlignment="1"/>
    <xf numFmtId="9" fontId="14" fillId="2" borderId="0" xfId="0" applyNumberFormat="1" applyFont="1" applyFill="1" applyBorder="1" applyAlignment="1"/>
    <xf numFmtId="9" fontId="14" fillId="2" borderId="0" xfId="10" applyFont="1" applyFill="1" applyBorder="1" applyAlignment="1"/>
    <xf numFmtId="0" fontId="16" fillId="2" borderId="0" xfId="12" applyFont="1" applyFill="1"/>
    <xf numFmtId="0" fontId="13" fillId="2" borderId="0" xfId="12" applyFont="1" applyFill="1"/>
    <xf numFmtId="0" fontId="13" fillId="2" borderId="0" xfId="12" applyFont="1" applyFill="1" applyBorder="1"/>
    <xf numFmtId="0" fontId="13" fillId="2" borderId="0" xfId="12" applyFont="1" applyFill="1" applyBorder="1" applyAlignment="1">
      <alignment horizontal="left" vertical="top"/>
    </xf>
    <xf numFmtId="0" fontId="14" fillId="2" borderId="0" xfId="12" applyFont="1" applyFill="1" applyBorder="1" applyAlignment="1">
      <alignment horizontal="left" vertical="top"/>
    </xf>
    <xf numFmtId="3" fontId="14" fillId="2" borderId="0" xfId="12" applyNumberFormat="1" applyFont="1" applyFill="1" applyBorder="1" applyAlignment="1">
      <alignment horizontal="right" vertical="top" wrapText="1"/>
    </xf>
    <xf numFmtId="9" fontId="15" fillId="2" borderId="0" xfId="10" applyFont="1" applyFill="1" applyBorder="1" applyAlignment="1">
      <alignment horizontal="right" vertical="top" wrapText="1"/>
    </xf>
    <xf numFmtId="9" fontId="14" fillId="2" borderId="0" xfId="10" applyFont="1" applyFill="1" applyBorder="1" applyAlignment="1">
      <alignment horizontal="right" vertical="top" wrapText="1"/>
    </xf>
    <xf numFmtId="14" fontId="14" fillId="2" borderId="0" xfId="0" applyNumberFormat="1" applyFont="1" applyFill="1"/>
    <xf numFmtId="0" fontId="14" fillId="2" borderId="0" xfId="0" applyFont="1" applyFill="1" applyAlignment="1">
      <alignment horizontal="left"/>
    </xf>
    <xf numFmtId="0" fontId="27" fillId="0" borderId="0" xfId="0" applyFont="1" applyAlignment="1">
      <alignment horizontal="center"/>
    </xf>
    <xf numFmtId="0" fontId="13" fillId="2" borderId="6" xfId="0" applyFont="1" applyFill="1" applyBorder="1" applyAlignment="1">
      <alignment horizontal="center" vertical="top" wrapText="1"/>
    </xf>
    <xf numFmtId="0" fontId="25" fillId="2" borderId="0" xfId="0" applyFont="1" applyFill="1"/>
    <xf numFmtId="9" fontId="13" fillId="2" borderId="0" xfId="10" applyFont="1" applyFill="1" applyBorder="1" applyAlignment="1">
      <alignment horizontal="right" wrapText="1"/>
    </xf>
    <xf numFmtId="3" fontId="13" fillId="2" borderId="0" xfId="10" applyNumberFormat="1" applyFont="1" applyFill="1"/>
    <xf numFmtId="0" fontId="13" fillId="2" borderId="7" xfId="0" applyFont="1" applyFill="1" applyBorder="1" applyAlignment="1">
      <alignment horizontal="left"/>
    </xf>
    <xf numFmtId="3" fontId="14" fillId="2" borderId="7" xfId="0" applyNumberFormat="1" applyFont="1" applyFill="1" applyBorder="1" applyAlignment="1">
      <alignment horizontal="right" wrapText="1"/>
    </xf>
    <xf numFmtId="3" fontId="13" fillId="2" borderId="7" xfId="0" applyNumberFormat="1" applyFont="1" applyFill="1" applyBorder="1" applyAlignment="1">
      <alignment horizontal="right" wrapText="1"/>
    </xf>
    <xf numFmtId="9" fontId="14" fillId="2" borderId="7" xfId="10" applyFont="1" applyFill="1" applyBorder="1" applyAlignment="1">
      <alignment horizontal="right" vertical="top" wrapText="1"/>
    </xf>
    <xf numFmtId="0" fontId="13" fillId="2" borderId="7" xfId="0" applyFont="1" applyFill="1" applyBorder="1"/>
    <xf numFmtId="0" fontId="13" fillId="2" borderId="0" xfId="0" applyFont="1" applyFill="1" applyBorder="1" applyAlignment="1">
      <alignment horizontal="left" vertical="top"/>
    </xf>
    <xf numFmtId="0" fontId="13" fillId="2" borderId="0" xfId="0" applyFont="1" applyFill="1" applyBorder="1" applyAlignment="1">
      <alignment horizontal="right" vertical="top" wrapText="1"/>
    </xf>
    <xf numFmtId="3" fontId="14" fillId="2" borderId="0" xfId="0" applyNumberFormat="1" applyFont="1" applyFill="1" applyBorder="1" applyAlignment="1">
      <alignment horizontal="right" vertical="top" wrapText="1"/>
    </xf>
    <xf numFmtId="169" fontId="14" fillId="2" borderId="0" xfId="11" applyNumberFormat="1" applyFont="1" applyFill="1" applyBorder="1" applyAlignment="1"/>
    <xf numFmtId="3" fontId="14" fillId="2" borderId="0"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169" fontId="14" fillId="2" borderId="7" xfId="10" applyNumberFormat="1" applyFont="1" applyFill="1" applyBorder="1"/>
    <xf numFmtId="170" fontId="13" fillId="2" borderId="0" xfId="11" applyNumberFormat="1" applyFont="1" applyFill="1" applyBorder="1" applyAlignment="1"/>
    <xf numFmtId="10" fontId="13" fillId="2" borderId="0" xfId="11" applyNumberFormat="1" applyFont="1" applyFill="1" applyBorder="1" applyAlignment="1"/>
    <xf numFmtId="0" fontId="16" fillId="2" borderId="3" xfId="0" applyFont="1" applyFill="1" applyBorder="1"/>
    <xf numFmtId="0" fontId="16" fillId="2" borderId="2" xfId="0" applyFont="1" applyFill="1" applyBorder="1"/>
    <xf numFmtId="0" fontId="14" fillId="2" borderId="0" xfId="0" applyFont="1" applyFill="1" applyBorder="1" applyAlignment="1">
      <alignment vertical="top"/>
    </xf>
    <xf numFmtId="0" fontId="13" fillId="2" borderId="0" xfId="9" applyFont="1" applyFill="1"/>
    <xf numFmtId="0" fontId="13" fillId="0" borderId="0" xfId="7" applyFont="1" applyFill="1"/>
    <xf numFmtId="3" fontId="13" fillId="2" borderId="0" xfId="7" applyNumberFormat="1" applyFont="1" applyFill="1"/>
    <xf numFmtId="0" fontId="14" fillId="2" borderId="5" xfId="0" applyFont="1" applyFill="1" applyBorder="1" applyAlignment="1">
      <alignment vertical="top"/>
    </xf>
    <xf numFmtId="0" fontId="13" fillId="2" borderId="5" xfId="7" applyFont="1" applyFill="1" applyBorder="1"/>
    <xf numFmtId="3" fontId="13" fillId="2" borderId="5" xfId="7" applyNumberFormat="1" applyFont="1" applyFill="1" applyBorder="1"/>
    <xf numFmtId="0" fontId="14" fillId="2" borderId="7" xfId="0" applyFont="1" applyFill="1" applyBorder="1" applyAlignment="1">
      <alignment vertical="top"/>
    </xf>
    <xf numFmtId="0" fontId="14" fillId="2" borderId="7" xfId="7" applyFont="1" applyFill="1" applyBorder="1" applyAlignment="1">
      <alignment horizontal="justify"/>
    </xf>
    <xf numFmtId="3" fontId="14" fillId="2" borderId="7" xfId="7" applyNumberFormat="1" applyFont="1" applyFill="1" applyBorder="1"/>
    <xf numFmtId="3" fontId="13" fillId="2" borderId="7" xfId="7" applyNumberFormat="1" applyFont="1" applyFill="1" applyBorder="1"/>
    <xf numFmtId="3" fontId="13" fillId="2" borderId="7" xfId="0" applyNumberFormat="1" applyFont="1" applyFill="1" applyBorder="1"/>
    <xf numFmtId="0" fontId="14" fillId="2" borderId="7" xfId="0" applyFont="1" applyFill="1" applyBorder="1" applyAlignment="1">
      <alignment horizontal="left" vertical="center"/>
    </xf>
    <xf numFmtId="0" fontId="13" fillId="2" borderId="0" xfId="0" applyFont="1" applyFill="1" applyBorder="1" applyAlignment="1">
      <alignment horizontal="left" vertical="center"/>
    </xf>
    <xf numFmtId="14" fontId="14" fillId="2" borderId="0" xfId="0" applyNumberFormat="1" applyFont="1" applyFill="1" applyBorder="1" applyAlignment="1">
      <alignment horizontal="right" vertical="top"/>
    </xf>
    <xf numFmtId="0" fontId="13" fillId="3" borderId="0" xfId="11" applyNumberFormat="1" applyFont="1" applyFill="1" applyBorder="1" applyAlignment="1">
      <alignment horizontal="right" wrapText="1"/>
    </xf>
    <xf numFmtId="3" fontId="13" fillId="3" borderId="0" xfId="11" applyNumberFormat="1" applyFont="1" applyFill="1" applyBorder="1" applyAlignment="1">
      <alignment horizontal="right" wrapText="1"/>
    </xf>
    <xf numFmtId="0" fontId="13" fillId="2" borderId="0" xfId="11" applyNumberFormat="1" applyFont="1" applyFill="1" applyBorder="1" applyAlignment="1">
      <alignment horizontal="right" wrapText="1"/>
    </xf>
    <xf numFmtId="3" fontId="14" fillId="3" borderId="7" xfId="0" applyNumberFormat="1" applyFont="1" applyFill="1" applyBorder="1"/>
    <xf numFmtId="3" fontId="13" fillId="3" borderId="7" xfId="0" applyNumberFormat="1" applyFont="1" applyFill="1" applyBorder="1"/>
    <xf numFmtId="3" fontId="14" fillId="2" borderId="6" xfId="0" applyNumberFormat="1" applyFont="1" applyFill="1" applyBorder="1" applyAlignment="1">
      <alignment horizontal="right" wrapText="1"/>
    </xf>
    <xf numFmtId="3" fontId="13" fillId="2" borderId="6" xfId="0" applyNumberFormat="1" applyFont="1" applyFill="1" applyBorder="1" applyAlignment="1">
      <alignment horizontal="right" wrapText="1"/>
    </xf>
    <xf numFmtId="170" fontId="13" fillId="2" borderId="0" xfId="11" applyNumberFormat="1" applyFont="1" applyFill="1" applyBorder="1" applyAlignment="1">
      <alignment horizontal="right" vertical="top" wrapText="1"/>
    </xf>
    <xf numFmtId="170" fontId="13" fillId="3" borderId="0" xfId="11" applyNumberFormat="1" applyFont="1" applyFill="1"/>
    <xf numFmtId="170" fontId="13" fillId="2" borderId="0" xfId="11" applyNumberFormat="1" applyFont="1" applyFill="1"/>
    <xf numFmtId="170" fontId="14" fillId="2" borderId="7" xfId="11" applyNumberFormat="1" applyFont="1" applyFill="1" applyBorder="1" applyAlignment="1">
      <alignment horizontal="right" vertical="top" wrapText="1"/>
    </xf>
    <xf numFmtId="170" fontId="13" fillId="2" borderId="7" xfId="11" applyNumberFormat="1" applyFont="1" applyFill="1" applyBorder="1" applyAlignment="1">
      <alignment horizontal="right" vertical="top" wrapText="1"/>
    </xf>
    <xf numFmtId="0" fontId="13" fillId="0" borderId="0" xfId="0" applyFont="1" applyBorder="1"/>
    <xf numFmtId="0" fontId="13" fillId="0" borderId="1" xfId="0" applyFont="1" applyBorder="1"/>
    <xf numFmtId="0" fontId="30" fillId="0" borderId="0" xfId="0" applyFont="1" applyAlignment="1">
      <alignment horizontal="left" readingOrder="1"/>
    </xf>
    <xf numFmtId="0" fontId="23" fillId="0" borderId="0" xfId="0" applyFont="1" applyAlignment="1">
      <alignment horizontal="justify"/>
    </xf>
    <xf numFmtId="0" fontId="12" fillId="0" borderId="0" xfId="0" applyFont="1" applyAlignment="1">
      <alignment horizontal="right" vertical="top" wrapText="1"/>
    </xf>
    <xf numFmtId="0" fontId="12" fillId="0" borderId="14" xfId="0" applyFont="1" applyBorder="1" applyAlignment="1">
      <alignment horizontal="right" vertical="top" wrapText="1"/>
    </xf>
    <xf numFmtId="0" fontId="11" fillId="0" borderId="0" xfId="0" applyFont="1" applyAlignment="1">
      <alignment vertical="top" wrapText="1"/>
    </xf>
    <xf numFmtId="0" fontId="12" fillId="0" borderId="14" xfId="0" applyFont="1" applyBorder="1" applyAlignment="1">
      <alignment vertical="top" wrapText="1"/>
    </xf>
    <xf numFmtId="0" fontId="11" fillId="0" borderId="0" xfId="0" applyFont="1" applyBorder="1" applyAlignment="1">
      <alignment vertical="top" wrapText="1"/>
    </xf>
    <xf numFmtId="10" fontId="11" fillId="0" borderId="0" xfId="0" applyNumberFormat="1" applyFont="1" applyBorder="1" applyAlignment="1">
      <alignment vertical="top" wrapText="1"/>
    </xf>
    <xf numFmtId="0" fontId="13" fillId="2" borderId="0" xfId="0" applyFont="1" applyFill="1"/>
    <xf numFmtId="0" fontId="26" fillId="4" borderId="13" xfId="0" applyFont="1" applyFill="1" applyBorder="1" applyAlignment="1">
      <alignment horizontal="center"/>
    </xf>
    <xf numFmtId="0" fontId="26" fillId="4" borderId="0" xfId="0" applyFont="1" applyFill="1" applyAlignment="1">
      <alignment horizontal="center"/>
    </xf>
    <xf numFmtId="0" fontId="26" fillId="4" borderId="0" xfId="0" applyFont="1" applyFill="1"/>
    <xf numFmtId="0" fontId="26" fillId="4" borderId="0" xfId="0" applyFont="1" applyFill="1" applyAlignment="1">
      <alignment horizontal="right"/>
    </xf>
    <xf numFmtId="0" fontId="13" fillId="2" borderId="0" xfId="0" applyFont="1" applyFill="1"/>
    <xf numFmtId="0" fontId="13" fillId="2" borderId="6" xfId="0" applyFont="1" applyFill="1" applyBorder="1" applyAlignment="1">
      <alignment horizontal="left"/>
    </xf>
    <xf numFmtId="0" fontId="29" fillId="3" borderId="0" xfId="0" applyFont="1" applyFill="1"/>
    <xf numFmtId="0" fontId="27" fillId="3" borderId="0" xfId="0" applyFont="1" applyFill="1" applyAlignment="1">
      <alignment horizontal="right"/>
    </xf>
    <xf numFmtId="0" fontId="27" fillId="3" borderId="0" xfId="0" applyFont="1" applyFill="1"/>
    <xf numFmtId="0" fontId="28" fillId="3" borderId="0" xfId="0" applyFont="1" applyFill="1" applyAlignment="1">
      <alignment horizontal="center"/>
    </xf>
    <xf numFmtId="0" fontId="29" fillId="3" borderId="0" xfId="0" applyFont="1" applyFill="1" applyAlignment="1">
      <alignment horizontal="right"/>
    </xf>
    <xf numFmtId="0" fontId="27" fillId="5" borderId="0" xfId="0" applyFont="1" applyFill="1" applyAlignment="1">
      <alignment horizontal="right"/>
    </xf>
    <xf numFmtId="0" fontId="29" fillId="5" borderId="0" xfId="0" applyFont="1" applyFill="1"/>
    <xf numFmtId="0" fontId="29" fillId="3" borderId="0" xfId="0" applyNumberFormat="1" applyFont="1" applyFill="1"/>
    <xf numFmtId="0" fontId="29" fillId="5" borderId="0" xfId="0" applyFont="1" applyFill="1" applyAlignment="1">
      <alignment horizontal="right"/>
    </xf>
    <xf numFmtId="0" fontId="31" fillId="2" borderId="0" xfId="0" applyFont="1" applyFill="1"/>
    <xf numFmtId="0" fontId="27" fillId="2" borderId="0" xfId="0" applyFont="1" applyFill="1"/>
    <xf numFmtId="0" fontId="23" fillId="2" borderId="0" xfId="0" applyFont="1" applyFill="1"/>
    <xf numFmtId="0" fontId="13" fillId="2" borderId="0" xfId="0" applyFont="1" applyFill="1"/>
    <xf numFmtId="170" fontId="13" fillId="2" borderId="0" xfId="11" applyNumberFormat="1" applyFont="1" applyFill="1" applyBorder="1" applyAlignment="1">
      <alignment horizontal="left" wrapText="1"/>
    </xf>
    <xf numFmtId="166" fontId="14" fillId="0" borderId="1" xfId="4" applyFont="1" applyFill="1" applyBorder="1" applyAlignment="1">
      <alignment horizontal="left"/>
    </xf>
    <xf numFmtId="41" fontId="14" fillId="0" borderId="0" xfId="5" applyNumberFormat="1" applyFont="1" applyFill="1" applyAlignment="1">
      <alignment horizontal="left" vertical="top"/>
    </xf>
    <xf numFmtId="0" fontId="13" fillId="0" borderId="0" xfId="0" applyFont="1" applyFill="1"/>
    <xf numFmtId="0" fontId="13" fillId="2" borderId="0" xfId="0" applyFont="1" applyFill="1"/>
    <xf numFmtId="0" fontId="11" fillId="2" borderId="0" xfId="0" applyFont="1" applyFill="1"/>
    <xf numFmtId="0" fontId="12" fillId="2" borderId="1" xfId="0" applyFont="1" applyFill="1" applyBorder="1" applyAlignment="1">
      <alignment horizontal="right" wrapText="1"/>
    </xf>
    <xf numFmtId="0" fontId="11" fillId="2" borderId="0" xfId="0" applyFont="1" applyFill="1" applyBorder="1" applyAlignment="1">
      <alignment horizontal="left"/>
    </xf>
    <xf numFmtId="10" fontId="13" fillId="2" borderId="0" xfId="10" applyNumberFormat="1" applyFont="1" applyFill="1"/>
    <xf numFmtId="1" fontId="13" fillId="2" borderId="0" xfId="0" applyNumberFormat="1" applyFont="1" applyFill="1"/>
    <xf numFmtId="169" fontId="14" fillId="2" borderId="0" xfId="10" applyNumberFormat="1" applyFont="1" applyFill="1"/>
    <xf numFmtId="0" fontId="13" fillId="2" borderId="0" xfId="0" applyFont="1" applyFill="1"/>
    <xf numFmtId="0" fontId="33" fillId="4" borderId="13" xfId="0" applyFont="1" applyFill="1" applyBorder="1" applyAlignment="1">
      <alignment horizontal="right"/>
    </xf>
    <xf numFmtId="14" fontId="12" fillId="2" borderId="6" xfId="0" applyNumberFormat="1" applyFont="1" applyFill="1" applyBorder="1" applyAlignment="1">
      <alignment horizontal="right" wrapText="1"/>
    </xf>
    <xf numFmtId="14" fontId="12" fillId="2" borderId="6" xfId="0" applyNumberFormat="1" applyFont="1" applyFill="1" applyBorder="1" applyAlignment="1">
      <alignment horizontal="center" wrapText="1"/>
    </xf>
    <xf numFmtId="14" fontId="11" fillId="2" borderId="6" xfId="0" applyNumberFormat="1" applyFont="1" applyFill="1" applyBorder="1" applyAlignment="1">
      <alignment horizontal="right" wrapText="1"/>
    </xf>
    <xf numFmtId="0" fontId="13" fillId="3" borderId="0" xfId="0" applyFont="1" applyFill="1" applyBorder="1" applyAlignment="1">
      <alignment wrapText="1"/>
    </xf>
    <xf numFmtId="0" fontId="13" fillId="3" borderId="0" xfId="0" applyFont="1" applyFill="1" applyAlignment="1"/>
    <xf numFmtId="0" fontId="12" fillId="2" borderId="6" xfId="0" applyFont="1" applyFill="1" applyBorder="1" applyAlignment="1">
      <alignment horizontal="right" wrapText="1"/>
    </xf>
    <xf numFmtId="0" fontId="11" fillId="2" borderId="6" xfId="0" applyFont="1" applyFill="1" applyBorder="1" applyAlignment="1">
      <alignment horizontal="right" wrapText="1"/>
    </xf>
    <xf numFmtId="0" fontId="12" fillId="2" borderId="6" xfId="0" applyFont="1" applyFill="1" applyBorder="1"/>
    <xf numFmtId="3" fontId="13" fillId="3" borderId="0" xfId="0" applyNumberFormat="1" applyFont="1" applyFill="1"/>
    <xf numFmtId="3" fontId="13" fillId="3" borderId="5" xfId="0" applyNumberFormat="1" applyFont="1" applyFill="1" applyBorder="1"/>
    <xf numFmtId="3" fontId="13" fillId="3" borderId="0" xfId="0" applyNumberFormat="1" applyFont="1" applyFill="1" applyAlignment="1">
      <alignment horizontal="right"/>
    </xf>
    <xf numFmtId="0" fontId="13" fillId="2" borderId="0" xfId="0" applyFont="1" applyFill="1"/>
    <xf numFmtId="172" fontId="14" fillId="2" borderId="6" xfId="0" applyNumberFormat="1" applyFont="1" applyFill="1" applyBorder="1" applyAlignment="1">
      <alignment horizontal="right" vertical="top"/>
    </xf>
    <xf numFmtId="3" fontId="13" fillId="3" borderId="0" xfId="0" applyNumberFormat="1" applyFont="1" applyFill="1" applyAlignment="1"/>
    <xf numFmtId="172" fontId="13" fillId="2" borderId="6" xfId="0" applyNumberFormat="1" applyFont="1" applyFill="1" applyBorder="1" applyAlignment="1">
      <alignment horizontal="right" vertical="top"/>
    </xf>
    <xf numFmtId="0" fontId="13" fillId="2" borderId="0" xfId="0" applyFont="1" applyFill="1"/>
    <xf numFmtId="0" fontId="11" fillId="0" borderId="0" xfId="0" applyFont="1" applyFill="1"/>
    <xf numFmtId="0" fontId="32" fillId="4" borderId="13" xfId="0" applyFont="1" applyFill="1" applyBorder="1" applyAlignment="1">
      <alignment horizontal="left"/>
    </xf>
    <xf numFmtId="0" fontId="13" fillId="2" borderId="0" xfId="0" applyFont="1" applyFill="1"/>
    <xf numFmtId="0" fontId="13" fillId="0" borderId="0" xfId="0" applyFont="1" applyFill="1"/>
    <xf numFmtId="166" fontId="13" fillId="0" borderId="0" xfId="8" applyNumberFormat="1" applyFont="1" applyFill="1" applyBorder="1" applyAlignment="1">
      <alignment horizontal="left" vertical="top"/>
    </xf>
    <xf numFmtId="0" fontId="11" fillId="0" borderId="0" xfId="5" applyFont="1" applyFill="1">
      <alignment horizontal="left" vertical="top"/>
    </xf>
    <xf numFmtId="3" fontId="14" fillId="0" borderId="0" xfId="11" applyNumberFormat="1" applyFont="1" applyFill="1" applyBorder="1" applyAlignment="1"/>
    <xf numFmtId="0" fontId="12" fillId="2" borderId="6" xfId="0" applyFont="1" applyFill="1" applyBorder="1" applyAlignment="1">
      <alignment horizontal="left" wrapText="1"/>
    </xf>
    <xf numFmtId="3" fontId="12" fillId="2" borderId="6" xfId="0" applyNumberFormat="1" applyFont="1" applyFill="1" applyBorder="1" applyAlignment="1">
      <alignment horizontal="right" vertical="top" wrapText="1"/>
    </xf>
    <xf numFmtId="0" fontId="12" fillId="2" borderId="6" xfId="0" applyFont="1" applyFill="1" applyBorder="1" applyAlignment="1">
      <alignment horizontal="right" vertical="top" wrapText="1"/>
    </xf>
    <xf numFmtId="0" fontId="12" fillId="3" borderId="6" xfId="0" applyFont="1" applyFill="1" applyBorder="1" applyAlignment="1">
      <alignment horizontal="right" wrapText="1"/>
    </xf>
    <xf numFmtId="0" fontId="11" fillId="3" borderId="6" xfId="0" applyFont="1" applyFill="1" applyBorder="1" applyAlignment="1">
      <alignment horizontal="right" wrapText="1"/>
    </xf>
    <xf numFmtId="3" fontId="12" fillId="2" borderId="0"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168" fontId="5" fillId="0" borderId="0" xfId="1" applyFont="1" applyFill="1">
      <alignment horizontal="right" vertical="top"/>
    </xf>
    <xf numFmtId="0" fontId="5" fillId="0" borderId="1" xfId="5" applyFont="1" applyFill="1" applyBorder="1">
      <alignment horizontal="left" vertical="top"/>
    </xf>
    <xf numFmtId="3" fontId="14" fillId="0" borderId="0" xfId="0" applyNumberFormat="1" applyFont="1" applyBorder="1"/>
    <xf numFmtId="3" fontId="13" fillId="0" borderId="0" xfId="0" applyNumberFormat="1" applyFont="1" applyBorder="1"/>
    <xf numFmtId="0" fontId="14" fillId="0" borderId="15" xfId="0" applyFont="1" applyBorder="1"/>
    <xf numFmtId="3" fontId="14" fillId="0" borderId="15" xfId="0" applyNumberFormat="1" applyFont="1" applyBorder="1"/>
    <xf numFmtId="3" fontId="14" fillId="0" borderId="1" xfId="0" applyNumberFormat="1" applyFont="1" applyBorder="1"/>
    <xf numFmtId="3" fontId="13" fillId="0" borderId="1" xfId="0" applyNumberFormat="1" applyFont="1" applyBorder="1"/>
    <xf numFmtId="0" fontId="16" fillId="2" borderId="0" xfId="0" applyFont="1" applyFill="1" applyAlignment="1">
      <alignment wrapText="1"/>
    </xf>
    <xf numFmtId="0" fontId="11" fillId="0" borderId="0" xfId="0" applyFont="1" applyAlignment="1">
      <alignment horizontal="left" readingOrder="1"/>
    </xf>
    <xf numFmtId="172" fontId="14" fillId="2" borderId="6" xfId="0" applyNumberFormat="1" applyFont="1" applyFill="1" applyBorder="1" applyAlignment="1">
      <alignment horizontal="right"/>
    </xf>
    <xf numFmtId="0" fontId="13" fillId="2" borderId="17" xfId="0" applyFont="1" applyFill="1" applyBorder="1" applyAlignment="1">
      <alignment horizontal="center" wrapText="1"/>
    </xf>
    <xf numFmtId="3" fontId="13" fillId="2" borderId="16" xfId="0" applyNumberFormat="1" applyFont="1" applyFill="1" applyBorder="1" applyAlignment="1">
      <alignment horizontal="right" wrapText="1"/>
    </xf>
    <xf numFmtId="3" fontId="13" fillId="2" borderId="18" xfId="0" applyNumberFormat="1" applyFont="1" applyFill="1" applyBorder="1" applyAlignment="1">
      <alignment horizontal="right" wrapText="1"/>
    </xf>
    <xf numFmtId="0" fontId="34" fillId="4" borderId="0" xfId="0" applyFont="1" applyFill="1" applyAlignment="1">
      <alignment horizontal="right"/>
    </xf>
    <xf numFmtId="10" fontId="11" fillId="0" borderId="0" xfId="0" applyNumberFormat="1" applyFont="1" applyAlignment="1">
      <alignment horizontal="right" vertical="top" wrapText="1"/>
    </xf>
    <xf numFmtId="0" fontId="11" fillId="2" borderId="0" xfId="0" applyFont="1" applyFill="1" applyBorder="1"/>
    <xf numFmtId="10" fontId="43" fillId="0" borderId="0" xfId="13" applyNumberFormat="1" applyFont="1" applyAlignment="1">
      <alignment horizontal="right" wrapText="1"/>
    </xf>
    <xf numFmtId="10" fontId="43" fillId="0" borderId="0" xfId="13" applyNumberFormat="1" applyFont="1" applyAlignment="1">
      <alignment horizontal="right" vertical="center" wrapText="1"/>
    </xf>
    <xf numFmtId="0" fontId="44" fillId="2" borderId="0" xfId="12" applyFont="1" applyFill="1"/>
    <xf numFmtId="0" fontId="13" fillId="2" borderId="0" xfId="0" applyFont="1" applyFill="1"/>
    <xf numFmtId="173" fontId="13" fillId="2" borderId="6" xfId="0" applyNumberFormat="1" applyFont="1" applyFill="1" applyBorder="1" applyAlignment="1"/>
    <xf numFmtId="173" fontId="14" fillId="2" borderId="0" xfId="0" applyNumberFormat="1" applyFont="1" applyFill="1" applyBorder="1" applyAlignment="1"/>
    <xf numFmtId="173" fontId="13" fillId="2" borderId="0" xfId="0" applyNumberFormat="1" applyFont="1" applyFill="1" applyBorder="1" applyAlignment="1"/>
    <xf numFmtId="0" fontId="11" fillId="3" borderId="0" xfId="0" applyFont="1" applyFill="1" applyBorder="1" applyAlignment="1">
      <alignment horizontal="left"/>
    </xf>
    <xf numFmtId="14" fontId="13" fillId="2" borderId="0" xfId="0" applyNumberFormat="1" applyFont="1" applyFill="1" applyBorder="1" applyAlignment="1">
      <alignment horizontal="right" vertical="top"/>
    </xf>
    <xf numFmtId="14" fontId="14" fillId="2" borderId="0" xfId="0" applyNumberFormat="1" applyFont="1" applyFill="1" applyBorder="1"/>
    <xf numFmtId="14" fontId="13" fillId="2" borderId="0" xfId="0" applyNumberFormat="1" applyFont="1" applyFill="1" applyBorder="1"/>
    <xf numFmtId="14" fontId="14" fillId="3" borderId="0" xfId="0" applyNumberFormat="1" applyFont="1" applyFill="1" applyBorder="1"/>
    <xf numFmtId="14" fontId="13" fillId="3" borderId="0" xfId="0" applyNumberFormat="1" applyFont="1" applyFill="1" applyBorder="1"/>
    <xf numFmtId="3" fontId="14" fillId="3" borderId="0" xfId="0" applyNumberFormat="1" applyFont="1" applyFill="1" applyBorder="1"/>
    <xf numFmtId="3" fontId="13" fillId="3" borderId="0" xfId="0" applyNumberFormat="1" applyFont="1" applyFill="1" applyBorder="1"/>
    <xf numFmtId="0" fontId="14" fillId="3" borderId="0" xfId="0" applyFont="1" applyFill="1" applyBorder="1"/>
    <xf numFmtId="0" fontId="13" fillId="0" borderId="0" xfId="5" applyFont="1" applyFill="1" applyBorder="1" applyAlignment="1">
      <alignment horizontal="center" vertical="top"/>
    </xf>
    <xf numFmtId="168" fontId="14" fillId="0" borderId="0" xfId="1" applyFont="1" applyFill="1" applyBorder="1" applyAlignment="1">
      <alignment vertical="top"/>
    </xf>
    <xf numFmtId="168" fontId="13" fillId="0" borderId="0" xfId="1" applyFont="1" applyFill="1" applyBorder="1" applyAlignment="1">
      <alignment vertical="top"/>
    </xf>
    <xf numFmtId="10" fontId="14" fillId="0" borderId="0" xfId="1" applyNumberFormat="1" applyFont="1" applyFill="1" applyBorder="1" applyAlignment="1">
      <alignment vertical="top"/>
    </xf>
    <xf numFmtId="10" fontId="13" fillId="0" borderId="0" xfId="1" applyNumberFormat="1" applyFont="1" applyFill="1" applyBorder="1" applyAlignment="1">
      <alignment vertical="top"/>
    </xf>
    <xf numFmtId="3" fontId="13" fillId="0" borderId="0" xfId="0" applyNumberFormat="1" applyFont="1" applyFill="1" applyBorder="1"/>
    <xf numFmtId="0" fontId="14" fillId="3" borderId="0" xfId="0" applyFont="1" applyFill="1" applyBorder="1" applyAlignment="1">
      <alignment horizontal="right"/>
    </xf>
    <xf numFmtId="0" fontId="13" fillId="3" borderId="0" xfId="0" applyFont="1" applyFill="1" applyBorder="1" applyAlignment="1">
      <alignment horizontal="right" wrapText="1"/>
    </xf>
    <xf numFmtId="3" fontId="13" fillId="0" borderId="0" xfId="0" applyNumberFormat="1" applyFont="1" applyFill="1" applyBorder="1" applyAlignment="1">
      <alignment wrapText="1"/>
    </xf>
    <xf numFmtId="14" fontId="14" fillId="3" borderId="0" xfId="0" applyNumberFormat="1" applyFont="1" applyFill="1" applyBorder="1" applyAlignment="1">
      <alignment horizontal="right"/>
    </xf>
    <xf numFmtId="14" fontId="13" fillId="3" borderId="0" xfId="0" applyNumberFormat="1" applyFont="1" applyFill="1" applyBorder="1" applyAlignment="1">
      <alignment horizontal="right"/>
    </xf>
    <xf numFmtId="3" fontId="25" fillId="3" borderId="0" xfId="0" applyNumberFormat="1" applyFont="1" applyFill="1" applyBorder="1" applyAlignment="1">
      <alignment wrapText="1"/>
    </xf>
    <xf numFmtId="0" fontId="14" fillId="3" borderId="0" xfId="0" applyFont="1" applyFill="1" applyBorder="1" applyAlignment="1"/>
    <xf numFmtId="3" fontId="14" fillId="3" borderId="0" xfId="0" applyNumberFormat="1" applyFont="1" applyFill="1" applyBorder="1" applyAlignment="1"/>
    <xf numFmtId="3" fontId="13" fillId="3" borderId="0" xfId="11" applyNumberFormat="1" applyFont="1" applyFill="1" applyBorder="1" applyAlignment="1">
      <alignment horizontal="right" vertical="top" wrapText="1"/>
    </xf>
    <xf numFmtId="3" fontId="14" fillId="3" borderId="7" xfId="11" applyNumberFormat="1" applyFont="1" applyFill="1" applyBorder="1" applyAlignment="1">
      <alignment horizontal="right" wrapText="1"/>
    </xf>
    <xf numFmtId="3" fontId="14" fillId="3" borderId="0" xfId="11" applyNumberFormat="1" applyFont="1" applyFill="1" applyBorder="1" applyAlignment="1">
      <alignment horizontal="right" vertical="top" wrapText="1"/>
    </xf>
    <xf numFmtId="0" fontId="13" fillId="3" borderId="0" xfId="0" applyFont="1" applyFill="1" applyBorder="1" applyAlignment="1">
      <alignment horizontal="right"/>
    </xf>
    <xf numFmtId="0" fontId="14" fillId="2" borderId="6" xfId="0" applyNumberFormat="1" applyFont="1" applyFill="1" applyBorder="1" applyAlignment="1">
      <alignment horizontal="left"/>
    </xf>
    <xf numFmtId="3" fontId="14" fillId="3" borderId="0" xfId="11" applyNumberFormat="1" applyFont="1" applyFill="1" applyBorder="1" applyAlignment="1">
      <alignment horizontal="right" wrapText="1"/>
    </xf>
    <xf numFmtId="0" fontId="36" fillId="5" borderId="0" xfId="0" applyFont="1" applyFill="1" applyAlignment="1">
      <alignment horizontal="right"/>
    </xf>
    <xf numFmtId="0" fontId="13" fillId="3" borderId="0" xfId="0" applyFont="1" applyFill="1" applyBorder="1" applyAlignment="1">
      <alignment horizontal="left" wrapText="1"/>
    </xf>
    <xf numFmtId="0" fontId="14" fillId="3" borderId="0" xfId="0" applyFont="1" applyFill="1" applyBorder="1" applyAlignment="1">
      <alignment horizontal="left" wrapText="1"/>
    </xf>
    <xf numFmtId="0" fontId="13" fillId="3" borderId="0" xfId="0" applyFont="1" applyFill="1" applyBorder="1"/>
    <xf numFmtId="0" fontId="14" fillId="3" borderId="0" xfId="0" applyFont="1" applyFill="1" applyBorder="1" applyAlignment="1">
      <alignment horizontal="right" wrapText="1"/>
    </xf>
    <xf numFmtId="0" fontId="14" fillId="2" borderId="0" xfId="0" applyFont="1" applyFill="1" applyBorder="1" applyAlignment="1">
      <alignment horizontal="right" wrapText="1"/>
    </xf>
    <xf numFmtId="0" fontId="13" fillId="2" borderId="0" xfId="0" applyFont="1" applyFill="1"/>
    <xf numFmtId="0" fontId="11" fillId="2" borderId="0" xfId="0" applyFont="1" applyFill="1"/>
    <xf numFmtId="0" fontId="14" fillId="2" borderId="0" xfId="0" applyFont="1" applyFill="1" applyBorder="1" applyAlignment="1">
      <alignment horizontal="right" vertical="top" wrapText="1"/>
    </xf>
    <xf numFmtId="0" fontId="13" fillId="2" borderId="0" xfId="0" applyFont="1" applyFill="1" applyBorder="1" applyAlignment="1">
      <alignment horizontal="left"/>
    </xf>
    <xf numFmtId="173" fontId="14" fillId="2" borderId="6" xfId="0" applyNumberFormat="1" applyFont="1" applyFill="1" applyBorder="1" applyAlignment="1"/>
    <xf numFmtId="14" fontId="14" fillId="3" borderId="6" xfId="0" applyNumberFormat="1" applyFont="1" applyFill="1" applyBorder="1"/>
    <xf numFmtId="14" fontId="13" fillId="3" borderId="6" xfId="0" applyNumberFormat="1" applyFont="1" applyFill="1" applyBorder="1"/>
    <xf numFmtId="14" fontId="14" fillId="0" borderId="0" xfId="0" applyNumberFormat="1" applyFont="1" applyFill="1" applyAlignment="1">
      <alignment horizontal="left"/>
    </xf>
    <xf numFmtId="3" fontId="14" fillId="2" borderId="15" xfId="0" applyNumberFormat="1" applyFont="1" applyFill="1" applyBorder="1" applyAlignment="1">
      <alignment horizontal="right"/>
    </xf>
    <xf numFmtId="41" fontId="42" fillId="0" borderId="0" xfId="1" applyNumberFormat="1" applyFont="1" applyFill="1" applyBorder="1" applyAlignment="1">
      <alignment vertical="top"/>
    </xf>
    <xf numFmtId="14" fontId="14" fillId="0" borderId="0" xfId="0" applyNumberFormat="1" applyFont="1" applyFill="1" applyBorder="1" applyAlignment="1">
      <alignment horizontal="left"/>
    </xf>
    <xf numFmtId="3" fontId="13" fillId="2" borderId="0" xfId="5" applyNumberFormat="1" applyFont="1" applyFill="1" applyBorder="1" applyAlignment="1">
      <alignment horizontal="right" vertical="top"/>
    </xf>
    <xf numFmtId="3" fontId="13" fillId="2" borderId="0" xfId="1" applyNumberFormat="1" applyFont="1" applyFill="1" applyBorder="1">
      <alignment horizontal="right" vertical="top"/>
    </xf>
    <xf numFmtId="3" fontId="13" fillId="3" borderId="0" xfId="5" applyNumberFormat="1" applyFont="1" applyFill="1" applyBorder="1" applyAlignment="1">
      <alignment horizontal="right" vertical="top"/>
    </xf>
    <xf numFmtId="0" fontId="13" fillId="3" borderId="0" xfId="0" applyFont="1" applyFill="1" applyBorder="1" applyAlignment="1">
      <alignment vertical="top" wrapText="1"/>
    </xf>
    <xf numFmtId="0" fontId="13" fillId="3" borderId="0" xfId="0" applyFont="1" applyFill="1" applyBorder="1" applyAlignment="1">
      <alignment horizontal="left" wrapText="1"/>
    </xf>
    <xf numFmtId="0" fontId="14" fillId="3" borderId="0" xfId="0" applyFont="1" applyFill="1" applyBorder="1" applyAlignment="1">
      <alignment horizontal="left" wrapText="1"/>
    </xf>
    <xf numFmtId="0" fontId="14" fillId="2" borderId="0" xfId="0" applyFont="1" applyFill="1" applyBorder="1" applyAlignment="1">
      <alignment horizontal="center" vertical="top" wrapText="1"/>
    </xf>
    <xf numFmtId="0" fontId="13" fillId="3" borderId="0" xfId="0" applyFont="1" applyFill="1" applyBorder="1"/>
    <xf numFmtId="0" fontId="14" fillId="3" borderId="0" xfId="0" applyFont="1" applyFill="1" applyBorder="1" applyAlignment="1">
      <alignment horizontal="right" wrapText="1"/>
    </xf>
    <xf numFmtId="0" fontId="14" fillId="2" borderId="0" xfId="0" applyFont="1" applyFill="1" applyBorder="1" applyAlignment="1">
      <alignment horizontal="right" wrapText="1"/>
    </xf>
    <xf numFmtId="0" fontId="13" fillId="2" borderId="0" xfId="0" applyFont="1" applyFill="1"/>
    <xf numFmtId="0" fontId="14" fillId="2" borderId="0" xfId="0" applyFont="1" applyFill="1" applyBorder="1" applyAlignment="1">
      <alignment horizontal="right" vertical="top"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xf>
    <xf numFmtId="0" fontId="15" fillId="3" borderId="0" xfId="0" applyFont="1" applyFill="1" applyBorder="1" applyAlignment="1">
      <alignment horizontal="left"/>
    </xf>
    <xf numFmtId="14" fontId="14" fillId="2" borderId="6" xfId="0" applyNumberFormat="1" applyFont="1" applyFill="1" applyBorder="1" applyAlignment="1">
      <alignment horizontal="right" wrapText="1"/>
    </xf>
    <xf numFmtId="171" fontId="13" fillId="3" borderId="0" xfId="0" applyNumberFormat="1" applyFont="1" applyFill="1"/>
    <xf numFmtId="2" fontId="13" fillId="3" borderId="0" xfId="0" applyNumberFormat="1" applyFont="1" applyFill="1"/>
    <xf numFmtId="171" fontId="13" fillId="3" borderId="5" xfId="0" applyNumberFormat="1" applyFont="1" applyFill="1" applyBorder="1"/>
    <xf numFmtId="14" fontId="14" fillId="2" borderId="0" xfId="0" applyNumberFormat="1" applyFont="1" applyFill="1" applyBorder="1" applyAlignment="1">
      <alignment horizontal="right" wrapText="1"/>
    </xf>
    <xf numFmtId="14" fontId="14" fillId="2" borderId="0" xfId="0" applyNumberFormat="1" applyFont="1" applyFill="1" applyBorder="1" applyAlignment="1">
      <alignment horizontal="left"/>
    </xf>
    <xf numFmtId="0" fontId="38" fillId="2" borderId="0" xfId="0" applyFont="1" applyFill="1" applyBorder="1" applyAlignment="1">
      <alignment horizontal="left"/>
    </xf>
    <xf numFmtId="14" fontId="13" fillId="2" borderId="0" xfId="0" applyNumberFormat="1" applyFont="1" applyFill="1" applyBorder="1" applyAlignment="1">
      <alignment horizontal="right" wrapText="1"/>
    </xf>
    <xf numFmtId="171" fontId="13" fillId="3" borderId="0" xfId="0" applyNumberFormat="1" applyFont="1" applyFill="1" applyBorder="1"/>
    <xf numFmtId="2" fontId="13" fillId="3" borderId="0" xfId="0" applyNumberFormat="1" applyFont="1" applyFill="1" applyBorder="1"/>
    <xf numFmtId="171" fontId="13" fillId="2" borderId="0" xfId="0" applyNumberFormat="1" applyFont="1" applyFill="1" applyBorder="1"/>
    <xf numFmtId="2" fontId="13" fillId="2" borderId="0" xfId="0" applyNumberFormat="1" applyFont="1" applyFill="1" applyBorder="1"/>
    <xf numFmtId="0" fontId="14" fillId="2" borderId="15" xfId="0" applyFont="1" applyFill="1" applyBorder="1"/>
    <xf numFmtId="170" fontId="13" fillId="2" borderId="15" xfId="11" applyNumberFormat="1" applyFont="1" applyFill="1" applyBorder="1"/>
    <xf numFmtId="0" fontId="45" fillId="0" borderId="0" xfId="0" applyFont="1" applyBorder="1"/>
    <xf numFmtId="166" fontId="13" fillId="2" borderId="0" xfId="4" applyFont="1" applyFill="1" applyBorder="1"/>
    <xf numFmtId="167" fontId="13" fillId="0" borderId="0" xfId="6" applyFont="1" applyFill="1" applyBorder="1" applyAlignment="1">
      <alignment horizontal="right"/>
    </xf>
    <xf numFmtId="166" fontId="14" fillId="0" borderId="0" xfId="4" applyFont="1" applyFill="1" applyBorder="1" applyAlignment="1">
      <alignment horizontal="left"/>
    </xf>
    <xf numFmtId="0" fontId="47" fillId="0" borderId="0" xfId="0" applyFont="1"/>
    <xf numFmtId="166" fontId="23" fillId="3" borderId="0" xfId="4" applyFont="1" applyFill="1" applyBorder="1"/>
    <xf numFmtId="0" fontId="11" fillId="0" borderId="0" xfId="5" applyFont="1" applyFill="1" applyAlignment="1">
      <alignment horizontal="left" vertical="top"/>
    </xf>
    <xf numFmtId="0" fontId="13" fillId="3" borderId="0" xfId="5" applyFont="1" applyFill="1" applyBorder="1">
      <alignment horizontal="left" vertical="top"/>
    </xf>
    <xf numFmtId="0" fontId="24" fillId="3" borderId="0" xfId="0" applyFont="1" applyFill="1" applyBorder="1" applyAlignment="1">
      <alignment horizontal="left" vertical="top"/>
    </xf>
    <xf numFmtId="0" fontId="16" fillId="3" borderId="0" xfId="0" applyFont="1" applyFill="1" applyBorder="1" applyAlignment="1">
      <alignment vertical="top" wrapText="1"/>
    </xf>
    <xf numFmtId="0" fontId="13" fillId="3" borderId="0" xfId="0" applyFont="1" applyFill="1" applyBorder="1" applyAlignment="1">
      <alignment horizontal="left" vertical="top" wrapText="1"/>
    </xf>
    <xf numFmtId="0" fontId="14" fillId="3" borderId="0" xfId="0" applyFont="1" applyFill="1" applyBorder="1" applyAlignment="1">
      <alignment horizontal="right" vertical="top" wrapText="1"/>
    </xf>
    <xf numFmtId="0" fontId="14" fillId="2" borderId="15" xfId="0" applyFont="1" applyFill="1" applyBorder="1" applyAlignment="1"/>
    <xf numFmtId="0" fontId="13" fillId="2" borderId="15" xfId="0" applyFont="1" applyFill="1" applyBorder="1" applyAlignment="1"/>
    <xf numFmtId="0" fontId="16" fillId="3" borderId="0" xfId="0" applyFont="1" applyFill="1" applyBorder="1"/>
    <xf numFmtId="0" fontId="13" fillId="3" borderId="0" xfId="0" applyFont="1" applyFill="1" applyBorder="1" applyAlignment="1">
      <alignment horizontal="left" wrapText="1"/>
    </xf>
    <xf numFmtId="0" fontId="14" fillId="2" borderId="8" xfId="0" applyFont="1" applyFill="1" applyBorder="1" applyAlignment="1">
      <alignment horizontal="left" wrapText="1"/>
    </xf>
    <xf numFmtId="0" fontId="14" fillId="0" borderId="8" xfId="0" applyFont="1" applyFill="1" applyBorder="1" applyAlignment="1">
      <alignment horizontal="left" wrapText="1"/>
    </xf>
    <xf numFmtId="0" fontId="14" fillId="3" borderId="0" xfId="0" applyFont="1" applyFill="1" applyBorder="1" applyAlignment="1">
      <alignment horizontal="left" wrapText="1"/>
    </xf>
    <xf numFmtId="0" fontId="14" fillId="2" borderId="0" xfId="0" applyFont="1" applyFill="1" applyBorder="1" applyAlignment="1">
      <alignment horizontal="center" vertical="top" wrapText="1"/>
    </xf>
    <xf numFmtId="0" fontId="13" fillId="3" borderId="0" xfId="0" applyFont="1" applyFill="1" applyBorder="1"/>
    <xf numFmtId="0" fontId="14" fillId="3" borderId="0" xfId="0" applyFont="1" applyFill="1" applyBorder="1" applyAlignment="1">
      <alignment horizontal="right" wrapText="1"/>
    </xf>
    <xf numFmtId="170" fontId="13" fillId="3" borderId="0" xfId="11" applyNumberFormat="1" applyFont="1" applyFill="1" applyBorder="1" applyAlignment="1">
      <alignment horizontal="left" wrapText="1"/>
    </xf>
    <xf numFmtId="0" fontId="14" fillId="2" borderId="0" xfId="0" applyFont="1" applyFill="1" applyBorder="1" applyAlignment="1">
      <alignment horizontal="right" wrapText="1"/>
    </xf>
    <xf numFmtId="0" fontId="14" fillId="2" borderId="6" xfId="0" applyFont="1" applyFill="1" applyBorder="1" applyAlignment="1">
      <alignment horizontal="right" wrapText="1"/>
    </xf>
    <xf numFmtId="0" fontId="13" fillId="2" borderId="0" xfId="0" applyFont="1" applyFill="1"/>
    <xf numFmtId="0" fontId="11" fillId="2" borderId="0" xfId="0" applyFont="1" applyFill="1"/>
    <xf numFmtId="167" fontId="14" fillId="0" borderId="0" xfId="6" applyFont="1" applyFill="1" applyAlignment="1">
      <alignment horizontal="center"/>
    </xf>
    <xf numFmtId="0" fontId="13" fillId="0" borderId="0" xfId="0" applyFont="1" applyAlignment="1">
      <alignment horizontal="center"/>
    </xf>
    <xf numFmtId="0" fontId="13" fillId="0" borderId="0" xfId="0" applyFont="1" applyFill="1"/>
    <xf numFmtId="0" fontId="11" fillId="0" borderId="0" xfId="0" applyFont="1" applyFill="1"/>
    <xf numFmtId="0" fontId="16" fillId="2" borderId="0" xfId="0" applyFont="1" applyFill="1" applyAlignment="1">
      <alignment horizontal="justify" vertical="top" wrapText="1"/>
    </xf>
    <xf numFmtId="0" fontId="14" fillId="2" borderId="1" xfId="0" applyFont="1" applyFill="1" applyBorder="1" applyAlignment="1">
      <alignment horizontal="center" vertical="top" wrapText="1"/>
    </xf>
    <xf numFmtId="0" fontId="23" fillId="2" borderId="0" xfId="0" applyFont="1" applyFill="1" applyAlignment="1">
      <alignment horizontal="left" vertical="top" wrapText="1"/>
    </xf>
    <xf numFmtId="0" fontId="16" fillId="2" borderId="0" xfId="0" applyFont="1" applyFill="1" applyAlignment="1">
      <alignment horizontal="left" vertical="top" wrapText="1"/>
    </xf>
    <xf numFmtId="0" fontId="14" fillId="2" borderId="5" xfId="0" applyFont="1" applyFill="1" applyBorder="1" applyAlignment="1">
      <alignment horizontal="center" vertical="top" wrapText="1"/>
    </xf>
    <xf numFmtId="0" fontId="14" fillId="2" borderId="0" xfId="0" applyFont="1" applyFill="1" applyBorder="1" applyAlignment="1">
      <alignment horizontal="right" vertical="top" wrapText="1"/>
    </xf>
    <xf numFmtId="0" fontId="14" fillId="2" borderId="6" xfId="0" applyFont="1" applyFill="1" applyBorder="1" applyAlignment="1">
      <alignment horizontal="right" vertical="top" wrapText="1"/>
    </xf>
    <xf numFmtId="0" fontId="16" fillId="2" borderId="0" xfId="0" applyFont="1" applyFill="1" applyBorder="1" applyAlignment="1">
      <alignment horizontal="left" vertical="top" wrapText="1"/>
    </xf>
    <xf numFmtId="0" fontId="12" fillId="0" borderId="0" xfId="0" applyFont="1" applyAlignment="1">
      <alignment wrapText="1"/>
    </xf>
    <xf numFmtId="0" fontId="12" fillId="0" borderId="14" xfId="0" applyFont="1" applyBorder="1" applyAlignment="1">
      <alignment wrapText="1"/>
    </xf>
    <xf numFmtId="0" fontId="12" fillId="0" borderId="0" xfId="0" applyFont="1" applyAlignment="1">
      <alignment horizontal="right" vertical="top" wrapText="1"/>
    </xf>
    <xf numFmtId="0" fontId="12" fillId="0" borderId="14" xfId="0" applyFont="1" applyBorder="1" applyAlignment="1">
      <alignment horizontal="right" vertical="top" wrapText="1"/>
    </xf>
    <xf numFmtId="10" fontId="11" fillId="0" borderId="0" xfId="0" applyNumberFormat="1" applyFont="1" applyAlignment="1">
      <alignment horizontal="right" vertical="top" wrapText="1"/>
    </xf>
    <xf numFmtId="0" fontId="14" fillId="2" borderId="6" xfId="0" applyFont="1" applyFill="1" applyBorder="1" applyAlignment="1">
      <alignment horizontal="left" wrapText="1"/>
    </xf>
    <xf numFmtId="0" fontId="14" fillId="2" borderId="0" xfId="0" applyFont="1" applyFill="1" applyAlignment="1">
      <alignment horizontal="center" wrapText="1"/>
    </xf>
    <xf numFmtId="0" fontId="27" fillId="0" borderId="0" xfId="0" applyFont="1" applyAlignment="1">
      <alignment horizontal="center"/>
    </xf>
    <xf numFmtId="0" fontId="13" fillId="2" borderId="16" xfId="0" applyFont="1" applyFill="1" applyBorder="1" applyAlignment="1">
      <alignment horizontal="center" wrapText="1"/>
    </xf>
    <xf numFmtId="0" fontId="27" fillId="0" borderId="0" xfId="0" applyFont="1" applyBorder="1" applyAlignment="1">
      <alignment horizontal="center"/>
    </xf>
    <xf numFmtId="0" fontId="13" fillId="2" borderId="0" xfId="0" applyFont="1" applyFill="1" applyBorder="1" applyAlignment="1">
      <alignment horizontal="left" vertical="top" wrapText="1"/>
    </xf>
    <xf numFmtId="0" fontId="13" fillId="0" borderId="0" xfId="0" applyFont="1" applyAlignment="1"/>
    <xf numFmtId="0" fontId="13" fillId="2" borderId="6" xfId="0" applyFont="1" applyFill="1" applyBorder="1" applyAlignment="1">
      <alignment horizontal="left" wrapText="1"/>
    </xf>
    <xf numFmtId="0" fontId="13" fillId="2" borderId="0" xfId="0" applyFont="1" applyFill="1" applyBorder="1" applyAlignment="1">
      <alignment horizontal="left" vertical="center" wrapText="1"/>
    </xf>
    <xf numFmtId="49" fontId="13" fillId="2" borderId="0" xfId="0" quotePrefix="1" applyNumberFormat="1" applyFont="1" applyFill="1" applyBorder="1" applyAlignment="1">
      <alignment horizontal="left" vertical="top" wrapText="1"/>
    </xf>
    <xf numFmtId="49" fontId="13" fillId="2" borderId="0" xfId="0" applyNumberFormat="1"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3" fontId="14" fillId="2" borderId="0" xfId="0" applyNumberFormat="1" applyFont="1" applyFill="1" applyBorder="1" applyAlignment="1">
      <alignment horizontal="right" wrapText="1"/>
    </xf>
    <xf numFmtId="3" fontId="14" fillId="2" borderId="6" xfId="0" applyNumberFormat="1" applyFont="1" applyFill="1" applyBorder="1" applyAlignment="1">
      <alignment horizontal="right" wrapText="1"/>
    </xf>
    <xf numFmtId="0" fontId="13" fillId="2" borderId="0" xfId="0" applyFont="1" applyFill="1" applyBorder="1" applyAlignment="1">
      <alignment horizontal="left" vertical="top"/>
    </xf>
    <xf numFmtId="0" fontId="13" fillId="2" borderId="0" xfId="0" applyFont="1" applyFill="1" applyBorder="1" applyAlignment="1">
      <alignment horizontal="left"/>
    </xf>
    <xf numFmtId="0" fontId="13" fillId="2" borderId="6" xfId="0" applyFont="1" applyFill="1" applyBorder="1" applyAlignment="1">
      <alignment horizontal="left"/>
    </xf>
    <xf numFmtId="168" fontId="42" fillId="0" borderId="0" xfId="1" applyFont="1" applyFill="1" applyAlignment="1">
      <alignment horizontal="center" vertical="top" wrapText="1"/>
    </xf>
  </cellXfs>
  <cellStyles count="14">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 3" xfId="13"/>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B31" sqref="B31"/>
    </sheetView>
  </sheetViews>
  <sheetFormatPr baseColWidth="10" defaultColWidth="11" defaultRowHeight="12.75" x14ac:dyDescent="0.2"/>
  <cols>
    <col min="1" max="1" width="9.625" style="349" customWidth="1"/>
    <col min="2" max="2" width="137" style="349" customWidth="1"/>
    <col min="3" max="3" width="17.25" style="349" customWidth="1"/>
    <col min="4" max="4" width="18.875" style="349" customWidth="1"/>
    <col min="5" max="5" width="20.625" style="349" customWidth="1"/>
    <col min="6" max="16384" width="11" style="349"/>
  </cols>
  <sheetData>
    <row r="1" spans="1:5" ht="23.25" x14ac:dyDescent="0.35">
      <c r="A1" s="390" t="s">
        <v>534</v>
      </c>
      <c r="B1" s="341"/>
      <c r="C1" s="341"/>
      <c r="D1" s="341"/>
      <c r="E1" s="372" t="s">
        <v>624</v>
      </c>
    </row>
    <row r="2" spans="1:5" x14ac:dyDescent="0.2">
      <c r="A2" s="342" t="s">
        <v>0</v>
      </c>
      <c r="B2" s="343" t="s">
        <v>1</v>
      </c>
      <c r="C2" s="417" t="s">
        <v>600</v>
      </c>
      <c r="D2" s="344" t="s">
        <v>2</v>
      </c>
      <c r="E2" s="344"/>
    </row>
    <row r="3" spans="1:5" ht="15" x14ac:dyDescent="0.25">
      <c r="A3" s="350"/>
      <c r="B3" s="347"/>
      <c r="C3" s="351"/>
      <c r="D3" s="351"/>
      <c r="E3" s="351"/>
    </row>
    <row r="4" spans="1:5" x14ac:dyDescent="0.2">
      <c r="A4" s="352">
        <v>1</v>
      </c>
      <c r="B4" s="353" t="s">
        <v>3</v>
      </c>
      <c r="C4" s="352">
        <v>10</v>
      </c>
      <c r="D4" s="352" t="s">
        <v>4</v>
      </c>
      <c r="E4" s="352"/>
    </row>
    <row r="5" spans="1:5" x14ac:dyDescent="0.2">
      <c r="A5" s="348">
        <v>2</v>
      </c>
      <c r="B5" s="347" t="s">
        <v>5</v>
      </c>
      <c r="C5" s="348">
        <v>11</v>
      </c>
      <c r="D5" s="348" t="s">
        <v>6</v>
      </c>
      <c r="E5" s="348"/>
    </row>
    <row r="6" spans="1:5" x14ac:dyDescent="0.2">
      <c r="A6" s="352">
        <v>3</v>
      </c>
      <c r="B6" s="353" t="s">
        <v>7</v>
      </c>
      <c r="C6" s="352">
        <v>11</v>
      </c>
      <c r="D6" s="352" t="s">
        <v>8</v>
      </c>
      <c r="E6" s="352"/>
    </row>
    <row r="7" spans="1:5" x14ac:dyDescent="0.2">
      <c r="A7" s="348">
        <v>4</v>
      </c>
      <c r="B7" s="347" t="s">
        <v>9</v>
      </c>
      <c r="C7" s="348">
        <v>13</v>
      </c>
      <c r="D7" s="348" t="s">
        <v>10</v>
      </c>
      <c r="E7" s="348"/>
    </row>
    <row r="8" spans="1:5" x14ac:dyDescent="0.2">
      <c r="A8" s="352">
        <v>5</v>
      </c>
      <c r="B8" s="353" t="s">
        <v>11</v>
      </c>
      <c r="C8" s="352">
        <v>14</v>
      </c>
      <c r="D8" s="352" t="s">
        <v>12</v>
      </c>
      <c r="E8" s="352"/>
    </row>
    <row r="9" spans="1:5" x14ac:dyDescent="0.2">
      <c r="A9" s="348">
        <v>6</v>
      </c>
      <c r="B9" s="347" t="s">
        <v>13</v>
      </c>
      <c r="C9" s="348">
        <v>14</v>
      </c>
      <c r="D9" s="348" t="s">
        <v>14</v>
      </c>
      <c r="E9" s="348"/>
    </row>
    <row r="10" spans="1:5" x14ac:dyDescent="0.2">
      <c r="A10" s="352">
        <v>7</v>
      </c>
      <c r="B10" s="353" t="s">
        <v>15</v>
      </c>
      <c r="C10" s="352">
        <v>15</v>
      </c>
      <c r="D10" s="456" t="s">
        <v>620</v>
      </c>
      <c r="E10" s="352"/>
    </row>
    <row r="11" spans="1:5" x14ac:dyDescent="0.2">
      <c r="A11" s="348">
        <v>8</v>
      </c>
      <c r="B11" s="347" t="s">
        <v>16</v>
      </c>
      <c r="C11" s="348">
        <v>15</v>
      </c>
      <c r="D11" s="348" t="s">
        <v>17</v>
      </c>
      <c r="E11" s="348"/>
    </row>
    <row r="12" spans="1:5" x14ac:dyDescent="0.2">
      <c r="A12" s="352">
        <v>9</v>
      </c>
      <c r="B12" s="353" t="s">
        <v>18</v>
      </c>
      <c r="C12" s="352">
        <v>20</v>
      </c>
      <c r="D12" s="352" t="s">
        <v>19</v>
      </c>
      <c r="E12" s="352"/>
    </row>
    <row r="13" spans="1:5" x14ac:dyDescent="0.2">
      <c r="A13" s="348">
        <v>10</v>
      </c>
      <c r="B13" s="354" t="s">
        <v>20</v>
      </c>
      <c r="C13" s="348">
        <v>20</v>
      </c>
      <c r="D13" s="348" t="s">
        <v>21</v>
      </c>
      <c r="E13" s="348"/>
    </row>
    <row r="14" spans="1:5" x14ac:dyDescent="0.2">
      <c r="A14" s="352">
        <v>11</v>
      </c>
      <c r="B14" s="353" t="s">
        <v>22</v>
      </c>
      <c r="C14" s="355">
        <v>21</v>
      </c>
      <c r="D14" s="352" t="s">
        <v>23</v>
      </c>
      <c r="E14" s="352"/>
    </row>
    <row r="15" spans="1:5" x14ac:dyDescent="0.2">
      <c r="A15" s="348">
        <v>12</v>
      </c>
      <c r="B15" s="347" t="s">
        <v>24</v>
      </c>
      <c r="C15" s="351">
        <v>21</v>
      </c>
      <c r="D15" s="348" t="s">
        <v>25</v>
      </c>
      <c r="E15" s="348"/>
    </row>
    <row r="16" spans="1:5" x14ac:dyDescent="0.2">
      <c r="A16" s="352">
        <v>13</v>
      </c>
      <c r="B16" s="353" t="s">
        <v>26</v>
      </c>
      <c r="C16" s="355">
        <v>22</v>
      </c>
      <c r="D16" s="456" t="s">
        <v>620</v>
      </c>
      <c r="E16" s="352"/>
    </row>
    <row r="17" spans="1:5" x14ac:dyDescent="0.2">
      <c r="A17" s="348">
        <v>14</v>
      </c>
      <c r="B17" s="347" t="s">
        <v>27</v>
      </c>
      <c r="C17" s="351">
        <v>22</v>
      </c>
      <c r="D17" s="351" t="s">
        <v>28</v>
      </c>
      <c r="E17" s="348"/>
    </row>
    <row r="18" spans="1:5" x14ac:dyDescent="0.2">
      <c r="A18" s="352">
        <v>15</v>
      </c>
      <c r="B18" s="353" t="s">
        <v>29</v>
      </c>
      <c r="C18" s="355">
        <v>23</v>
      </c>
      <c r="D18" s="355" t="s">
        <v>30</v>
      </c>
      <c r="E18" s="352"/>
    </row>
    <row r="19" spans="1:5" x14ac:dyDescent="0.2">
      <c r="A19" s="348">
        <v>16</v>
      </c>
      <c r="B19" s="347" t="s">
        <v>31</v>
      </c>
      <c r="C19" s="351">
        <v>23</v>
      </c>
      <c r="D19" s="351" t="s">
        <v>32</v>
      </c>
      <c r="E19" s="348"/>
    </row>
    <row r="20" spans="1:5" x14ac:dyDescent="0.2">
      <c r="A20" s="352">
        <v>17</v>
      </c>
      <c r="B20" s="353" t="s">
        <v>33</v>
      </c>
      <c r="C20" s="355">
        <v>24</v>
      </c>
      <c r="D20" s="355" t="s">
        <v>34</v>
      </c>
      <c r="E20" s="352"/>
    </row>
    <row r="21" spans="1:5" x14ac:dyDescent="0.2">
      <c r="A21" s="348">
        <v>18</v>
      </c>
      <c r="B21" s="273" t="s">
        <v>35</v>
      </c>
      <c r="C21" s="351">
        <v>26</v>
      </c>
      <c r="D21" s="351" t="s">
        <v>36</v>
      </c>
      <c r="E21" s="348"/>
    </row>
    <row r="22" spans="1:5" x14ac:dyDescent="0.2">
      <c r="A22" s="352">
        <v>19</v>
      </c>
      <c r="B22" s="353" t="s">
        <v>37</v>
      </c>
      <c r="C22" s="355">
        <v>26</v>
      </c>
      <c r="D22" s="355" t="s">
        <v>38</v>
      </c>
      <c r="E22" s="352"/>
    </row>
    <row r="23" spans="1:5" x14ac:dyDescent="0.2">
      <c r="A23" s="348">
        <v>20</v>
      </c>
      <c r="B23" s="347" t="s">
        <v>39</v>
      </c>
      <c r="C23" s="351">
        <v>26</v>
      </c>
      <c r="D23" s="351" t="s">
        <v>40</v>
      </c>
      <c r="E23" s="348"/>
    </row>
    <row r="24" spans="1:5" x14ac:dyDescent="0.2">
      <c r="A24" s="352">
        <v>21</v>
      </c>
      <c r="B24" s="353" t="s">
        <v>41</v>
      </c>
      <c r="C24" s="355">
        <v>27</v>
      </c>
      <c r="D24" s="355" t="s">
        <v>42</v>
      </c>
      <c r="E24" s="352"/>
    </row>
    <row r="25" spans="1:5" x14ac:dyDescent="0.2">
      <c r="A25" s="348">
        <v>22</v>
      </c>
      <c r="B25" s="347" t="s">
        <v>43</v>
      </c>
      <c r="C25" s="351">
        <v>31</v>
      </c>
      <c r="D25" s="351" t="s">
        <v>44</v>
      </c>
      <c r="E25" s="348"/>
    </row>
    <row r="26" spans="1:5" x14ac:dyDescent="0.2">
      <c r="A26" s="352">
        <v>23</v>
      </c>
      <c r="B26" s="353" t="s">
        <v>45</v>
      </c>
      <c r="C26" s="355">
        <v>31</v>
      </c>
      <c r="D26" s="355" t="s">
        <v>46</v>
      </c>
      <c r="E26" s="352"/>
    </row>
    <row r="27" spans="1:5" x14ac:dyDescent="0.2">
      <c r="A27" s="348">
        <v>24</v>
      </c>
      <c r="B27" s="347" t="s">
        <v>47</v>
      </c>
      <c r="C27" s="351">
        <v>32</v>
      </c>
      <c r="D27" s="351" t="s">
        <v>48</v>
      </c>
      <c r="E27" s="351"/>
    </row>
    <row r="28" spans="1:5" x14ac:dyDescent="0.2">
      <c r="A28" s="352">
        <v>25</v>
      </c>
      <c r="B28" s="353" t="s">
        <v>49</v>
      </c>
      <c r="C28" s="355">
        <v>32</v>
      </c>
      <c r="D28" s="355" t="s">
        <v>50</v>
      </c>
      <c r="E28" s="352"/>
    </row>
    <row r="29" spans="1:5" x14ac:dyDescent="0.2">
      <c r="A29" s="348">
        <v>26</v>
      </c>
      <c r="B29" s="347" t="s">
        <v>51</v>
      </c>
      <c r="C29" s="351">
        <v>32</v>
      </c>
      <c r="D29" s="351" t="s">
        <v>52</v>
      </c>
      <c r="E29" s="351"/>
    </row>
  </sheetData>
  <phoneticPr fontId="10"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1"/>
  <sheetViews>
    <sheetView zoomScaleNormal="100" workbookViewId="0">
      <selection activeCell="C44" sqref="C44"/>
    </sheetView>
  </sheetViews>
  <sheetFormatPr baseColWidth="10" defaultColWidth="11" defaultRowHeight="12" x14ac:dyDescent="0.2"/>
  <cols>
    <col min="1" max="1" width="22.75" style="17" customWidth="1"/>
    <col min="2" max="2" width="14.25" style="17" customWidth="1"/>
    <col min="3" max="3" width="12.875" style="17" customWidth="1"/>
    <col min="4" max="4" width="11.5" style="17" customWidth="1"/>
    <col min="5" max="6" width="10.375" style="17" customWidth="1"/>
    <col min="7" max="16384" width="11" style="17"/>
  </cols>
  <sheetData>
    <row r="1" spans="1:11" x14ac:dyDescent="0.2">
      <c r="A1" s="177" t="s">
        <v>189</v>
      </c>
      <c r="B1" s="88"/>
    </row>
    <row r="2" spans="1:11" x14ac:dyDescent="0.2">
      <c r="A2" s="78" t="s">
        <v>190</v>
      </c>
      <c r="B2" s="88"/>
      <c r="H2" s="345"/>
      <c r="I2" s="345"/>
      <c r="J2" s="345"/>
      <c r="K2" s="345"/>
    </row>
    <row r="3" spans="1:11" x14ac:dyDescent="0.2">
      <c r="A3" s="97"/>
      <c r="B3" s="88"/>
      <c r="H3" s="345"/>
      <c r="I3" s="345"/>
      <c r="J3" s="345"/>
      <c r="K3" s="345"/>
    </row>
    <row r="4" spans="1:11" ht="12.75" thickBot="1" x14ac:dyDescent="0.25">
      <c r="A4" s="71">
        <v>2013</v>
      </c>
      <c r="B4" s="129" t="s">
        <v>191</v>
      </c>
      <c r="C4" s="178" t="s">
        <v>192</v>
      </c>
      <c r="D4" s="178" t="s">
        <v>193</v>
      </c>
      <c r="E4" s="178" t="s">
        <v>194</v>
      </c>
      <c r="F4" s="67"/>
      <c r="H4" s="345"/>
      <c r="I4" s="345"/>
      <c r="J4" s="345"/>
      <c r="K4" s="345"/>
    </row>
    <row r="5" spans="1:11" x14ac:dyDescent="0.2">
      <c r="A5" s="88" t="s">
        <v>550</v>
      </c>
      <c r="B5" s="179">
        <f>82981.572+1</f>
        <v>82982.572</v>
      </c>
      <c r="C5" s="179">
        <v>9903</v>
      </c>
      <c r="D5" s="179">
        <v>8336</v>
      </c>
      <c r="E5" s="179">
        <f>SUM(B5:D5)</f>
        <v>101221.572</v>
      </c>
      <c r="F5" s="179"/>
    </row>
    <row r="6" spans="1:11" x14ac:dyDescent="0.2">
      <c r="A6" s="88" t="s">
        <v>551</v>
      </c>
      <c r="B6" s="179">
        <v>10757.335999999999</v>
      </c>
      <c r="C6" s="179">
        <v>1222</v>
      </c>
      <c r="D6" s="179">
        <v>1029</v>
      </c>
      <c r="E6" s="179">
        <f t="shared" ref="E6:E8" si="0">SUM(B6:D6)</f>
        <v>13008.335999999999</v>
      </c>
      <c r="F6" s="179"/>
    </row>
    <row r="7" spans="1:11" x14ac:dyDescent="0.2">
      <c r="A7" s="15" t="s">
        <v>552</v>
      </c>
      <c r="B7" s="179">
        <v>16301.68</v>
      </c>
      <c r="C7" s="179">
        <v>1887</v>
      </c>
      <c r="D7" s="179">
        <v>1588</v>
      </c>
      <c r="E7" s="179">
        <f t="shared" si="0"/>
        <v>19776.68</v>
      </c>
      <c r="F7" s="179"/>
    </row>
    <row r="8" spans="1:11" x14ac:dyDescent="0.2">
      <c r="A8" s="15" t="s">
        <v>553</v>
      </c>
      <c r="B8" s="179">
        <f>10232.18-1</f>
        <v>10231.18</v>
      </c>
      <c r="C8" s="179">
        <f>159+502</f>
        <v>661</v>
      </c>
      <c r="D8" s="179">
        <v>556</v>
      </c>
      <c r="E8" s="179">
        <f t="shared" si="0"/>
        <v>11448.18</v>
      </c>
      <c r="F8" s="179"/>
    </row>
    <row r="9" spans="1:11" x14ac:dyDescent="0.2">
      <c r="A9" s="106" t="s">
        <v>195</v>
      </c>
      <c r="B9" s="180">
        <f>SUM(B5:B8)</f>
        <v>120272.76799999998</v>
      </c>
      <c r="C9" s="180">
        <f>SUM(C5:C8)</f>
        <v>13673</v>
      </c>
      <c r="D9" s="180">
        <f>SUM(D5:D8)</f>
        <v>11509</v>
      </c>
      <c r="E9" s="180">
        <f>SUM(E5:E8)</f>
        <v>145454.76799999998</v>
      </c>
      <c r="F9" s="179"/>
      <c r="I9" s="24"/>
    </row>
    <row r="10" spans="1:11" s="388" customFormat="1" x14ac:dyDescent="0.2">
      <c r="A10" s="14"/>
      <c r="B10" s="179"/>
      <c r="C10" s="179"/>
      <c r="D10" s="179"/>
      <c r="E10" s="179"/>
      <c r="F10" s="179"/>
      <c r="I10" s="24"/>
    </row>
    <row r="11" spans="1:11" x14ac:dyDescent="0.2">
      <c r="F11" s="15"/>
      <c r="I11" s="24"/>
    </row>
    <row r="12" spans="1:11" ht="12.75" thickBot="1" x14ac:dyDescent="0.25">
      <c r="A12" s="71">
        <v>2012</v>
      </c>
      <c r="B12" s="178"/>
      <c r="C12" s="178"/>
      <c r="D12" s="178"/>
      <c r="E12" s="178"/>
      <c r="F12" s="67"/>
    </row>
    <row r="13" spans="1:11" x14ac:dyDescent="0.2">
      <c r="A13" s="88" t="s">
        <v>550</v>
      </c>
      <c r="B13" s="179">
        <v>76872</v>
      </c>
      <c r="C13" s="179">
        <v>8699</v>
      </c>
      <c r="D13" s="179">
        <v>9370</v>
      </c>
      <c r="E13" s="179">
        <f>SUM(B13:D13)</f>
        <v>94941</v>
      </c>
      <c r="F13" s="105"/>
    </row>
    <row r="14" spans="1:11" x14ac:dyDescent="0.2">
      <c r="A14" s="88" t="s">
        <v>551</v>
      </c>
      <c r="B14" s="179">
        <v>9650</v>
      </c>
      <c r="C14" s="179">
        <v>1084</v>
      </c>
      <c r="D14" s="179">
        <v>1167</v>
      </c>
      <c r="E14" s="179">
        <f t="shared" ref="E14:E16" si="1">SUM(B14:D14)</f>
        <v>11901</v>
      </c>
      <c r="F14" s="105"/>
      <c r="I14" s="24"/>
    </row>
    <row r="15" spans="1:11" x14ac:dyDescent="0.2">
      <c r="A15" s="15" t="s">
        <v>552</v>
      </c>
      <c r="B15" s="179">
        <v>14029</v>
      </c>
      <c r="C15" s="179">
        <v>1576</v>
      </c>
      <c r="D15" s="179">
        <v>1697</v>
      </c>
      <c r="E15" s="179">
        <f t="shared" si="1"/>
        <v>17302</v>
      </c>
      <c r="F15" s="105"/>
    </row>
    <row r="16" spans="1:11" x14ac:dyDescent="0.2">
      <c r="A16" s="15" t="s">
        <v>553</v>
      </c>
      <c r="B16" s="179">
        <v>8962</v>
      </c>
      <c r="C16" s="179">
        <v>941</v>
      </c>
      <c r="D16" s="179">
        <v>1014</v>
      </c>
      <c r="E16" s="179">
        <f t="shared" si="1"/>
        <v>10917</v>
      </c>
      <c r="F16" s="105"/>
    </row>
    <row r="17" spans="1:14" x14ac:dyDescent="0.2">
      <c r="A17" s="106" t="s">
        <v>196</v>
      </c>
      <c r="B17" s="180">
        <f>SUM(B13:B16)</f>
        <v>109513</v>
      </c>
      <c r="C17" s="180">
        <f>SUM(C13:C16)</f>
        <v>12300</v>
      </c>
      <c r="D17" s="180">
        <f>SUM(D13:D16)</f>
        <v>13248</v>
      </c>
      <c r="E17" s="180">
        <f>SUM(E13:E16)</f>
        <v>135061</v>
      </c>
      <c r="F17" s="105"/>
    </row>
    <row r="18" spans="1:14" x14ac:dyDescent="0.2">
      <c r="F18" s="15"/>
    </row>
    <row r="22" spans="1:14" x14ac:dyDescent="0.2">
      <c r="J22" s="182"/>
      <c r="K22" s="183"/>
      <c r="L22" s="182"/>
      <c r="M22" s="183"/>
    </row>
    <row r="23" spans="1:14" x14ac:dyDescent="0.2">
      <c r="J23" s="182"/>
      <c r="K23" s="183"/>
      <c r="L23" s="182"/>
      <c r="M23" s="183"/>
    </row>
    <row r="24" spans="1:14" x14ac:dyDescent="0.2">
      <c r="J24" s="182"/>
      <c r="K24" s="183"/>
      <c r="L24" s="182"/>
      <c r="M24" s="183"/>
    </row>
    <row r="25" spans="1:14" x14ac:dyDescent="0.2">
      <c r="J25" s="182"/>
      <c r="K25" s="183"/>
      <c r="L25" s="182"/>
      <c r="M25" s="183"/>
    </row>
    <row r="26" spans="1:14" x14ac:dyDescent="0.2">
      <c r="J26" s="182"/>
      <c r="K26" s="183"/>
      <c r="L26" s="345"/>
      <c r="M26" s="345"/>
      <c r="N26" s="345"/>
    </row>
    <row r="27" spans="1:14" x14ac:dyDescent="0.2">
      <c r="K27" s="183"/>
      <c r="L27" s="345"/>
      <c r="M27" s="345"/>
      <c r="N27" s="345"/>
    </row>
    <row r="28" spans="1:14" x14ac:dyDescent="0.2">
      <c r="L28" s="345"/>
      <c r="M28" s="345"/>
      <c r="N28" s="345"/>
    </row>
    <row r="29" spans="1:14" x14ac:dyDescent="0.2">
      <c r="L29" s="183"/>
      <c r="M29" s="345"/>
      <c r="N29" s="183"/>
    </row>
    <row r="30" spans="1:14" x14ac:dyDescent="0.2">
      <c r="L30" s="345"/>
      <c r="M30" s="345"/>
      <c r="N30" s="345"/>
    </row>
    <row r="31" spans="1:14" x14ac:dyDescent="0.2">
      <c r="L31" s="345"/>
      <c r="M31" s="345"/>
      <c r="N31" s="345"/>
    </row>
  </sheetData>
  <phoneticPr fontId="4"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9"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37" sqref="C37"/>
    </sheetView>
  </sheetViews>
  <sheetFormatPr baseColWidth="10" defaultColWidth="11" defaultRowHeight="12" x14ac:dyDescent="0.2"/>
  <cols>
    <col min="1" max="1" width="24" style="17" customWidth="1"/>
    <col min="2" max="2" width="22.375" style="17" customWidth="1"/>
    <col min="3" max="3" width="27.875" style="17" customWidth="1"/>
    <col min="4" max="4" width="11" style="17"/>
    <col min="5" max="5" width="15.625" style="17" customWidth="1"/>
    <col min="6" max="16384" width="11" style="17"/>
  </cols>
  <sheetData>
    <row r="1" spans="1:6" ht="42.75" customHeight="1" x14ac:dyDescent="0.2">
      <c r="A1" s="533" t="s">
        <v>197</v>
      </c>
      <c r="B1" s="533"/>
      <c r="C1" s="533"/>
    </row>
    <row r="2" spans="1:6" x14ac:dyDescent="0.2">
      <c r="A2" s="184" t="s">
        <v>198</v>
      </c>
      <c r="B2" s="185"/>
      <c r="C2" s="185"/>
    </row>
    <row r="3" spans="1:6" ht="23.25" customHeight="1" thickBot="1" x14ac:dyDescent="0.25">
      <c r="A3" s="71">
        <v>2013</v>
      </c>
      <c r="B3" s="129" t="s">
        <v>199</v>
      </c>
      <c r="C3" s="186" t="s">
        <v>200</v>
      </c>
    </row>
    <row r="4" spans="1:6" x14ac:dyDescent="0.2">
      <c r="A4" s="15" t="s">
        <v>201</v>
      </c>
      <c r="B4" s="187">
        <v>81361</v>
      </c>
      <c r="C4" s="187">
        <v>79998</v>
      </c>
    </row>
    <row r="5" spans="1:6" x14ac:dyDescent="0.2">
      <c r="A5" s="15" t="s">
        <v>202</v>
      </c>
      <c r="B5" s="187">
        <v>64094</v>
      </c>
      <c r="C5" s="187">
        <v>60260</v>
      </c>
      <c r="D5" s="369"/>
    </row>
    <row r="6" spans="1:6" x14ac:dyDescent="0.2">
      <c r="A6" s="106" t="s">
        <v>203</v>
      </c>
      <c r="B6" s="188">
        <v>145455</v>
      </c>
      <c r="C6" s="188">
        <v>140258</v>
      </c>
    </row>
    <row r="7" spans="1:6" x14ac:dyDescent="0.2">
      <c r="A7" s="17" t="s">
        <v>204</v>
      </c>
      <c r="B7" s="189">
        <v>-446</v>
      </c>
      <c r="C7" s="187">
        <v>-434.5</v>
      </c>
      <c r="D7" s="369"/>
    </row>
    <row r="8" spans="1:6" x14ac:dyDescent="0.2">
      <c r="A8" s="15" t="s">
        <v>205</v>
      </c>
      <c r="B8" s="187">
        <v>-302</v>
      </c>
      <c r="C8" s="187">
        <v>-317</v>
      </c>
      <c r="D8" s="369"/>
    </row>
    <row r="9" spans="1:6" x14ac:dyDescent="0.2">
      <c r="A9" s="15" t="s">
        <v>206</v>
      </c>
      <c r="B9" s="395">
        <v>0</v>
      </c>
      <c r="C9" s="187">
        <v>-0.5</v>
      </c>
      <c r="D9" s="369"/>
    </row>
    <row r="10" spans="1:6" x14ac:dyDescent="0.2">
      <c r="A10" s="106" t="s">
        <v>207</v>
      </c>
      <c r="B10" s="188">
        <v>144707</v>
      </c>
      <c r="C10" s="188">
        <v>139506</v>
      </c>
      <c r="F10" s="24"/>
    </row>
    <row r="11" spans="1:6" x14ac:dyDescent="0.2">
      <c r="A11" s="15"/>
      <c r="B11" s="187"/>
      <c r="C11" s="187"/>
    </row>
    <row r="12" spans="1:6" x14ac:dyDescent="0.2">
      <c r="A12" s="15" t="s">
        <v>208</v>
      </c>
      <c r="B12" s="187">
        <v>998</v>
      </c>
      <c r="C12" s="187">
        <v>1002.5</v>
      </c>
    </row>
    <row r="13" spans="1:6" x14ac:dyDescent="0.2">
      <c r="A13" s="15" t="s">
        <v>209</v>
      </c>
      <c r="B13" s="187">
        <v>1253</v>
      </c>
      <c r="C13" s="187">
        <v>1170</v>
      </c>
    </row>
    <row r="14" spans="1:6" x14ac:dyDescent="0.2">
      <c r="A14" s="106" t="s">
        <v>210</v>
      </c>
      <c r="B14" s="188">
        <v>146958</v>
      </c>
      <c r="C14" s="188">
        <v>141678.5</v>
      </c>
    </row>
    <row r="15" spans="1:6" s="388" customFormat="1" x14ac:dyDescent="0.2">
      <c r="A15" s="14"/>
      <c r="B15" s="187"/>
      <c r="C15" s="187"/>
    </row>
    <row r="17" spans="1:3" ht="12.75" thickBot="1" x14ac:dyDescent="0.25">
      <c r="A17" s="71">
        <v>2012</v>
      </c>
      <c r="B17" s="190"/>
      <c r="C17" s="190"/>
    </row>
    <row r="18" spans="1:3" x14ac:dyDescent="0.2">
      <c r="A18" s="15" t="s">
        <v>211</v>
      </c>
      <c r="B18" s="187">
        <v>78635</v>
      </c>
      <c r="C18" s="187">
        <v>75136</v>
      </c>
    </row>
    <row r="19" spans="1:3" x14ac:dyDescent="0.2">
      <c r="A19" s="15" t="s">
        <v>212</v>
      </c>
      <c r="B19" s="187">
        <v>56426</v>
      </c>
      <c r="C19" s="187">
        <v>53687.5</v>
      </c>
    </row>
    <row r="20" spans="1:3" x14ac:dyDescent="0.2">
      <c r="A20" s="106" t="s">
        <v>213</v>
      </c>
      <c r="B20" s="188">
        <v>135061</v>
      </c>
      <c r="C20" s="188">
        <v>128823.5</v>
      </c>
    </row>
    <row r="21" spans="1:3" x14ac:dyDescent="0.2">
      <c r="A21" s="17" t="s">
        <v>214</v>
      </c>
      <c r="B21" s="189">
        <v>-423</v>
      </c>
      <c r="C21" s="187">
        <v>-420.5</v>
      </c>
    </row>
    <row r="22" spans="1:3" x14ac:dyDescent="0.2">
      <c r="A22" s="15" t="s">
        <v>215</v>
      </c>
      <c r="B22" s="187">
        <v>-332</v>
      </c>
      <c r="C22" s="187">
        <v>-347</v>
      </c>
    </row>
    <row r="23" spans="1:3" x14ac:dyDescent="0.2">
      <c r="A23" s="15" t="s">
        <v>216</v>
      </c>
      <c r="B23" s="187">
        <v>-1</v>
      </c>
      <c r="C23" s="187">
        <v>-1.5</v>
      </c>
    </row>
    <row r="24" spans="1:3" x14ac:dyDescent="0.2">
      <c r="A24" s="106" t="s">
        <v>217</v>
      </c>
      <c r="B24" s="188">
        <v>134305</v>
      </c>
      <c r="C24" s="188">
        <v>128054.5</v>
      </c>
    </row>
    <row r="25" spans="1:3" x14ac:dyDescent="0.2">
      <c r="A25" s="15"/>
      <c r="B25" s="191"/>
      <c r="C25" s="191"/>
    </row>
    <row r="26" spans="1:3" x14ac:dyDescent="0.2">
      <c r="A26" s="15" t="s">
        <v>218</v>
      </c>
      <c r="B26" s="187">
        <v>1007</v>
      </c>
      <c r="C26" s="187">
        <v>505</v>
      </c>
    </row>
    <row r="27" spans="1:3" x14ac:dyDescent="0.2">
      <c r="A27" s="15" t="s">
        <v>219</v>
      </c>
      <c r="B27" s="187">
        <v>1087</v>
      </c>
      <c r="C27" s="187">
        <v>905</v>
      </c>
    </row>
    <row r="28" spans="1:3" x14ac:dyDescent="0.2">
      <c r="A28" s="106" t="s">
        <v>220</v>
      </c>
      <c r="B28" s="188">
        <v>136399</v>
      </c>
      <c r="C28" s="188">
        <v>129464.5</v>
      </c>
    </row>
    <row r="39" spans="1:1" x14ac:dyDescent="0.2">
      <c r="A39" s="192"/>
    </row>
  </sheetData>
  <mergeCells count="1">
    <mergeCell ref="A1:C1"/>
  </mergeCells>
  <phoneticPr fontId="4"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C43" sqref="C43"/>
    </sheetView>
  </sheetViews>
  <sheetFormatPr baseColWidth="10" defaultColWidth="11" defaultRowHeight="12" x14ac:dyDescent="0.2"/>
  <cols>
    <col min="1" max="1" width="37.75"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5" x14ac:dyDescent="0.2">
      <c r="A1" s="193" t="s">
        <v>221</v>
      </c>
      <c r="B1" s="73"/>
      <c r="C1" s="103"/>
      <c r="D1" s="103"/>
    </row>
    <row r="2" spans="1:15" x14ac:dyDescent="0.2">
      <c r="A2" s="73" t="s">
        <v>222</v>
      </c>
      <c r="B2" s="73"/>
      <c r="C2" s="67">
        <v>2013</v>
      </c>
      <c r="D2" s="101"/>
      <c r="E2" s="194"/>
      <c r="F2" s="137">
        <v>2012</v>
      </c>
    </row>
    <row r="3" spans="1:15" ht="36.75" thickBot="1" x14ac:dyDescent="0.25">
      <c r="A3" s="71"/>
      <c r="B3" s="178"/>
      <c r="C3" s="129" t="s">
        <v>223</v>
      </c>
      <c r="D3" s="129" t="s">
        <v>224</v>
      </c>
      <c r="E3" s="195" t="s">
        <v>225</v>
      </c>
      <c r="F3" s="130" t="s">
        <v>226</v>
      </c>
      <c r="G3" s="130" t="s">
        <v>227</v>
      </c>
      <c r="H3" s="130" t="s">
        <v>228</v>
      </c>
      <c r="I3" s="67"/>
      <c r="J3" s="67"/>
    </row>
    <row r="4" spans="1:15" x14ac:dyDescent="0.2">
      <c r="A4" s="17" t="s">
        <v>229</v>
      </c>
      <c r="B4" s="196"/>
      <c r="C4" s="197">
        <v>4325.7030000000004</v>
      </c>
      <c r="D4" s="197">
        <v>1888</v>
      </c>
      <c r="E4" s="198">
        <v>6213.7030000000004</v>
      </c>
      <c r="F4" s="199">
        <v>4141</v>
      </c>
      <c r="G4" s="199">
        <v>1659</v>
      </c>
      <c r="H4" s="199">
        <v>5800</v>
      </c>
      <c r="I4" s="138"/>
      <c r="J4" s="15"/>
    </row>
    <row r="5" spans="1:15" x14ac:dyDescent="0.2">
      <c r="A5" s="17" t="s">
        <v>230</v>
      </c>
      <c r="B5" s="196"/>
      <c r="C5" s="197">
        <v>541.37900000000002</v>
      </c>
      <c r="D5" s="197">
        <v>190</v>
      </c>
      <c r="E5" s="198">
        <v>731.37900000000002</v>
      </c>
      <c r="F5" s="199">
        <v>597</v>
      </c>
      <c r="G5" s="199">
        <v>204</v>
      </c>
      <c r="H5" s="199">
        <v>801</v>
      </c>
      <c r="I5" s="197"/>
    </row>
    <row r="6" spans="1:15" x14ac:dyDescent="0.2">
      <c r="A6" s="17" t="s">
        <v>231</v>
      </c>
      <c r="B6" s="196"/>
      <c r="C6" s="197">
        <v>2828.5639999999999</v>
      </c>
      <c r="D6" s="197">
        <v>828</v>
      </c>
      <c r="E6" s="198">
        <v>3656.5639999999999</v>
      </c>
      <c r="F6" s="199">
        <v>2351</v>
      </c>
      <c r="G6" s="199">
        <v>977</v>
      </c>
      <c r="H6" s="199">
        <v>3328</v>
      </c>
      <c r="I6" s="197"/>
    </row>
    <row r="7" spans="1:15" x14ac:dyDescent="0.2">
      <c r="A7" s="17" t="s">
        <v>232</v>
      </c>
      <c r="B7" s="196"/>
      <c r="C7" s="197">
        <v>3402.5729999999999</v>
      </c>
      <c r="D7" s="197">
        <v>1646</v>
      </c>
      <c r="E7" s="198">
        <v>5048.5730000000003</v>
      </c>
      <c r="F7" s="199">
        <v>2135</v>
      </c>
      <c r="G7" s="199">
        <v>597</v>
      </c>
      <c r="H7" s="199">
        <v>2732</v>
      </c>
      <c r="I7" s="197"/>
      <c r="K7" s="24"/>
    </row>
    <row r="8" spans="1:15" x14ac:dyDescent="0.2">
      <c r="A8" s="17" t="s">
        <v>233</v>
      </c>
      <c r="B8" s="196"/>
      <c r="C8" s="200">
        <v>3100.395</v>
      </c>
      <c r="D8" s="200">
        <v>972</v>
      </c>
      <c r="E8" s="198">
        <v>4072.395</v>
      </c>
      <c r="F8" s="199">
        <v>3804</v>
      </c>
      <c r="G8" s="199">
        <v>1260</v>
      </c>
      <c r="H8" s="199">
        <v>5064</v>
      </c>
      <c r="I8" s="197"/>
    </row>
    <row r="9" spans="1:15" x14ac:dyDescent="0.2">
      <c r="A9" s="17" t="s">
        <v>234</v>
      </c>
      <c r="B9" s="196"/>
      <c r="C9" s="197">
        <v>2877.1610000000001</v>
      </c>
      <c r="D9" s="197">
        <v>1107</v>
      </c>
      <c r="E9" s="198">
        <v>3984.1610000000001</v>
      </c>
      <c r="F9" s="199">
        <v>2975</v>
      </c>
      <c r="G9" s="199">
        <v>1052</v>
      </c>
      <c r="H9" s="199">
        <v>4027</v>
      </c>
      <c r="I9" s="197"/>
    </row>
    <row r="10" spans="1:15" x14ac:dyDescent="0.2">
      <c r="A10" s="17" t="s">
        <v>235</v>
      </c>
      <c r="B10" s="196"/>
      <c r="C10" s="197">
        <v>7296.8710000000001</v>
      </c>
      <c r="D10" s="197">
        <v>1481</v>
      </c>
      <c r="E10" s="198">
        <v>8777.8709999999992</v>
      </c>
      <c r="F10" s="199">
        <v>6451</v>
      </c>
      <c r="G10" s="199">
        <v>2527</v>
      </c>
      <c r="H10" s="199">
        <v>8978</v>
      </c>
      <c r="I10" s="197"/>
    </row>
    <row r="11" spans="1:15" x14ac:dyDescent="0.2">
      <c r="A11" s="17" t="s">
        <v>236</v>
      </c>
      <c r="B11" s="196"/>
      <c r="C11" s="197">
        <v>25740.154999999999</v>
      </c>
      <c r="D11" s="197">
        <v>8367</v>
      </c>
      <c r="E11" s="198">
        <v>34107.154999999999</v>
      </c>
      <c r="F11" s="199">
        <v>24306</v>
      </c>
      <c r="G11" s="199">
        <v>10302</v>
      </c>
      <c r="H11" s="199">
        <v>34608</v>
      </c>
      <c r="I11" s="197"/>
    </row>
    <row r="12" spans="1:15" x14ac:dyDescent="0.2">
      <c r="A12" s="17" t="s">
        <v>237</v>
      </c>
      <c r="B12" s="196"/>
      <c r="C12" s="197">
        <v>7544.7809999999999</v>
      </c>
      <c r="D12" s="138">
        <v>2167</v>
      </c>
      <c r="E12" s="198">
        <v>9711.780999999999</v>
      </c>
      <c r="F12" s="199">
        <v>7650</v>
      </c>
      <c r="G12" s="199">
        <v>2671</v>
      </c>
      <c r="H12" s="199">
        <v>10321</v>
      </c>
      <c r="I12" s="197"/>
    </row>
    <row r="13" spans="1:15" x14ac:dyDescent="0.2">
      <c r="A13" s="15" t="s">
        <v>238</v>
      </c>
      <c r="B13" s="196"/>
      <c r="C13" s="197">
        <v>2277</v>
      </c>
      <c r="D13" s="201">
        <v>2780</v>
      </c>
      <c r="E13" s="198">
        <v>5057</v>
      </c>
      <c r="F13" s="199">
        <v>1948.5</v>
      </c>
      <c r="G13" s="199">
        <v>1027.45</v>
      </c>
      <c r="H13" s="199">
        <v>2975.95</v>
      </c>
      <c r="I13" s="197"/>
    </row>
    <row r="14" spans="1:15" x14ac:dyDescent="0.2">
      <c r="A14" s="15" t="s">
        <v>239</v>
      </c>
      <c r="B14" s="196"/>
      <c r="C14" s="197">
        <v>490</v>
      </c>
      <c r="D14" s="202">
        <v>-490</v>
      </c>
      <c r="E14" s="198">
        <v>0</v>
      </c>
      <c r="F14" s="199">
        <v>585</v>
      </c>
      <c r="G14" s="199">
        <v>-585</v>
      </c>
      <c r="H14" s="199">
        <v>0</v>
      </c>
      <c r="I14" s="197"/>
      <c r="K14" s="345"/>
      <c r="L14" s="345"/>
      <c r="M14" s="345"/>
      <c r="N14" s="345"/>
      <c r="O14" s="345"/>
    </row>
    <row r="15" spans="1:15" x14ac:dyDescent="0.2">
      <c r="A15" s="14" t="s">
        <v>240</v>
      </c>
      <c r="B15" s="203"/>
      <c r="C15" s="204">
        <v>60424.582000000002</v>
      </c>
      <c r="D15" s="204">
        <v>20936</v>
      </c>
      <c r="E15" s="205">
        <v>81360.582000000009</v>
      </c>
      <c r="F15" s="206">
        <v>56943.5</v>
      </c>
      <c r="G15" s="206">
        <v>21691.45</v>
      </c>
      <c r="H15" s="206">
        <v>78634.95</v>
      </c>
      <c r="I15" s="204"/>
      <c r="K15" s="24"/>
      <c r="L15" s="345"/>
      <c r="M15" s="345"/>
      <c r="N15" s="24"/>
      <c r="O15" s="345"/>
    </row>
    <row r="16" spans="1:15" x14ac:dyDescent="0.2">
      <c r="A16" s="207" t="s">
        <v>241</v>
      </c>
      <c r="B16" s="208"/>
      <c r="C16" s="209">
        <v>59848.40179127</v>
      </c>
      <c r="D16" s="210">
        <v>4246</v>
      </c>
      <c r="E16" s="211">
        <v>64094.40179127</v>
      </c>
      <c r="F16" s="212">
        <v>52569</v>
      </c>
      <c r="G16" s="213">
        <v>3857</v>
      </c>
      <c r="H16" s="212">
        <v>56426</v>
      </c>
      <c r="I16" s="138"/>
      <c r="K16" s="345"/>
      <c r="L16" s="345"/>
      <c r="M16" s="345"/>
      <c r="N16" s="345"/>
      <c r="O16" s="345"/>
    </row>
    <row r="17" spans="1:15" x14ac:dyDescent="0.2">
      <c r="A17" s="106" t="s">
        <v>242</v>
      </c>
      <c r="B17" s="214"/>
      <c r="C17" s="180">
        <v>120272.98379127</v>
      </c>
      <c r="D17" s="180">
        <v>25182</v>
      </c>
      <c r="E17" s="215">
        <v>145454.98379127</v>
      </c>
      <c r="F17" s="181">
        <v>109512.5</v>
      </c>
      <c r="G17" s="181">
        <v>25548.45</v>
      </c>
      <c r="H17" s="181">
        <v>135060.95000000001</v>
      </c>
      <c r="I17" s="179"/>
      <c r="K17" s="345"/>
      <c r="L17" s="345"/>
      <c r="M17" s="345"/>
      <c r="N17" s="345"/>
      <c r="O17" s="345"/>
    </row>
    <row r="22" spans="1:15" x14ac:dyDescent="0.2">
      <c r="H22" s="67"/>
      <c r="I22" s="67"/>
      <c r="K22" s="83"/>
    </row>
    <row r="23" spans="1:15" x14ac:dyDescent="0.2">
      <c r="H23" s="199"/>
      <c r="I23" s="199"/>
    </row>
    <row r="24" spans="1:15" x14ac:dyDescent="0.2">
      <c r="H24" s="199"/>
      <c r="I24" s="199"/>
    </row>
    <row r="25" spans="1:15" x14ac:dyDescent="0.2">
      <c r="H25" s="199"/>
      <c r="I25" s="199"/>
      <c r="N25" s="83"/>
      <c r="O25" s="83"/>
    </row>
    <row r="26" spans="1:15" x14ac:dyDescent="0.2">
      <c r="H26" s="199"/>
      <c r="I26" s="199"/>
      <c r="N26" s="83"/>
      <c r="O26" s="83"/>
    </row>
    <row r="27" spans="1:15" x14ac:dyDescent="0.2">
      <c r="H27" s="199"/>
      <c r="I27" s="199"/>
      <c r="N27" s="83"/>
      <c r="O27" s="83"/>
    </row>
    <row r="28" spans="1:15" x14ac:dyDescent="0.2">
      <c r="H28" s="199"/>
      <c r="I28" s="199"/>
      <c r="N28" s="83"/>
      <c r="O28" s="83"/>
    </row>
    <row r="29" spans="1:15" x14ac:dyDescent="0.2">
      <c r="H29" s="199"/>
      <c r="I29" s="199"/>
      <c r="N29" s="83"/>
      <c r="O29" s="83"/>
    </row>
    <row r="30" spans="1:15" x14ac:dyDescent="0.2">
      <c r="H30" s="199"/>
      <c r="I30" s="199"/>
      <c r="N30" s="83"/>
      <c r="O30" s="83"/>
    </row>
    <row r="31" spans="1:15" x14ac:dyDescent="0.2">
      <c r="H31" s="199"/>
      <c r="I31" s="199"/>
      <c r="N31" s="83"/>
      <c r="O31" s="83"/>
    </row>
    <row r="32" spans="1:15" x14ac:dyDescent="0.2">
      <c r="H32" s="199"/>
      <c r="I32" s="199"/>
      <c r="N32" s="83"/>
      <c r="O32" s="83"/>
    </row>
    <row r="33" spans="5:15" x14ac:dyDescent="0.2">
      <c r="H33" s="199"/>
      <c r="I33" s="199"/>
      <c r="N33" s="83"/>
      <c r="O33" s="83"/>
    </row>
    <row r="34" spans="5:15" x14ac:dyDescent="0.2">
      <c r="H34" s="204"/>
      <c r="I34" s="204"/>
      <c r="N34" s="83"/>
      <c r="O34" s="83"/>
    </row>
    <row r="35" spans="5:15" x14ac:dyDescent="0.2">
      <c r="H35" s="136"/>
      <c r="I35" s="136"/>
      <c r="N35" s="83"/>
      <c r="O35" s="83"/>
    </row>
    <row r="36" spans="5:15" x14ac:dyDescent="0.2">
      <c r="H36" s="179"/>
      <c r="I36" s="179"/>
      <c r="N36" s="83"/>
      <c r="O36" s="83"/>
    </row>
    <row r="37" spans="5:15" x14ac:dyDescent="0.2">
      <c r="N37" s="83"/>
      <c r="O37" s="83"/>
    </row>
    <row r="40" spans="5:15" x14ac:dyDescent="0.2">
      <c r="N40" s="182"/>
      <c r="O40" s="182"/>
    </row>
    <row r="46" spans="5:15" x14ac:dyDescent="0.2">
      <c r="E46" s="216"/>
      <c r="F46" s="216"/>
      <c r="G46" s="216"/>
      <c r="H46" s="216"/>
      <c r="I46" s="216"/>
      <c r="J46" s="216"/>
    </row>
    <row r="47" spans="5:15" x14ac:dyDescent="0.2">
      <c r="E47" s="216"/>
      <c r="F47" s="216"/>
      <c r="G47" s="216"/>
      <c r="H47" s="216"/>
      <c r="I47" s="216"/>
      <c r="J47" s="216"/>
    </row>
    <row r="48" spans="5:15" x14ac:dyDescent="0.2">
      <c r="E48" s="216"/>
      <c r="F48" s="216"/>
      <c r="G48" s="216"/>
      <c r="H48" s="216"/>
      <c r="I48" s="216"/>
      <c r="J48" s="216"/>
    </row>
    <row r="49" spans="1:10" x14ac:dyDescent="0.2">
      <c r="E49" s="216"/>
      <c r="F49" s="216"/>
      <c r="G49" s="216"/>
      <c r="H49" s="216"/>
      <c r="I49" s="216"/>
      <c r="J49" s="216"/>
    </row>
    <row r="50" spans="1:10" x14ac:dyDescent="0.2">
      <c r="E50" s="216"/>
      <c r="F50" s="216"/>
      <c r="G50" s="216"/>
      <c r="H50" s="216"/>
      <c r="I50" s="216"/>
      <c r="J50" s="216"/>
    </row>
    <row r="51" spans="1:10" x14ac:dyDescent="0.2">
      <c r="E51" s="216"/>
      <c r="F51" s="216"/>
      <c r="G51" s="216"/>
      <c r="H51" s="216"/>
      <c r="I51" s="216"/>
      <c r="J51" s="216"/>
    </row>
    <row r="52" spans="1:10" x14ac:dyDescent="0.2">
      <c r="E52" s="216"/>
      <c r="F52" s="216"/>
      <c r="G52" s="216"/>
      <c r="H52" s="216"/>
      <c r="I52" s="216"/>
      <c r="J52" s="216"/>
    </row>
    <row r="53" spans="1:10" x14ac:dyDescent="0.2">
      <c r="E53" s="216"/>
      <c r="F53" s="216"/>
      <c r="G53" s="216"/>
      <c r="H53" s="216"/>
      <c r="I53" s="216"/>
      <c r="J53" s="216"/>
    </row>
    <row r="54" spans="1:10" x14ac:dyDescent="0.2">
      <c r="E54" s="216"/>
      <c r="F54" s="216"/>
      <c r="G54" s="216"/>
      <c r="H54" s="216"/>
      <c r="I54" s="216"/>
      <c r="J54" s="216"/>
    </row>
    <row r="55" spans="1:10" x14ac:dyDescent="0.2">
      <c r="A55" s="15"/>
      <c r="E55" s="216"/>
      <c r="F55" s="216"/>
      <c r="G55" s="216"/>
      <c r="H55" s="216"/>
      <c r="I55" s="216"/>
      <c r="J55" s="216"/>
    </row>
    <row r="56" spans="1:10" x14ac:dyDescent="0.2">
      <c r="A56" s="15"/>
      <c r="E56" s="216"/>
      <c r="F56" s="216"/>
      <c r="G56" s="216"/>
      <c r="H56" s="216"/>
      <c r="I56" s="216"/>
      <c r="J56" s="216"/>
    </row>
    <row r="57" spans="1:10" x14ac:dyDescent="0.2">
      <c r="A57" s="217"/>
      <c r="E57" s="216"/>
      <c r="F57" s="216"/>
      <c r="G57" s="216"/>
      <c r="H57" s="216"/>
      <c r="I57" s="216"/>
      <c r="J57" s="216"/>
    </row>
    <row r="58" spans="1:10" x14ac:dyDescent="0.2">
      <c r="A58" s="218"/>
      <c r="E58" s="216"/>
      <c r="F58" s="216"/>
      <c r="G58" s="216"/>
      <c r="H58" s="216"/>
      <c r="I58" s="216"/>
      <c r="J58" s="216"/>
    </row>
  </sheetData>
  <phoneticPr fontId="4"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D43" sqref="D43"/>
    </sheetView>
  </sheetViews>
  <sheetFormatPr baseColWidth="10" defaultColWidth="11" defaultRowHeight="12" x14ac:dyDescent="0.2"/>
  <cols>
    <col min="1" max="1" width="23.375" style="17" customWidth="1"/>
    <col min="2" max="2" width="10.125" style="17" bestFit="1" customWidth="1"/>
    <col min="3" max="3" width="11.75" style="17" customWidth="1"/>
    <col min="4" max="4" width="11.5" style="17" customWidth="1"/>
    <col min="5" max="5" width="14.625" style="17" customWidth="1"/>
    <col min="6" max="6" width="12" style="17" customWidth="1"/>
    <col min="7" max="7" width="5.5" style="17" customWidth="1"/>
    <col min="8" max="8" width="21.375" style="17" customWidth="1"/>
    <col min="9" max="16384" width="11" style="17"/>
  </cols>
  <sheetData>
    <row r="1" spans="1:19" x14ac:dyDescent="0.2">
      <c r="A1" s="193" t="s">
        <v>243</v>
      </c>
      <c r="B1" s="73"/>
      <c r="C1" s="103"/>
      <c r="D1" s="219"/>
    </row>
    <row r="2" spans="1:19" x14ac:dyDescent="0.2">
      <c r="A2" s="73" t="s">
        <v>244</v>
      </c>
      <c r="B2" s="73"/>
      <c r="C2" s="103"/>
    </row>
    <row r="3" spans="1:19" x14ac:dyDescent="0.2">
      <c r="A3" s="73"/>
      <c r="B3" s="73"/>
      <c r="C3" s="103"/>
    </row>
    <row r="4" spans="1:19" ht="12.75" thickBot="1" x14ac:dyDescent="0.25">
      <c r="A4" s="134">
        <v>2013</v>
      </c>
      <c r="B4" s="178" t="s">
        <v>245</v>
      </c>
      <c r="C4" s="178" t="s">
        <v>246</v>
      </c>
      <c r="D4" s="178" t="s">
        <v>247</v>
      </c>
      <c r="E4" s="178" t="s">
        <v>248</v>
      </c>
      <c r="F4" s="178" t="s">
        <v>249</v>
      </c>
      <c r="G4" s="67"/>
    </row>
    <row r="5" spans="1:19" x14ac:dyDescent="0.2">
      <c r="A5" s="63" t="s">
        <v>250</v>
      </c>
      <c r="B5" s="105">
        <v>37629</v>
      </c>
      <c r="C5" s="105">
        <v>5023</v>
      </c>
      <c r="D5" s="105">
        <v>18486</v>
      </c>
      <c r="E5" s="105">
        <v>59135</v>
      </c>
      <c r="F5" s="105">
        <v>120273</v>
      </c>
      <c r="G5" s="105"/>
      <c r="I5" s="24"/>
    </row>
    <row r="6" spans="1:19" x14ac:dyDescent="0.2">
      <c r="A6" s="15" t="s">
        <v>251</v>
      </c>
      <c r="B6" s="105">
        <v>13673</v>
      </c>
      <c r="C6" s="105"/>
      <c r="D6" s="105"/>
      <c r="E6" s="105"/>
      <c r="F6" s="105">
        <v>13673</v>
      </c>
      <c r="G6" s="105"/>
    </row>
    <row r="7" spans="1:19" x14ac:dyDescent="0.2">
      <c r="A7" s="220" t="s">
        <v>252</v>
      </c>
      <c r="B7" s="221"/>
      <c r="C7" s="221">
        <v>8101</v>
      </c>
      <c r="D7" s="221">
        <v>1798</v>
      </c>
      <c r="E7" s="221">
        <v>1610</v>
      </c>
      <c r="F7" s="221">
        <v>11509</v>
      </c>
      <c r="G7" s="105"/>
    </row>
    <row r="8" spans="1:19" x14ac:dyDescent="0.2">
      <c r="A8" s="14" t="s">
        <v>253</v>
      </c>
      <c r="B8" s="222">
        <v>51302</v>
      </c>
      <c r="C8" s="222">
        <v>13124</v>
      </c>
      <c r="D8" s="222">
        <v>20284</v>
      </c>
      <c r="E8" s="222">
        <v>60745</v>
      </c>
      <c r="F8" s="222">
        <v>145455</v>
      </c>
      <c r="G8" s="179"/>
    </row>
    <row r="9" spans="1:19" ht="8.25" customHeight="1" x14ac:dyDescent="0.2">
      <c r="A9" s="193"/>
      <c r="B9" s="105"/>
      <c r="C9" s="105"/>
      <c r="D9" s="105"/>
      <c r="E9" s="105"/>
      <c r="F9" s="105"/>
      <c r="G9" s="83"/>
    </row>
    <row r="10" spans="1:19" x14ac:dyDescent="0.2">
      <c r="A10" s="14" t="s">
        <v>254</v>
      </c>
      <c r="B10" s="179">
        <v>998</v>
      </c>
      <c r="C10" s="179" t="s">
        <v>554</v>
      </c>
      <c r="D10" s="179" t="s">
        <v>554</v>
      </c>
      <c r="E10" s="179" t="s">
        <v>554</v>
      </c>
      <c r="F10" s="179">
        <v>998</v>
      </c>
      <c r="G10" s="105"/>
    </row>
    <row r="11" spans="1:19" x14ac:dyDescent="0.2">
      <c r="A11" s="14" t="s">
        <v>255</v>
      </c>
      <c r="B11" s="223">
        <v>1253</v>
      </c>
      <c r="C11" s="223"/>
      <c r="D11" s="223" t="s">
        <v>554</v>
      </c>
      <c r="E11" s="223" t="s">
        <v>554</v>
      </c>
      <c r="F11" s="223">
        <v>1253</v>
      </c>
      <c r="G11" s="105"/>
    </row>
    <row r="12" spans="1:19" x14ac:dyDescent="0.2">
      <c r="B12" s="179"/>
      <c r="C12" s="179"/>
      <c r="D12" s="179"/>
      <c r="E12" s="179"/>
      <c r="F12" s="179"/>
    </row>
    <row r="13" spans="1:19" ht="12.75" thickBot="1" x14ac:dyDescent="0.25">
      <c r="A13" s="224">
        <v>2012</v>
      </c>
      <c r="B13" s="224"/>
      <c r="C13" s="224"/>
      <c r="D13" s="224"/>
      <c r="E13" s="224"/>
      <c r="F13" s="224"/>
    </row>
    <row r="14" spans="1:19" x14ac:dyDescent="0.2">
      <c r="A14" s="63" t="s">
        <v>256</v>
      </c>
      <c r="B14" s="105">
        <v>33309</v>
      </c>
      <c r="C14" s="105">
        <v>4708</v>
      </c>
      <c r="D14" s="105">
        <v>18200</v>
      </c>
      <c r="E14" s="105">
        <v>53296</v>
      </c>
      <c r="F14" s="105">
        <v>109513</v>
      </c>
    </row>
    <row r="15" spans="1:19" x14ac:dyDescent="0.2">
      <c r="A15" s="15" t="s">
        <v>257</v>
      </c>
      <c r="B15" s="105">
        <v>12300</v>
      </c>
      <c r="C15" s="105"/>
      <c r="D15" s="105"/>
      <c r="E15" s="105"/>
      <c r="F15" s="105">
        <v>12300</v>
      </c>
    </row>
    <row r="16" spans="1:19" x14ac:dyDescent="0.2">
      <c r="A16" s="15" t="s">
        <v>258</v>
      </c>
      <c r="B16" s="105"/>
      <c r="C16" s="105">
        <v>10020</v>
      </c>
      <c r="D16" s="105">
        <v>1561</v>
      </c>
      <c r="E16" s="105">
        <v>1667</v>
      </c>
      <c r="F16" s="105">
        <v>13248</v>
      </c>
      <c r="I16" s="364"/>
      <c r="J16" s="364"/>
      <c r="K16" s="364"/>
      <c r="L16" s="364"/>
      <c r="M16" s="364"/>
      <c r="N16" s="364"/>
      <c r="O16" s="364"/>
      <c r="P16" s="364"/>
      <c r="Q16" s="364"/>
      <c r="R16" s="364"/>
      <c r="S16" s="364"/>
    </row>
    <row r="17" spans="1:8" x14ac:dyDescent="0.2">
      <c r="A17" s="106" t="s">
        <v>259</v>
      </c>
      <c r="B17" s="181">
        <v>45609</v>
      </c>
      <c r="C17" s="181">
        <v>14728</v>
      </c>
      <c r="D17" s="181">
        <v>19761</v>
      </c>
      <c r="E17" s="181">
        <v>54963</v>
      </c>
      <c r="F17" s="225">
        <v>135061</v>
      </c>
      <c r="H17" s="173"/>
    </row>
    <row r="18" spans="1:8" ht="8.25" customHeight="1" x14ac:dyDescent="0.2">
      <c r="A18" s="193"/>
      <c r="B18" s="226"/>
      <c r="C18" s="105"/>
      <c r="D18" s="227"/>
      <c r="E18" s="83"/>
      <c r="F18" s="83"/>
    </row>
    <row r="19" spans="1:8" x14ac:dyDescent="0.2">
      <c r="A19" s="15" t="s">
        <v>260</v>
      </c>
      <c r="B19" s="221">
        <v>1007</v>
      </c>
      <c r="C19" s="228" t="s">
        <v>554</v>
      </c>
      <c r="D19" s="228" t="s">
        <v>554</v>
      </c>
      <c r="E19" s="228" t="s">
        <v>554</v>
      </c>
      <c r="F19" s="105">
        <v>1007</v>
      </c>
      <c r="H19" s="83"/>
    </row>
    <row r="20" spans="1:8" x14ac:dyDescent="0.2">
      <c r="A20" s="15" t="s">
        <v>261</v>
      </c>
      <c r="B20" s="221">
        <v>1087</v>
      </c>
      <c r="C20" s="228" t="s">
        <v>554</v>
      </c>
      <c r="D20" s="228" t="s">
        <v>554</v>
      </c>
      <c r="E20" s="228" t="s">
        <v>554</v>
      </c>
      <c r="F20" s="105">
        <v>1087</v>
      </c>
    </row>
    <row r="21" spans="1:8" x14ac:dyDescent="0.2">
      <c r="G21" s="67"/>
    </row>
    <row r="22" spans="1:8" x14ac:dyDescent="0.2">
      <c r="G22" s="105"/>
    </row>
    <row r="23" spans="1:8" x14ac:dyDescent="0.2">
      <c r="G23" s="105"/>
    </row>
    <row r="24" spans="1:8" x14ac:dyDescent="0.2">
      <c r="G24" s="105"/>
    </row>
    <row r="25" spans="1:8" x14ac:dyDescent="0.2">
      <c r="G25" s="179"/>
    </row>
    <row r="26" spans="1:8" x14ac:dyDescent="0.2">
      <c r="G26" s="83"/>
    </row>
    <row r="27" spans="1:8" x14ac:dyDescent="0.2">
      <c r="D27" s="20"/>
      <c r="G27" s="105"/>
    </row>
    <row r="28" spans="1:8" x14ac:dyDescent="0.2">
      <c r="G28" s="105"/>
    </row>
  </sheetData>
  <phoneticPr fontId="4"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L92"/>
  <sheetViews>
    <sheetView zoomScaleNormal="100" workbookViewId="0">
      <selection activeCell="G28" sqref="G28"/>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16384" width="11" style="17"/>
  </cols>
  <sheetData>
    <row r="1" spans="1:12" x14ac:dyDescent="0.2">
      <c r="A1" s="229" t="s">
        <v>262</v>
      </c>
      <c r="B1" s="230"/>
      <c r="C1" s="230"/>
      <c r="D1" s="230"/>
      <c r="G1" s="472"/>
      <c r="H1" s="521"/>
      <c r="I1" s="521"/>
      <c r="J1" s="15"/>
      <c r="K1" s="15"/>
      <c r="L1" s="15"/>
    </row>
    <row r="2" spans="1:12" x14ac:dyDescent="0.2">
      <c r="A2" s="127"/>
      <c r="B2" s="127"/>
      <c r="C2" s="127"/>
      <c r="D2" s="127"/>
      <c r="G2" s="66"/>
      <c r="H2" s="482"/>
      <c r="I2" s="482"/>
      <c r="J2" s="482"/>
      <c r="K2" s="484"/>
      <c r="L2" s="15"/>
    </row>
    <row r="3" spans="1:12" x14ac:dyDescent="0.2">
      <c r="A3" s="469">
        <v>41912</v>
      </c>
      <c r="B3" s="534" t="s">
        <v>263</v>
      </c>
      <c r="C3" s="534"/>
      <c r="G3" s="15"/>
      <c r="H3" s="15"/>
      <c r="I3" s="15"/>
      <c r="J3" s="15"/>
      <c r="K3" s="15"/>
      <c r="L3" s="15"/>
    </row>
    <row r="4" spans="1:12" ht="24" x14ac:dyDescent="0.2">
      <c r="A4" s="231" t="s">
        <v>264</v>
      </c>
      <c r="B4" s="366" t="s">
        <v>510</v>
      </c>
      <c r="C4" s="232" t="s">
        <v>265</v>
      </c>
      <c r="D4" s="232" t="s">
        <v>266</v>
      </c>
      <c r="E4" s="233" t="s">
        <v>267</v>
      </c>
      <c r="G4" s="15"/>
      <c r="H4" s="15"/>
      <c r="I4" s="15"/>
      <c r="J4" s="15"/>
      <c r="K4" s="15"/>
      <c r="L4" s="15"/>
    </row>
    <row r="5" spans="1:12" x14ac:dyDescent="0.2">
      <c r="A5" s="17" t="s">
        <v>268</v>
      </c>
      <c r="B5" s="234">
        <v>6</v>
      </c>
      <c r="C5" s="235">
        <v>46</v>
      </c>
      <c r="D5" s="236">
        <v>21</v>
      </c>
      <c r="E5" s="236">
        <v>3</v>
      </c>
      <c r="G5" s="15"/>
      <c r="H5" s="473"/>
      <c r="I5" s="235"/>
      <c r="J5" s="236"/>
      <c r="K5" s="236"/>
      <c r="L5" s="15"/>
    </row>
    <row r="6" spans="1:12" x14ac:dyDescent="0.2">
      <c r="A6" s="17" t="s">
        <v>269</v>
      </c>
      <c r="B6" s="234">
        <v>0</v>
      </c>
      <c r="C6" s="235">
        <v>5</v>
      </c>
      <c r="D6" s="236">
        <v>0</v>
      </c>
      <c r="E6" s="228">
        <v>0</v>
      </c>
      <c r="G6" s="15"/>
      <c r="H6" s="473"/>
      <c r="I6" s="235"/>
      <c r="J6" s="236"/>
      <c r="K6" s="474"/>
      <c r="L6" s="15"/>
    </row>
    <row r="7" spans="1:12" x14ac:dyDescent="0.2">
      <c r="A7" s="17" t="s">
        <v>270</v>
      </c>
      <c r="B7" s="234">
        <v>0</v>
      </c>
      <c r="C7" s="235">
        <v>0</v>
      </c>
      <c r="D7" s="228">
        <v>0</v>
      </c>
      <c r="E7" s="228">
        <v>0</v>
      </c>
      <c r="G7" s="15"/>
      <c r="H7" s="473"/>
      <c r="I7" s="235"/>
      <c r="J7" s="474"/>
      <c r="K7" s="474"/>
      <c r="L7" s="15"/>
    </row>
    <row r="8" spans="1:12" x14ac:dyDescent="0.2">
      <c r="A8" s="17" t="s">
        <v>271</v>
      </c>
      <c r="B8" s="234">
        <v>47</v>
      </c>
      <c r="C8" s="236">
        <v>18</v>
      </c>
      <c r="D8" s="236">
        <v>20</v>
      </c>
      <c r="E8" s="236">
        <v>1</v>
      </c>
      <c r="G8" s="15"/>
      <c r="H8" s="473"/>
      <c r="I8" s="236"/>
      <c r="J8" s="236"/>
      <c r="K8" s="236"/>
      <c r="L8" s="15"/>
    </row>
    <row r="9" spans="1:12" x14ac:dyDescent="0.2">
      <c r="A9" s="17" t="s">
        <v>272</v>
      </c>
      <c r="B9" s="234">
        <v>25</v>
      </c>
      <c r="C9" s="235">
        <v>14</v>
      </c>
      <c r="D9" s="236">
        <v>13</v>
      </c>
      <c r="E9" s="236">
        <v>5</v>
      </c>
      <c r="G9" s="15"/>
      <c r="H9" s="473"/>
      <c r="I9" s="235"/>
      <c r="J9" s="236"/>
      <c r="K9" s="236"/>
      <c r="L9" s="15"/>
    </row>
    <row r="10" spans="1:12" x14ac:dyDescent="0.2">
      <c r="A10" s="17" t="s">
        <v>273</v>
      </c>
      <c r="B10" s="234">
        <v>30</v>
      </c>
      <c r="C10" s="235">
        <v>22</v>
      </c>
      <c r="D10" s="236">
        <v>28</v>
      </c>
      <c r="E10" s="236">
        <v>16</v>
      </c>
      <c r="G10" s="15"/>
      <c r="H10" s="473"/>
      <c r="I10" s="235"/>
      <c r="J10" s="236"/>
      <c r="K10" s="236"/>
      <c r="L10" s="15"/>
    </row>
    <row r="11" spans="1:12" x14ac:dyDescent="0.2">
      <c r="A11" s="17" t="s">
        <v>274</v>
      </c>
      <c r="B11" s="234">
        <v>72</v>
      </c>
      <c r="C11" s="235">
        <v>1</v>
      </c>
      <c r="D11" s="236">
        <v>40</v>
      </c>
      <c r="E11" s="236">
        <v>-2</v>
      </c>
      <c r="G11" s="15"/>
      <c r="H11" s="473"/>
      <c r="I11" s="235"/>
      <c r="J11" s="236"/>
      <c r="K11" s="236"/>
      <c r="L11" s="15"/>
    </row>
    <row r="12" spans="1:12" x14ac:dyDescent="0.2">
      <c r="A12" s="17" t="s">
        <v>275</v>
      </c>
      <c r="B12" s="234">
        <v>205</v>
      </c>
      <c r="C12" s="235">
        <v>194</v>
      </c>
      <c r="D12" s="236">
        <v>136</v>
      </c>
      <c r="E12" s="236">
        <v>114</v>
      </c>
      <c r="G12" s="15"/>
      <c r="H12" s="473"/>
      <c r="I12" s="235"/>
      <c r="J12" s="236"/>
      <c r="K12" s="236"/>
      <c r="L12" s="15"/>
    </row>
    <row r="13" spans="1:12" x14ac:dyDescent="0.2">
      <c r="A13" s="17" t="s">
        <v>276</v>
      </c>
      <c r="B13" s="234">
        <v>89</v>
      </c>
      <c r="C13" s="235">
        <v>7</v>
      </c>
      <c r="D13" s="236">
        <v>48</v>
      </c>
      <c r="E13" s="236">
        <v>2</v>
      </c>
      <c r="G13" s="15"/>
      <c r="H13" s="473"/>
      <c r="I13" s="235"/>
      <c r="J13" s="236"/>
      <c r="K13" s="236"/>
      <c r="L13" s="15"/>
    </row>
    <row r="14" spans="1:12" x14ac:dyDescent="0.2">
      <c r="A14" s="15" t="s">
        <v>277</v>
      </c>
      <c r="B14" s="234">
        <v>1</v>
      </c>
      <c r="C14" s="235">
        <v>0</v>
      </c>
      <c r="D14" s="236">
        <v>1</v>
      </c>
      <c r="E14" s="236">
        <v>0</v>
      </c>
      <c r="G14" s="15"/>
      <c r="H14" s="473"/>
      <c r="I14" s="235"/>
      <c r="J14" s="236"/>
      <c r="K14" s="236"/>
      <c r="L14" s="15"/>
    </row>
    <row r="15" spans="1:12" x14ac:dyDescent="0.2">
      <c r="A15" s="217" t="s">
        <v>278</v>
      </c>
      <c r="B15" s="237">
        <v>475</v>
      </c>
      <c r="C15" s="237">
        <v>307</v>
      </c>
      <c r="D15" s="237">
        <v>307</v>
      </c>
      <c r="E15" s="237">
        <v>139</v>
      </c>
      <c r="G15" s="14"/>
      <c r="H15" s="294"/>
      <c r="I15" s="294"/>
      <c r="J15" s="294"/>
      <c r="K15" s="294"/>
      <c r="L15" s="15"/>
    </row>
    <row r="16" spans="1:12" x14ac:dyDescent="0.2">
      <c r="A16" s="112" t="s">
        <v>279</v>
      </c>
      <c r="B16" s="238">
        <v>0</v>
      </c>
      <c r="C16" s="239"/>
      <c r="D16" s="240">
        <v>0</v>
      </c>
      <c r="E16" s="240">
        <v>13</v>
      </c>
      <c r="G16" s="480"/>
      <c r="H16" s="475"/>
      <c r="I16" s="239"/>
      <c r="J16" s="240"/>
      <c r="K16" s="240"/>
      <c r="L16" s="15"/>
    </row>
    <row r="17" spans="1:12" ht="14.25" customHeight="1" x14ac:dyDescent="0.2">
      <c r="A17" s="241" t="s">
        <v>280</v>
      </c>
      <c r="B17" s="242">
        <v>58</v>
      </c>
      <c r="C17" s="242">
        <v>214</v>
      </c>
      <c r="D17" s="242">
        <v>39</v>
      </c>
      <c r="E17" s="242">
        <v>12</v>
      </c>
      <c r="G17" s="476"/>
      <c r="H17" s="450"/>
      <c r="I17" s="450"/>
      <c r="J17" s="450"/>
      <c r="K17" s="450"/>
      <c r="L17" s="15"/>
    </row>
    <row r="18" spans="1:12" x14ac:dyDescent="0.2">
      <c r="A18" s="243" t="s">
        <v>281</v>
      </c>
      <c r="B18" s="470">
        <f>+B17+B15</f>
        <v>533</v>
      </c>
      <c r="C18" s="470">
        <f>+C17+C15</f>
        <v>521</v>
      </c>
      <c r="D18" s="470">
        <f>+D17+D15</f>
        <v>346</v>
      </c>
      <c r="E18" s="470">
        <f>+E15+E16+E17</f>
        <v>164</v>
      </c>
      <c r="G18" s="14"/>
      <c r="H18" s="179"/>
      <c r="I18" s="179"/>
      <c r="J18" s="179"/>
      <c r="K18" s="179"/>
      <c r="L18" s="15"/>
    </row>
    <row r="19" spans="1:12" x14ac:dyDescent="0.2">
      <c r="G19" s="77"/>
      <c r="H19" s="77"/>
      <c r="I19" s="77"/>
      <c r="J19" s="77"/>
      <c r="K19" s="15"/>
      <c r="L19" s="15"/>
    </row>
    <row r="20" spans="1:12" x14ac:dyDescent="0.2">
      <c r="B20" s="137"/>
      <c r="C20" s="137"/>
      <c r="D20" s="137"/>
      <c r="E20" s="137"/>
      <c r="G20" s="77"/>
      <c r="H20" s="77"/>
      <c r="I20" s="77"/>
      <c r="J20" s="77"/>
      <c r="K20" s="15"/>
      <c r="L20" s="15"/>
    </row>
    <row r="21" spans="1:12" ht="12" customHeight="1" x14ac:dyDescent="0.2">
      <c r="G21" s="77"/>
      <c r="H21" s="471"/>
      <c r="I21" s="77"/>
      <c r="J21" s="77"/>
      <c r="K21" s="15"/>
      <c r="L21" s="15"/>
    </row>
    <row r="22" spans="1:12" x14ac:dyDescent="0.2">
      <c r="A22" s="469">
        <v>41639</v>
      </c>
      <c r="B22" s="127"/>
      <c r="C22" s="127"/>
      <c r="D22" s="127"/>
      <c r="G22" s="77"/>
      <c r="H22" s="77"/>
      <c r="I22" s="77"/>
      <c r="J22" s="77"/>
      <c r="K22" s="15"/>
      <c r="L22" s="15"/>
    </row>
    <row r="23" spans="1:12" x14ac:dyDescent="0.2">
      <c r="B23" s="521"/>
      <c r="C23" s="521"/>
      <c r="G23" s="472"/>
      <c r="H23" s="479"/>
      <c r="I23" s="479"/>
      <c r="J23" s="15"/>
      <c r="K23" s="15"/>
      <c r="L23" s="15"/>
    </row>
    <row r="24" spans="1:12" x14ac:dyDescent="0.2">
      <c r="A24" s="231" t="s">
        <v>282</v>
      </c>
      <c r="B24" s="232"/>
      <c r="C24" s="232"/>
      <c r="D24" s="232"/>
      <c r="E24" s="233"/>
      <c r="G24" s="66"/>
      <c r="H24" s="482"/>
      <c r="I24" s="482"/>
      <c r="J24" s="482"/>
      <c r="K24" s="484"/>
      <c r="L24" s="15"/>
    </row>
    <row r="25" spans="1:12" x14ac:dyDescent="0.2">
      <c r="A25" s="17" t="s">
        <v>283</v>
      </c>
      <c r="B25" s="234">
        <v>2</v>
      </c>
      <c r="C25" s="235">
        <v>17</v>
      </c>
      <c r="D25" s="236">
        <v>8</v>
      </c>
      <c r="E25" s="236">
        <v>5</v>
      </c>
      <c r="G25" s="15"/>
      <c r="H25" s="473"/>
      <c r="I25" s="235"/>
      <c r="J25" s="236"/>
      <c r="K25" s="236"/>
      <c r="L25" s="15"/>
    </row>
    <row r="26" spans="1:12" x14ac:dyDescent="0.2">
      <c r="A26" s="17" t="s">
        <v>284</v>
      </c>
      <c r="B26" s="234">
        <v>0</v>
      </c>
      <c r="C26" s="235">
        <v>0</v>
      </c>
      <c r="D26" s="236">
        <v>0</v>
      </c>
      <c r="E26" s="228">
        <v>0</v>
      </c>
      <c r="G26" s="15"/>
      <c r="H26" s="473"/>
      <c r="I26" s="235"/>
      <c r="J26" s="236"/>
      <c r="K26" s="474"/>
      <c r="L26" s="15"/>
    </row>
    <row r="27" spans="1:12" x14ac:dyDescent="0.2">
      <c r="A27" s="17" t="s">
        <v>285</v>
      </c>
      <c r="B27" s="234">
        <v>0</v>
      </c>
      <c r="C27" s="235">
        <v>0</v>
      </c>
      <c r="D27" s="228">
        <v>5</v>
      </c>
      <c r="E27" s="228">
        <v>-2</v>
      </c>
      <c r="G27" s="15"/>
      <c r="H27" s="473"/>
      <c r="I27" s="235"/>
      <c r="J27" s="474"/>
      <c r="K27" s="474"/>
      <c r="L27" s="15"/>
    </row>
    <row r="28" spans="1:12" x14ac:dyDescent="0.2">
      <c r="A28" s="17" t="s">
        <v>286</v>
      </c>
      <c r="B28" s="234">
        <v>30</v>
      </c>
      <c r="C28" s="236">
        <v>4</v>
      </c>
      <c r="D28" s="236">
        <v>31</v>
      </c>
      <c r="E28" s="236">
        <v>3</v>
      </c>
      <c r="G28" s="15"/>
      <c r="H28" s="473"/>
      <c r="I28" s="236"/>
      <c r="J28" s="236"/>
      <c r="K28" s="236"/>
      <c r="L28" s="15"/>
    </row>
    <row r="29" spans="1:12" x14ac:dyDescent="0.2">
      <c r="A29" s="17" t="s">
        <v>287</v>
      </c>
      <c r="B29" s="234">
        <v>22</v>
      </c>
      <c r="C29" s="235">
        <v>8</v>
      </c>
      <c r="D29" s="236">
        <v>10</v>
      </c>
      <c r="E29" s="236">
        <v>4</v>
      </c>
      <c r="G29" s="15"/>
      <c r="H29" s="473"/>
      <c r="I29" s="235"/>
      <c r="J29" s="236"/>
      <c r="K29" s="236"/>
      <c r="L29" s="15"/>
    </row>
    <row r="30" spans="1:12" x14ac:dyDescent="0.2">
      <c r="A30" s="17" t="s">
        <v>288</v>
      </c>
      <c r="B30" s="234">
        <v>29</v>
      </c>
      <c r="C30" s="235">
        <v>12</v>
      </c>
      <c r="D30" s="236">
        <v>26.45</v>
      </c>
      <c r="E30" s="236">
        <v>14</v>
      </c>
      <c r="G30" s="15"/>
      <c r="H30" s="473"/>
      <c r="I30" s="235"/>
      <c r="J30" s="236"/>
      <c r="K30" s="236"/>
      <c r="L30" s="15"/>
    </row>
    <row r="31" spans="1:12" x14ac:dyDescent="0.2">
      <c r="A31" s="17" t="s">
        <v>289</v>
      </c>
      <c r="B31" s="234">
        <v>103</v>
      </c>
      <c r="C31" s="235">
        <v>11</v>
      </c>
      <c r="D31" s="236">
        <v>64.45</v>
      </c>
      <c r="E31" s="236">
        <v>8</v>
      </c>
      <c r="G31" s="15"/>
      <c r="H31" s="473"/>
      <c r="I31" s="235"/>
      <c r="J31" s="236"/>
      <c r="K31" s="236"/>
      <c r="L31" s="15"/>
    </row>
    <row r="32" spans="1:12" x14ac:dyDescent="0.2">
      <c r="A32" s="17" t="s">
        <v>290</v>
      </c>
      <c r="B32" s="234">
        <v>194</v>
      </c>
      <c r="C32" s="235">
        <v>566</v>
      </c>
      <c r="D32" s="236">
        <v>210</v>
      </c>
      <c r="E32" s="236">
        <v>153</v>
      </c>
      <c r="G32" s="15"/>
      <c r="H32" s="473"/>
      <c r="I32" s="235"/>
      <c r="J32" s="236"/>
      <c r="K32" s="236"/>
      <c r="L32" s="15"/>
    </row>
    <row r="33" spans="1:12" x14ac:dyDescent="0.2">
      <c r="A33" s="17" t="s">
        <v>291</v>
      </c>
      <c r="B33" s="234">
        <v>17</v>
      </c>
      <c r="C33" s="235">
        <v>8</v>
      </c>
      <c r="D33" s="236">
        <v>37</v>
      </c>
      <c r="E33" s="236">
        <v>-27</v>
      </c>
      <c r="G33" s="15"/>
      <c r="H33" s="473"/>
      <c r="I33" s="235"/>
      <c r="J33" s="236"/>
      <c r="K33" s="236"/>
      <c r="L33" s="15"/>
    </row>
    <row r="34" spans="1:12" x14ac:dyDescent="0.2">
      <c r="A34" s="15" t="s">
        <v>292</v>
      </c>
      <c r="B34" s="234">
        <v>0</v>
      </c>
      <c r="C34" s="235">
        <v>0</v>
      </c>
      <c r="D34" s="236">
        <v>0</v>
      </c>
      <c r="E34" s="236">
        <v>0</v>
      </c>
      <c r="G34" s="15"/>
      <c r="H34" s="473"/>
      <c r="I34" s="235"/>
      <c r="J34" s="236"/>
      <c r="K34" s="236"/>
      <c r="L34" s="15"/>
    </row>
    <row r="35" spans="1:12" x14ac:dyDescent="0.2">
      <c r="A35" s="110" t="s">
        <v>293</v>
      </c>
      <c r="B35" s="237">
        <f>SUM(B25:B34)</f>
        <v>397</v>
      </c>
      <c r="C35" s="237">
        <f t="shared" ref="C35:E35" si="0">SUM(C25:C34)</f>
        <v>626</v>
      </c>
      <c r="D35" s="237">
        <f t="shared" si="0"/>
        <v>391.9</v>
      </c>
      <c r="E35" s="237">
        <f t="shared" si="0"/>
        <v>158</v>
      </c>
      <c r="G35" s="14"/>
      <c r="H35" s="294"/>
      <c r="I35" s="294"/>
      <c r="J35" s="294"/>
      <c r="K35" s="294"/>
      <c r="L35" s="15"/>
    </row>
    <row r="36" spans="1:12" x14ac:dyDescent="0.2">
      <c r="A36" s="15" t="s">
        <v>294</v>
      </c>
      <c r="B36" s="238"/>
      <c r="C36" s="239"/>
      <c r="D36" s="240"/>
      <c r="E36" s="240">
        <v>-30</v>
      </c>
      <c r="G36" s="480"/>
      <c r="H36" s="475"/>
      <c r="I36" s="239"/>
      <c r="J36" s="240"/>
      <c r="K36" s="240"/>
      <c r="L36" s="15"/>
    </row>
    <row r="37" spans="1:12" x14ac:dyDescent="0.2">
      <c r="A37" s="77" t="s">
        <v>295</v>
      </c>
      <c r="B37" s="242">
        <v>42</v>
      </c>
      <c r="C37" s="242">
        <v>204</v>
      </c>
      <c r="D37" s="242">
        <v>54</v>
      </c>
      <c r="E37" s="242">
        <v>4</v>
      </c>
      <c r="G37" s="476"/>
      <c r="H37" s="450"/>
      <c r="I37" s="450"/>
      <c r="J37" s="450"/>
      <c r="K37" s="450"/>
      <c r="L37" s="15"/>
    </row>
    <row r="38" spans="1:12" x14ac:dyDescent="0.2">
      <c r="A38" s="106" t="s">
        <v>296</v>
      </c>
      <c r="B38" s="470">
        <f>+B35+B37</f>
        <v>439</v>
      </c>
      <c r="C38" s="470">
        <f t="shared" ref="C38:E38" si="1">+C35+C37</f>
        <v>830</v>
      </c>
      <c r="D38" s="470">
        <f t="shared" si="1"/>
        <v>445.9</v>
      </c>
      <c r="E38" s="470">
        <f t="shared" si="1"/>
        <v>162</v>
      </c>
      <c r="G38" s="14"/>
      <c r="H38" s="179"/>
      <c r="I38" s="179"/>
      <c r="J38" s="179"/>
      <c r="K38" s="179"/>
      <c r="L38" s="15"/>
    </row>
    <row r="39" spans="1:12" x14ac:dyDescent="0.2">
      <c r="G39" s="15"/>
      <c r="H39" s="15"/>
      <c r="I39" s="15"/>
      <c r="J39" s="15"/>
      <c r="K39" s="15"/>
      <c r="L39" s="15"/>
    </row>
    <row r="40" spans="1:12" x14ac:dyDescent="0.2">
      <c r="G40" s="15"/>
      <c r="H40" s="15"/>
      <c r="I40" s="15"/>
      <c r="J40" s="15"/>
      <c r="K40" s="15"/>
      <c r="L40" s="15"/>
    </row>
    <row r="41" spans="1:12" x14ac:dyDescent="0.2">
      <c r="A41" s="472"/>
      <c r="B41" s="521"/>
      <c r="C41" s="521"/>
      <c r="D41" s="15"/>
      <c r="E41" s="15"/>
      <c r="F41" s="15"/>
      <c r="G41" s="15"/>
      <c r="H41" s="15"/>
      <c r="I41" s="15"/>
      <c r="J41" s="15"/>
      <c r="K41" s="15"/>
      <c r="L41" s="15"/>
    </row>
    <row r="42" spans="1:12" x14ac:dyDescent="0.2">
      <c r="A42" s="66"/>
      <c r="B42" s="461"/>
      <c r="C42" s="461"/>
      <c r="D42" s="461"/>
      <c r="E42" s="464"/>
      <c r="F42" s="15"/>
      <c r="G42" s="15"/>
      <c r="H42" s="15"/>
      <c r="I42" s="15"/>
      <c r="J42" s="15"/>
      <c r="K42" s="15"/>
      <c r="L42" s="15"/>
    </row>
    <row r="43" spans="1:12" x14ac:dyDescent="0.2">
      <c r="A43" s="15"/>
      <c r="B43" s="473"/>
      <c r="C43" s="235"/>
      <c r="D43" s="236"/>
      <c r="E43" s="236"/>
      <c r="F43" s="15"/>
      <c r="G43" s="15"/>
      <c r="H43" s="15"/>
      <c r="I43" s="15"/>
      <c r="J43" s="15"/>
      <c r="K43" s="15"/>
      <c r="L43" s="15"/>
    </row>
    <row r="44" spans="1:12" x14ac:dyDescent="0.2">
      <c r="A44" s="15"/>
      <c r="B44" s="473"/>
      <c r="C44" s="235"/>
      <c r="D44" s="236"/>
      <c r="E44" s="474"/>
      <c r="F44" s="15"/>
      <c r="G44" s="15"/>
      <c r="H44" s="15"/>
      <c r="I44" s="15"/>
      <c r="J44" s="15"/>
      <c r="K44" s="15"/>
      <c r="L44" s="15"/>
    </row>
    <row r="45" spans="1:12" x14ac:dyDescent="0.2">
      <c r="A45" s="15"/>
      <c r="B45" s="473"/>
      <c r="C45" s="235"/>
      <c r="D45" s="474"/>
      <c r="E45" s="474"/>
      <c r="F45" s="15"/>
    </row>
    <row r="46" spans="1:12" x14ac:dyDescent="0.2">
      <c r="A46" s="15"/>
      <c r="B46" s="473"/>
      <c r="C46" s="236"/>
      <c r="D46" s="236"/>
      <c r="E46" s="236"/>
      <c r="F46" s="15"/>
    </row>
    <row r="47" spans="1:12" x14ac:dyDescent="0.2">
      <c r="A47" s="15"/>
      <c r="B47" s="473"/>
      <c r="C47" s="235"/>
      <c r="D47" s="236"/>
      <c r="E47" s="236"/>
      <c r="F47" s="15"/>
    </row>
    <row r="48" spans="1:12" x14ac:dyDescent="0.2">
      <c r="A48" s="15"/>
      <c r="B48" s="473"/>
      <c r="C48" s="235"/>
      <c r="D48" s="236"/>
      <c r="E48" s="236"/>
      <c r="F48" s="15"/>
    </row>
    <row r="49" spans="1:6" x14ac:dyDescent="0.2">
      <c r="A49" s="15"/>
      <c r="B49" s="473"/>
      <c r="C49" s="235"/>
      <c r="D49" s="236"/>
      <c r="E49" s="236"/>
      <c r="F49" s="15"/>
    </row>
    <row r="50" spans="1:6" x14ac:dyDescent="0.2">
      <c r="A50" s="15"/>
      <c r="B50" s="473"/>
      <c r="C50" s="235"/>
      <c r="D50" s="236"/>
      <c r="E50" s="236"/>
      <c r="F50" s="15"/>
    </row>
    <row r="51" spans="1:6" x14ac:dyDescent="0.2">
      <c r="A51" s="15"/>
      <c r="B51" s="473"/>
      <c r="C51" s="235"/>
      <c r="D51" s="236"/>
      <c r="E51" s="236"/>
      <c r="F51" s="15"/>
    </row>
    <row r="52" spans="1:6" x14ac:dyDescent="0.2">
      <c r="A52" s="15"/>
      <c r="B52" s="473"/>
      <c r="C52" s="235"/>
      <c r="D52" s="236"/>
      <c r="E52" s="236"/>
      <c r="F52" s="15"/>
    </row>
    <row r="53" spans="1:6" x14ac:dyDescent="0.2">
      <c r="A53" s="14"/>
      <c r="B53" s="294"/>
      <c r="C53" s="294"/>
      <c r="D53" s="294"/>
      <c r="E53" s="294"/>
      <c r="F53" s="15"/>
    </row>
    <row r="54" spans="1:6" x14ac:dyDescent="0.2">
      <c r="A54" s="459"/>
      <c r="B54" s="475"/>
      <c r="C54" s="239"/>
      <c r="D54" s="240"/>
      <c r="E54" s="240"/>
      <c r="F54" s="15"/>
    </row>
    <row r="55" spans="1:6" x14ac:dyDescent="0.2">
      <c r="A55" s="476"/>
      <c r="B55" s="450"/>
      <c r="C55" s="450"/>
      <c r="D55" s="450"/>
      <c r="E55" s="450"/>
      <c r="F55" s="15"/>
    </row>
    <row r="56" spans="1:6" x14ac:dyDescent="0.2">
      <c r="A56" s="14"/>
      <c r="B56" s="179"/>
      <c r="C56" s="179"/>
      <c r="D56" s="179"/>
      <c r="E56" s="179"/>
      <c r="F56" s="15"/>
    </row>
    <row r="57" spans="1:6" x14ac:dyDescent="0.2">
      <c r="A57" s="77"/>
      <c r="B57" s="77"/>
      <c r="C57" s="77"/>
      <c r="D57" s="77"/>
      <c r="E57" s="15"/>
      <c r="F57" s="15"/>
    </row>
    <row r="58" spans="1:6" x14ac:dyDescent="0.2">
      <c r="A58" s="77"/>
      <c r="B58" s="77"/>
      <c r="C58" s="77"/>
      <c r="D58" s="77"/>
      <c r="E58" s="15"/>
      <c r="F58" s="15"/>
    </row>
    <row r="59" spans="1:6" ht="12.75" x14ac:dyDescent="0.2">
      <c r="A59" s="77"/>
      <c r="B59" s="471"/>
      <c r="C59" s="77"/>
      <c r="D59" s="77"/>
      <c r="E59" s="15"/>
      <c r="F59" s="15"/>
    </row>
    <row r="60" spans="1:6" x14ac:dyDescent="0.2">
      <c r="A60" s="77"/>
      <c r="B60" s="77"/>
      <c r="C60" s="77"/>
      <c r="D60" s="77"/>
      <c r="E60" s="15"/>
      <c r="F60" s="15"/>
    </row>
    <row r="61" spans="1:6" x14ac:dyDescent="0.2">
      <c r="A61" s="472"/>
      <c r="B61" s="521"/>
      <c r="C61" s="521"/>
      <c r="D61" s="15"/>
      <c r="E61" s="15"/>
      <c r="F61" s="15"/>
    </row>
    <row r="62" spans="1:6" x14ac:dyDescent="0.2">
      <c r="A62" s="66"/>
      <c r="B62" s="461"/>
      <c r="C62" s="461"/>
      <c r="D62" s="461"/>
      <c r="E62" s="464"/>
      <c r="F62" s="15"/>
    </row>
    <row r="63" spans="1:6" x14ac:dyDescent="0.2">
      <c r="A63" s="15"/>
      <c r="B63" s="473"/>
      <c r="C63" s="235"/>
      <c r="D63" s="236"/>
      <c r="E63" s="236"/>
      <c r="F63" s="15"/>
    </row>
    <row r="64" spans="1:6" x14ac:dyDescent="0.2">
      <c r="A64" s="15"/>
      <c r="B64" s="473"/>
      <c r="C64" s="235"/>
      <c r="D64" s="236"/>
      <c r="E64" s="474"/>
      <c r="F64" s="15"/>
    </row>
    <row r="65" spans="1:6" x14ac:dyDescent="0.2">
      <c r="A65" s="15"/>
      <c r="B65" s="473"/>
      <c r="C65" s="235"/>
      <c r="D65" s="474"/>
      <c r="E65" s="474"/>
      <c r="F65" s="15"/>
    </row>
    <row r="66" spans="1:6" x14ac:dyDescent="0.2">
      <c r="A66" s="15"/>
      <c r="B66" s="473"/>
      <c r="C66" s="236"/>
      <c r="D66" s="236"/>
      <c r="E66" s="236"/>
      <c r="F66" s="15"/>
    </row>
    <row r="67" spans="1:6" x14ac:dyDescent="0.2">
      <c r="A67" s="15"/>
      <c r="B67" s="473"/>
      <c r="C67" s="235"/>
      <c r="D67" s="236"/>
      <c r="E67" s="236"/>
      <c r="F67" s="15"/>
    </row>
    <row r="68" spans="1:6" x14ac:dyDescent="0.2">
      <c r="A68" s="15"/>
      <c r="B68" s="473"/>
      <c r="C68" s="235"/>
      <c r="D68" s="236"/>
      <c r="E68" s="236"/>
      <c r="F68" s="15"/>
    </row>
    <row r="69" spans="1:6" x14ac:dyDescent="0.2">
      <c r="A69" s="15"/>
      <c r="B69" s="473"/>
      <c r="C69" s="235"/>
      <c r="D69" s="236"/>
      <c r="E69" s="236"/>
      <c r="F69" s="15"/>
    </row>
    <row r="70" spans="1:6" x14ac:dyDescent="0.2">
      <c r="A70" s="15"/>
      <c r="B70" s="473"/>
      <c r="C70" s="235"/>
      <c r="D70" s="236"/>
      <c r="E70" s="236"/>
      <c r="F70" s="15"/>
    </row>
    <row r="71" spans="1:6" x14ac:dyDescent="0.2">
      <c r="A71" s="15"/>
      <c r="B71" s="473"/>
      <c r="C71" s="235"/>
      <c r="D71" s="236"/>
      <c r="E71" s="236"/>
      <c r="F71" s="15"/>
    </row>
    <row r="72" spans="1:6" x14ac:dyDescent="0.2">
      <c r="A72" s="15"/>
      <c r="B72" s="473"/>
      <c r="C72" s="235"/>
      <c r="D72" s="236"/>
      <c r="E72" s="236"/>
      <c r="F72" s="15"/>
    </row>
    <row r="73" spans="1:6" x14ac:dyDescent="0.2">
      <c r="A73" s="14"/>
      <c r="B73" s="294"/>
      <c r="C73" s="294"/>
      <c r="D73" s="294"/>
      <c r="E73" s="294"/>
      <c r="F73" s="15"/>
    </row>
    <row r="74" spans="1:6" x14ac:dyDescent="0.2">
      <c r="A74" s="459"/>
      <c r="B74" s="475"/>
      <c r="C74" s="239"/>
      <c r="D74" s="240"/>
      <c r="E74" s="240"/>
      <c r="F74" s="15"/>
    </row>
    <row r="75" spans="1:6" x14ac:dyDescent="0.2">
      <c r="A75" s="476"/>
      <c r="B75" s="450"/>
      <c r="C75" s="450"/>
      <c r="D75" s="450"/>
      <c r="E75" s="450"/>
      <c r="F75" s="15"/>
    </row>
    <row r="76" spans="1:6" x14ac:dyDescent="0.2">
      <c r="A76" s="14"/>
      <c r="B76" s="179"/>
      <c r="C76" s="179"/>
      <c r="D76" s="179"/>
      <c r="E76" s="179"/>
      <c r="F76" s="15"/>
    </row>
    <row r="77" spans="1:6" x14ac:dyDescent="0.2">
      <c r="A77" s="15"/>
      <c r="B77" s="15"/>
      <c r="C77" s="15"/>
      <c r="D77" s="15"/>
      <c r="E77" s="15"/>
      <c r="F77" s="15"/>
    </row>
    <row r="78" spans="1:6" x14ac:dyDescent="0.2">
      <c r="A78" s="15"/>
      <c r="B78" s="15"/>
      <c r="C78" s="15"/>
      <c r="D78" s="15"/>
      <c r="E78" s="15"/>
      <c r="F78" s="15"/>
    </row>
    <row r="79" spans="1:6" x14ac:dyDescent="0.2">
      <c r="A79" s="15"/>
      <c r="B79" s="15"/>
      <c r="C79" s="15"/>
      <c r="D79" s="15"/>
      <c r="E79" s="15"/>
      <c r="F79" s="15"/>
    </row>
    <row r="80" spans="1:6" x14ac:dyDescent="0.2">
      <c r="A80" s="15"/>
      <c r="B80" s="15"/>
      <c r="C80" s="15"/>
      <c r="D80" s="15"/>
      <c r="E80" s="15"/>
      <c r="F80" s="15"/>
    </row>
    <row r="81" spans="1:6" x14ac:dyDescent="0.2">
      <c r="A81" s="15"/>
      <c r="B81" s="15"/>
      <c r="C81" s="15"/>
      <c r="D81" s="15"/>
      <c r="E81" s="15"/>
      <c r="F81" s="15"/>
    </row>
    <row r="82" spans="1:6" x14ac:dyDescent="0.2">
      <c r="A82" s="15"/>
      <c r="B82" s="15"/>
      <c r="C82" s="15"/>
      <c r="D82" s="15"/>
      <c r="E82" s="15"/>
      <c r="F82" s="15"/>
    </row>
    <row r="83" spans="1:6" x14ac:dyDescent="0.2">
      <c r="A83" s="15"/>
      <c r="B83" s="15"/>
      <c r="C83" s="15"/>
      <c r="D83" s="15"/>
      <c r="E83" s="15"/>
      <c r="F83" s="15"/>
    </row>
    <row r="84" spans="1:6" x14ac:dyDescent="0.2">
      <c r="A84" s="15"/>
      <c r="B84" s="15"/>
      <c r="C84" s="15"/>
      <c r="D84" s="15"/>
      <c r="E84" s="15"/>
      <c r="F84" s="15"/>
    </row>
    <row r="85" spans="1:6" x14ac:dyDescent="0.2">
      <c r="A85" s="15"/>
      <c r="B85" s="15"/>
      <c r="C85" s="15"/>
      <c r="D85" s="15"/>
      <c r="E85" s="15"/>
      <c r="F85" s="15"/>
    </row>
    <row r="86" spans="1:6" x14ac:dyDescent="0.2">
      <c r="A86" s="15"/>
      <c r="B86" s="15"/>
      <c r="C86" s="15"/>
      <c r="D86" s="15"/>
      <c r="E86" s="15"/>
      <c r="F86" s="15"/>
    </row>
    <row r="87" spans="1:6" x14ac:dyDescent="0.2">
      <c r="A87" s="15"/>
      <c r="B87" s="15"/>
      <c r="C87" s="15"/>
      <c r="D87" s="15"/>
      <c r="E87" s="15"/>
      <c r="F87" s="15"/>
    </row>
    <row r="88" spans="1:6" x14ac:dyDescent="0.2">
      <c r="A88" s="15"/>
      <c r="B88" s="15"/>
      <c r="C88" s="15"/>
      <c r="D88" s="15"/>
      <c r="E88" s="15"/>
      <c r="F88" s="15"/>
    </row>
    <row r="89" spans="1:6" x14ac:dyDescent="0.2">
      <c r="A89" s="15"/>
      <c r="B89" s="15"/>
      <c r="C89" s="15"/>
      <c r="D89" s="15"/>
      <c r="E89" s="15"/>
      <c r="F89" s="15"/>
    </row>
    <row r="90" spans="1:6" x14ac:dyDescent="0.2">
      <c r="A90" s="15"/>
      <c r="B90" s="15"/>
      <c r="C90" s="15"/>
      <c r="D90" s="15"/>
      <c r="E90" s="15"/>
      <c r="F90" s="15"/>
    </row>
    <row r="91" spans="1:6" x14ac:dyDescent="0.2">
      <c r="A91" s="15"/>
      <c r="B91" s="15"/>
      <c r="C91" s="15"/>
      <c r="D91" s="15"/>
      <c r="E91" s="15"/>
      <c r="F91" s="15"/>
    </row>
    <row r="92" spans="1:6" x14ac:dyDescent="0.2">
      <c r="A92" s="15"/>
      <c r="B92" s="15"/>
      <c r="C92" s="15"/>
      <c r="D92" s="15"/>
      <c r="E92" s="15"/>
      <c r="F92" s="15"/>
    </row>
  </sheetData>
  <mergeCells count="5">
    <mergeCell ref="B3:C3"/>
    <mergeCell ref="B23:C23"/>
    <mergeCell ref="B41:C41"/>
    <mergeCell ref="B61:C61"/>
    <mergeCell ref="H1:I1"/>
  </mergeCells>
  <phoneticPr fontId="4"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L17" sqref="L17"/>
    </sheetView>
  </sheetViews>
  <sheetFormatPr baseColWidth="10" defaultColWidth="11" defaultRowHeight="12" x14ac:dyDescent="0.2"/>
  <cols>
    <col min="1" max="1" width="17.375" style="17" customWidth="1"/>
    <col min="2" max="4" width="11.5" style="17" customWidth="1"/>
    <col min="5" max="16384" width="11" style="17"/>
  </cols>
  <sheetData>
    <row r="1" spans="1:7" ht="12.75" x14ac:dyDescent="0.2">
      <c r="A1" s="356" t="s">
        <v>297</v>
      </c>
    </row>
    <row r="2" spans="1:7" ht="12.75" x14ac:dyDescent="0.2">
      <c r="A2" s="357" t="s">
        <v>298</v>
      </c>
      <c r="B2" s="96"/>
      <c r="C2" s="96"/>
      <c r="D2" s="96"/>
    </row>
    <row r="3" spans="1:7" x14ac:dyDescent="0.2">
      <c r="A3" s="101"/>
      <c r="B3" s="124"/>
      <c r="C3" s="124"/>
      <c r="D3" s="124"/>
      <c r="E3" s="244"/>
    </row>
    <row r="4" spans="1:7" ht="12.75" thickBot="1" x14ac:dyDescent="0.25">
      <c r="A4" s="245"/>
      <c r="B4" s="134"/>
      <c r="C4" s="134"/>
      <c r="D4" s="98">
        <v>2013</v>
      </c>
      <c r="E4" s="1">
        <v>2012</v>
      </c>
      <c r="G4" s="24"/>
    </row>
    <row r="5" spans="1:7" x14ac:dyDescent="0.2">
      <c r="A5" s="15" t="s">
        <v>299</v>
      </c>
      <c r="B5" s="15"/>
      <c r="C5" s="15"/>
      <c r="D5" s="246">
        <v>0</v>
      </c>
      <c r="E5" s="247">
        <v>0</v>
      </c>
      <c r="G5" s="24"/>
    </row>
    <row r="6" spans="1:7" x14ac:dyDescent="0.2">
      <c r="A6" s="15" t="s">
        <v>300</v>
      </c>
      <c r="B6" s="15"/>
      <c r="C6" s="15"/>
      <c r="D6" s="246">
        <v>0</v>
      </c>
      <c r="E6" s="247">
        <v>0</v>
      </c>
      <c r="G6" s="24"/>
    </row>
    <row r="7" spans="1:7" x14ac:dyDescent="0.2">
      <c r="A7" s="15" t="s">
        <v>301</v>
      </c>
      <c r="B7" s="15"/>
      <c r="C7" s="15"/>
      <c r="D7" s="246">
        <v>0</v>
      </c>
      <c r="E7" s="247">
        <v>0</v>
      </c>
      <c r="G7" s="24"/>
    </row>
    <row r="8" spans="1:7" x14ac:dyDescent="0.2">
      <c r="A8" s="15" t="s">
        <v>302</v>
      </c>
      <c r="B8" s="15"/>
      <c r="C8" s="15"/>
      <c r="D8" s="246">
        <v>0</v>
      </c>
      <c r="E8" s="247">
        <v>0</v>
      </c>
    </row>
    <row r="9" spans="1:7" x14ac:dyDescent="0.2">
      <c r="A9" s="15" t="s">
        <v>303</v>
      </c>
      <c r="B9" s="15"/>
      <c r="C9" s="15"/>
      <c r="D9" s="246">
        <v>0</v>
      </c>
      <c r="E9" s="247">
        <v>0</v>
      </c>
    </row>
    <row r="10" spans="1:7" x14ac:dyDescent="0.2">
      <c r="A10" s="15" t="s">
        <v>304</v>
      </c>
      <c r="B10" s="15"/>
      <c r="C10" s="15"/>
      <c r="D10" s="246">
        <v>0</v>
      </c>
      <c r="E10" s="247">
        <v>0</v>
      </c>
    </row>
    <row r="11" spans="1:7" x14ac:dyDescent="0.2">
      <c r="A11" s="15" t="s">
        <v>305</v>
      </c>
      <c r="B11" s="15"/>
      <c r="C11" s="15"/>
      <c r="D11" s="246">
        <v>0</v>
      </c>
      <c r="E11" s="247">
        <v>0</v>
      </c>
    </row>
    <row r="12" spans="1:7" x14ac:dyDescent="0.2">
      <c r="A12" s="15" t="s">
        <v>306</v>
      </c>
      <c r="B12" s="15"/>
      <c r="C12" s="15"/>
      <c r="D12" s="246">
        <v>0</v>
      </c>
      <c r="E12" s="247">
        <v>0</v>
      </c>
    </row>
    <row r="13" spans="1:7" x14ac:dyDescent="0.2">
      <c r="A13" s="15" t="s">
        <v>307</v>
      </c>
      <c r="B13" s="15"/>
      <c r="C13" s="15"/>
      <c r="D13" s="246">
        <v>0</v>
      </c>
      <c r="E13" s="247">
        <v>0</v>
      </c>
    </row>
    <row r="14" spans="1:7" x14ac:dyDescent="0.2">
      <c r="A14" s="15" t="s">
        <v>308</v>
      </c>
      <c r="B14" s="15"/>
      <c r="C14" s="15"/>
      <c r="D14" s="246">
        <v>0</v>
      </c>
      <c r="E14" s="247">
        <v>0</v>
      </c>
    </row>
    <row r="15" spans="1:7" x14ac:dyDescent="0.2">
      <c r="A15" s="15" t="s">
        <v>309</v>
      </c>
      <c r="B15" s="15"/>
      <c r="C15" s="15"/>
      <c r="D15" s="248">
        <v>132</v>
      </c>
      <c r="E15" s="249">
        <v>137</v>
      </c>
    </row>
    <row r="16" spans="1:7" x14ac:dyDescent="0.2">
      <c r="A16" s="106" t="s">
        <v>310</v>
      </c>
      <c r="B16" s="106"/>
      <c r="C16" s="106"/>
      <c r="D16" s="250">
        <v>132</v>
      </c>
      <c r="E16" s="251">
        <v>137</v>
      </c>
    </row>
  </sheetData>
  <phoneticPr fontId="4" type="noConversion"/>
  <pageMargins left="0.75" right="0.75" top="1" bottom="1" header="0.5" footer="0.5"/>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I26" sqref="I26"/>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x14ac:dyDescent="0.2">
      <c r="A1" s="535" t="s">
        <v>511</v>
      </c>
      <c r="B1" s="536"/>
      <c r="C1" s="536"/>
      <c r="D1" s="536"/>
    </row>
    <row r="2" spans="1:6" ht="13.5" customHeight="1" x14ac:dyDescent="0.2">
      <c r="A2" s="536"/>
      <c r="B2" s="536"/>
      <c r="C2" s="536"/>
      <c r="D2" s="536"/>
    </row>
    <row r="3" spans="1:6" x14ac:dyDescent="0.2">
      <c r="A3" s="185" t="s">
        <v>311</v>
      </c>
      <c r="B3" s="185"/>
      <c r="C3" s="185"/>
      <c r="D3" s="185"/>
    </row>
    <row r="4" spans="1:6" x14ac:dyDescent="0.2">
      <c r="A4" s="184" t="s">
        <v>312</v>
      </c>
      <c r="B4" s="185"/>
      <c r="C4" s="185"/>
      <c r="D4" s="185"/>
    </row>
    <row r="5" spans="1:6" x14ac:dyDescent="0.2">
      <c r="A5" s="101"/>
      <c r="B5" s="537" t="s">
        <v>313</v>
      </c>
      <c r="C5" s="537"/>
      <c r="D5" s="538" t="s">
        <v>314</v>
      </c>
      <c r="F5" s="24"/>
    </row>
    <row r="6" spans="1:6" ht="12.75" thickBot="1" x14ac:dyDescent="0.25">
      <c r="A6" s="134">
        <v>2013</v>
      </c>
      <c r="B6" s="190" t="s">
        <v>315</v>
      </c>
      <c r="C6" s="190" t="s">
        <v>316</v>
      </c>
      <c r="D6" s="539"/>
    </row>
    <row r="7" spans="1:6" x14ac:dyDescent="0.2">
      <c r="A7" s="15" t="s">
        <v>317</v>
      </c>
      <c r="B7" s="252">
        <v>298</v>
      </c>
      <c r="C7" s="252">
        <v>186</v>
      </c>
      <c r="D7" s="252">
        <v>262</v>
      </c>
    </row>
    <row r="8" spans="1:6" x14ac:dyDescent="0.2">
      <c r="A8" s="15" t="s">
        <v>318</v>
      </c>
      <c r="B8" s="252">
        <v>117</v>
      </c>
      <c r="C8" s="252">
        <v>92</v>
      </c>
      <c r="D8" s="252">
        <v>90</v>
      </c>
      <c r="F8" s="24"/>
    </row>
    <row r="9" spans="1:6" x14ac:dyDescent="0.2">
      <c r="A9" s="15" t="s">
        <v>319</v>
      </c>
      <c r="B9" s="252">
        <v>154</v>
      </c>
      <c r="C9" s="252">
        <v>524</v>
      </c>
      <c r="D9" s="252">
        <v>71</v>
      </c>
    </row>
    <row r="10" spans="1:6" x14ac:dyDescent="0.2">
      <c r="A10" s="77" t="s">
        <v>320</v>
      </c>
      <c r="B10" s="252">
        <v>120</v>
      </c>
      <c r="C10" s="252">
        <v>28</v>
      </c>
      <c r="D10" s="252">
        <v>23</v>
      </c>
    </row>
    <row r="11" spans="1:6" x14ac:dyDescent="0.2">
      <c r="A11" s="106" t="s">
        <v>321</v>
      </c>
      <c r="B11" s="253">
        <v>689</v>
      </c>
      <c r="C11" s="253">
        <v>830</v>
      </c>
      <c r="D11" s="253">
        <v>446</v>
      </c>
    </row>
    <row r="13" spans="1:6" ht="12.75" thickBot="1" x14ac:dyDescent="0.25">
      <c r="A13" s="134">
        <v>2012</v>
      </c>
      <c r="B13" s="254"/>
      <c r="C13" s="254"/>
      <c r="D13" s="190"/>
    </row>
    <row r="14" spans="1:6" x14ac:dyDescent="0.2">
      <c r="A14" s="15" t="s">
        <v>322</v>
      </c>
      <c r="B14" s="252">
        <v>437</v>
      </c>
      <c r="C14" s="252">
        <v>194</v>
      </c>
      <c r="D14" s="252">
        <v>276</v>
      </c>
    </row>
    <row r="15" spans="1:6" x14ac:dyDescent="0.2">
      <c r="A15" s="15" t="s">
        <v>323</v>
      </c>
      <c r="B15" s="252">
        <v>124</v>
      </c>
      <c r="C15" s="252">
        <v>120</v>
      </c>
      <c r="D15" s="252">
        <v>76</v>
      </c>
    </row>
    <row r="16" spans="1:6" x14ac:dyDescent="0.2">
      <c r="A16" s="15" t="s">
        <v>324</v>
      </c>
      <c r="B16" s="252">
        <v>150</v>
      </c>
      <c r="C16" s="252">
        <v>115</v>
      </c>
      <c r="D16" s="252">
        <v>51</v>
      </c>
    </row>
    <row r="17" spans="1:4" x14ac:dyDescent="0.2">
      <c r="A17" s="77" t="s">
        <v>325</v>
      </c>
      <c r="B17" s="252">
        <v>76</v>
      </c>
      <c r="C17" s="252">
        <v>31</v>
      </c>
      <c r="D17" s="252">
        <v>20</v>
      </c>
    </row>
    <row r="18" spans="1:4" x14ac:dyDescent="0.2">
      <c r="A18" s="106" t="s">
        <v>326</v>
      </c>
      <c r="B18" s="253">
        <v>787</v>
      </c>
      <c r="C18" s="253">
        <v>460</v>
      </c>
      <c r="D18" s="253">
        <v>423</v>
      </c>
    </row>
  </sheetData>
  <mergeCells count="3">
    <mergeCell ref="A1:D2"/>
    <mergeCell ref="B5:C5"/>
    <mergeCell ref="D5:D6"/>
  </mergeCells>
  <phoneticPr fontId="4"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7" sqref="B7:E7"/>
    </sheetView>
  </sheetViews>
  <sheetFormatPr baseColWidth="10" defaultColWidth="11" defaultRowHeight="12" x14ac:dyDescent="0.2"/>
  <cols>
    <col min="1" max="1" width="22.375" style="17" customWidth="1"/>
    <col min="2" max="2" width="14" style="17" customWidth="1"/>
    <col min="3" max="3" width="11" style="17" customWidth="1"/>
    <col min="4" max="4" width="17.125" style="17" customWidth="1"/>
    <col min="5" max="5" width="12.625" style="17" customWidth="1"/>
    <col min="6" max="16384" width="11" style="17"/>
  </cols>
  <sheetData>
    <row r="1" spans="1:5" x14ac:dyDescent="0.2">
      <c r="A1" s="540" t="s">
        <v>327</v>
      </c>
      <c r="B1" s="540"/>
      <c r="C1" s="540"/>
      <c r="D1" s="540"/>
      <c r="E1" s="540"/>
    </row>
    <row r="2" spans="1:5" x14ac:dyDescent="0.2">
      <c r="A2" s="61" t="s">
        <v>328</v>
      </c>
      <c r="B2" s="61"/>
      <c r="C2" s="61"/>
      <c r="D2" s="61"/>
      <c r="E2" s="61"/>
    </row>
    <row r="3" spans="1:5" ht="36.75" thickBot="1" x14ac:dyDescent="0.25">
      <c r="A3" s="71">
        <v>2013</v>
      </c>
      <c r="B3" s="129" t="s">
        <v>329</v>
      </c>
      <c r="C3" s="129" t="s">
        <v>330</v>
      </c>
      <c r="D3" s="129" t="s">
        <v>331</v>
      </c>
      <c r="E3" s="129" t="s">
        <v>332</v>
      </c>
    </row>
    <row r="4" spans="1:5" x14ac:dyDescent="0.2">
      <c r="A4" s="73" t="s">
        <v>333</v>
      </c>
      <c r="B4" s="255">
        <v>423</v>
      </c>
      <c r="C4" s="255">
        <v>294</v>
      </c>
      <c r="D4" s="105">
        <v>317</v>
      </c>
      <c r="E4" s="105">
        <v>446</v>
      </c>
    </row>
    <row r="5" spans="1:5" x14ac:dyDescent="0.2">
      <c r="A5" s="73" t="s">
        <v>334</v>
      </c>
      <c r="B5" s="105">
        <v>332</v>
      </c>
      <c r="C5" s="105"/>
      <c r="D5" s="105">
        <v>-30</v>
      </c>
      <c r="E5" s="105">
        <v>302</v>
      </c>
    </row>
    <row r="6" spans="1:5" x14ac:dyDescent="0.2">
      <c r="A6" s="73" t="s">
        <v>335</v>
      </c>
      <c r="B6" s="90">
        <v>1</v>
      </c>
      <c r="C6" s="90"/>
      <c r="D6" s="90">
        <v>-1</v>
      </c>
      <c r="E6" s="105">
        <v>0</v>
      </c>
    </row>
    <row r="7" spans="1:5" x14ac:dyDescent="0.2">
      <c r="A7" s="91" t="s">
        <v>336</v>
      </c>
      <c r="B7" s="107">
        <v>756</v>
      </c>
      <c r="C7" s="107">
        <v>294</v>
      </c>
      <c r="D7" s="107">
        <v>286</v>
      </c>
      <c r="E7" s="107">
        <v>748</v>
      </c>
    </row>
    <row r="10" spans="1:5" ht="12.75" thickBot="1" x14ac:dyDescent="0.25">
      <c r="A10" s="71">
        <v>2012</v>
      </c>
      <c r="B10" s="129"/>
      <c r="C10" s="129"/>
      <c r="D10" s="129"/>
      <c r="E10" s="129"/>
    </row>
    <row r="11" spans="1:5" x14ac:dyDescent="0.2">
      <c r="A11" s="73" t="s">
        <v>337</v>
      </c>
      <c r="B11" s="255">
        <v>418</v>
      </c>
      <c r="C11" s="255">
        <v>194</v>
      </c>
      <c r="D11" s="105">
        <v>199</v>
      </c>
      <c r="E11" s="105">
        <v>423</v>
      </c>
    </row>
    <row r="12" spans="1:5" x14ac:dyDescent="0.2">
      <c r="A12" s="73" t="s">
        <v>338</v>
      </c>
      <c r="B12" s="105">
        <v>362</v>
      </c>
      <c r="C12" s="105"/>
      <c r="D12" s="105">
        <v>-30</v>
      </c>
      <c r="E12" s="105">
        <v>332</v>
      </c>
    </row>
    <row r="13" spans="1:5" x14ac:dyDescent="0.2">
      <c r="A13" s="73" t="s">
        <v>339</v>
      </c>
      <c r="B13" s="90">
        <v>2</v>
      </c>
      <c r="C13" s="90"/>
      <c r="D13" s="90">
        <v>-1</v>
      </c>
      <c r="E13" s="105">
        <v>1</v>
      </c>
    </row>
    <row r="14" spans="1:5" x14ac:dyDescent="0.2">
      <c r="A14" s="91" t="s">
        <v>340</v>
      </c>
      <c r="B14" s="107">
        <v>782</v>
      </c>
      <c r="C14" s="107">
        <v>194</v>
      </c>
      <c r="D14" s="107">
        <v>168</v>
      </c>
      <c r="E14" s="107">
        <v>756</v>
      </c>
    </row>
    <row r="27" spans="1:5" x14ac:dyDescent="0.2">
      <c r="A27" s="24"/>
    </row>
    <row r="28" spans="1:5" x14ac:dyDescent="0.2">
      <c r="A28" s="540"/>
      <c r="B28" s="540"/>
      <c r="C28" s="540"/>
      <c r="D28" s="540"/>
      <c r="E28" s="540"/>
    </row>
  </sheetData>
  <mergeCells count="2">
    <mergeCell ref="A1:E1"/>
    <mergeCell ref="A28:E28"/>
  </mergeCells>
  <phoneticPr fontId="4"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zoomScaleNormal="100" workbookViewId="0">
      <selection activeCell="C5" sqref="C5:G40"/>
    </sheetView>
  </sheetViews>
  <sheetFormatPr baseColWidth="10" defaultColWidth="11" defaultRowHeight="12" x14ac:dyDescent="0.2"/>
  <cols>
    <col min="1" max="1" width="34.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56" t="s">
        <v>341</v>
      </c>
      <c r="B1" s="88"/>
      <c r="C1" s="15"/>
      <c r="D1" s="15"/>
      <c r="E1" s="15"/>
      <c r="F1" s="15"/>
      <c r="G1" s="257"/>
    </row>
    <row r="2" spans="1:7" x14ac:dyDescent="0.2">
      <c r="A2" s="256"/>
      <c r="B2" s="88"/>
      <c r="C2" s="15"/>
      <c r="D2" s="15"/>
      <c r="E2" s="15"/>
      <c r="F2" s="15"/>
      <c r="G2" s="15"/>
    </row>
    <row r="3" spans="1:7" x14ac:dyDescent="0.2">
      <c r="A3" s="258"/>
      <c r="B3" s="88"/>
      <c r="C3" s="15"/>
      <c r="D3" s="15"/>
      <c r="E3" s="15"/>
      <c r="F3" s="15"/>
      <c r="G3" s="15"/>
    </row>
    <row r="4" spans="1:7" ht="51" customHeight="1" thickBot="1" x14ac:dyDescent="0.25">
      <c r="A4" s="396" t="s">
        <v>555</v>
      </c>
      <c r="B4" s="259" t="s">
        <v>342</v>
      </c>
      <c r="C4" s="129" t="s">
        <v>343</v>
      </c>
      <c r="D4" s="129" t="s">
        <v>344</v>
      </c>
      <c r="E4" s="129" t="s">
        <v>345</v>
      </c>
      <c r="F4" s="129" t="s">
        <v>346</v>
      </c>
      <c r="G4" s="129" t="s">
        <v>347</v>
      </c>
    </row>
    <row r="5" spans="1:7" ht="12" customHeight="1" x14ac:dyDescent="0.2">
      <c r="A5" s="77" t="s">
        <v>348</v>
      </c>
      <c r="B5" s="260" t="s">
        <v>349</v>
      </c>
      <c r="C5" s="105">
        <v>150.91334651</v>
      </c>
      <c r="D5" s="105">
        <v>23.134042950000001</v>
      </c>
      <c r="E5" s="261">
        <v>0.24308435135296771</v>
      </c>
      <c r="F5" s="261">
        <v>0.45000000000000007</v>
      </c>
      <c r="G5" s="261">
        <v>0.99494309721991625</v>
      </c>
    </row>
    <row r="6" spans="1:7" x14ac:dyDescent="0.2">
      <c r="A6" s="77"/>
      <c r="B6" s="260" t="s">
        <v>350</v>
      </c>
      <c r="C6" s="105">
        <v>694.44986517999996</v>
      </c>
      <c r="D6" s="105">
        <v>365.90025910999998</v>
      </c>
      <c r="E6" s="261">
        <v>0.42967995181859908</v>
      </c>
      <c r="F6" s="261">
        <v>0.44999999999999996</v>
      </c>
      <c r="G6" s="261">
        <v>0.85960106540876102</v>
      </c>
    </row>
    <row r="7" spans="1:7" x14ac:dyDescent="0.2">
      <c r="A7" s="77"/>
      <c r="B7" s="260" t="s">
        <v>351</v>
      </c>
      <c r="C7" s="105">
        <v>8782.2998339399001</v>
      </c>
      <c r="D7" s="105">
        <v>3067.1250302600001</v>
      </c>
      <c r="E7" s="261">
        <v>0.58643929806275075</v>
      </c>
      <c r="F7" s="261">
        <v>0.44999999999999996</v>
      </c>
      <c r="G7" s="261">
        <v>0.89006143532465209</v>
      </c>
    </row>
    <row r="8" spans="1:7" x14ac:dyDescent="0.2">
      <c r="A8" s="77"/>
      <c r="B8" s="260" t="s">
        <v>352</v>
      </c>
      <c r="C8" s="105">
        <v>12855.7491687</v>
      </c>
      <c r="D8" s="105">
        <v>3216.4097382400005</v>
      </c>
      <c r="E8" s="261">
        <v>0.67119142680632393</v>
      </c>
      <c r="F8" s="261">
        <v>0.45</v>
      </c>
      <c r="G8" s="261">
        <v>0.93605803517227115</v>
      </c>
    </row>
    <row r="9" spans="1:7" x14ac:dyDescent="0.2">
      <c r="A9" s="77"/>
      <c r="B9" s="260" t="s">
        <v>353</v>
      </c>
      <c r="C9" s="105">
        <v>7765.40425383</v>
      </c>
      <c r="D9" s="105">
        <v>1336.0662420705</v>
      </c>
      <c r="E9" s="261">
        <v>0.79878010654173071</v>
      </c>
      <c r="F9" s="261">
        <v>0.44999999999999996</v>
      </c>
      <c r="G9" s="261">
        <v>0.94331733606691692</v>
      </c>
    </row>
    <row r="10" spans="1:7" x14ac:dyDescent="0.2">
      <c r="A10" s="77"/>
      <c r="B10" s="260" t="s">
        <v>354</v>
      </c>
      <c r="C10" s="105">
        <v>17659.451292630001</v>
      </c>
      <c r="D10" s="105">
        <v>4310.4996972600002</v>
      </c>
      <c r="E10" s="261">
        <v>0.98927235894351617</v>
      </c>
      <c r="F10" s="261">
        <v>0.44999999999999996</v>
      </c>
      <c r="G10" s="261">
        <v>0.91655828083246904</v>
      </c>
    </row>
    <row r="11" spans="1:7" x14ac:dyDescent="0.2">
      <c r="A11" s="77"/>
      <c r="B11" s="260" t="s">
        <v>355</v>
      </c>
      <c r="C11" s="105">
        <v>11129.054100900001</v>
      </c>
      <c r="D11" s="105">
        <v>1359.2215823399999</v>
      </c>
      <c r="E11" s="261">
        <v>1.1181000803339698</v>
      </c>
      <c r="F11" s="261">
        <v>0.44999999999999996</v>
      </c>
      <c r="G11" s="261">
        <v>0.962358433648974</v>
      </c>
    </row>
    <row r="12" spans="1:7" x14ac:dyDescent="0.2">
      <c r="A12" s="77"/>
      <c r="B12" s="260" t="s">
        <v>356</v>
      </c>
      <c r="C12" s="105">
        <v>972.20368281999993</v>
      </c>
      <c r="D12" s="105">
        <v>181.75390088</v>
      </c>
      <c r="E12" s="261">
        <v>1.5206476709244843</v>
      </c>
      <c r="F12" s="261">
        <v>0.45000000000000007</v>
      </c>
      <c r="G12" s="261">
        <v>0.94137112303125137</v>
      </c>
    </row>
    <row r="13" spans="1:7" x14ac:dyDescent="0.2">
      <c r="A13" s="77"/>
      <c r="B13" s="260" t="s">
        <v>357</v>
      </c>
      <c r="C13" s="105">
        <v>2094.1363081999998</v>
      </c>
      <c r="D13" s="105">
        <v>296.93589242000002</v>
      </c>
      <c r="E13" s="261">
        <v>1.7715413114452296</v>
      </c>
      <c r="F13" s="261">
        <v>0.45000000000000007</v>
      </c>
      <c r="G13" s="261">
        <v>0.95702438431476833</v>
      </c>
    </row>
    <row r="14" spans="1:7" x14ac:dyDescent="0.2">
      <c r="A14" s="77"/>
      <c r="B14" s="260" t="s">
        <v>358</v>
      </c>
      <c r="C14" s="105">
        <v>72.419528249999999</v>
      </c>
      <c r="D14" s="105">
        <v>14.33882163</v>
      </c>
      <c r="E14" s="261">
        <v>0</v>
      </c>
      <c r="F14" s="261">
        <v>0.45</v>
      </c>
      <c r="G14" s="261">
        <v>0.88472989913011957</v>
      </c>
    </row>
    <row r="15" spans="1:7" x14ac:dyDescent="0.2">
      <c r="A15" s="77"/>
      <c r="B15" s="260" t="s">
        <v>359</v>
      </c>
      <c r="C15" s="105">
        <v>1192.1322702500001</v>
      </c>
      <c r="D15" s="105">
        <v>85.892516560000004</v>
      </c>
      <c r="E15" s="261">
        <v>0</v>
      </c>
      <c r="F15" s="261">
        <v>0.45</v>
      </c>
      <c r="G15" s="261">
        <v>0.97647258779418744</v>
      </c>
    </row>
    <row r="16" spans="1:7" ht="12" customHeight="1" x14ac:dyDescent="0.2">
      <c r="A16" s="262" t="s">
        <v>360</v>
      </c>
      <c r="B16" s="263"/>
      <c r="C16" s="264">
        <v>63368.21365120991</v>
      </c>
      <c r="D16" s="264">
        <v>14257.277723720503</v>
      </c>
      <c r="E16" s="265">
        <v>0.87454749074804794</v>
      </c>
      <c r="F16" s="265"/>
      <c r="G16" s="265">
        <v>0.92971443718997127</v>
      </c>
    </row>
    <row r="17" spans="1:7" ht="12" customHeight="1" x14ac:dyDescent="0.2">
      <c r="A17" s="77" t="s">
        <v>361</v>
      </c>
      <c r="B17" s="260" t="s">
        <v>362</v>
      </c>
      <c r="C17" s="105">
        <v>12298.545755679859</v>
      </c>
      <c r="D17" s="105">
        <v>3212.2324876309158</v>
      </c>
      <c r="E17" s="261">
        <v>1.6193189944111397E-2</v>
      </c>
      <c r="F17" s="261">
        <v>9.3573891355791153E-2</v>
      </c>
      <c r="G17" s="261">
        <v>0.99987945664053235</v>
      </c>
    </row>
    <row r="18" spans="1:7" x14ac:dyDescent="0.2">
      <c r="A18" s="77"/>
      <c r="B18" s="260" t="s">
        <v>363</v>
      </c>
      <c r="C18" s="105">
        <v>11628.986421669801</v>
      </c>
      <c r="D18" s="105">
        <v>1119.201845622847</v>
      </c>
      <c r="E18" s="261">
        <v>4.383813625892654E-2</v>
      </c>
      <c r="F18" s="261">
        <v>9.6071053735979697E-2</v>
      </c>
      <c r="G18" s="261">
        <v>0.99994641264666029</v>
      </c>
    </row>
    <row r="19" spans="1:7" x14ac:dyDescent="0.2">
      <c r="A19" s="77"/>
      <c r="B19" s="260" t="s">
        <v>364</v>
      </c>
      <c r="C19" s="105">
        <v>34755.528479846507</v>
      </c>
      <c r="D19" s="105">
        <v>2651.8102952534432</v>
      </c>
      <c r="E19" s="261">
        <v>6.4527273890019388E-2</v>
      </c>
      <c r="F19" s="261">
        <v>9.8050369113746497E-2</v>
      </c>
      <c r="G19" s="261">
        <v>0.99992501036084036</v>
      </c>
    </row>
    <row r="20" spans="1:7" x14ac:dyDescent="0.2">
      <c r="A20" s="77"/>
      <c r="B20" s="260" t="s">
        <v>365</v>
      </c>
      <c r="C20" s="105">
        <v>19310.769682789622</v>
      </c>
      <c r="D20" s="105">
        <v>1112.7827355149971</v>
      </c>
      <c r="E20" s="261">
        <v>9.6141480693123157E-2</v>
      </c>
      <c r="F20" s="261">
        <v>0.10102751046639552</v>
      </c>
      <c r="G20" s="261">
        <v>0.99994494098507014</v>
      </c>
    </row>
    <row r="21" spans="1:7" x14ac:dyDescent="0.2">
      <c r="A21" s="77"/>
      <c r="B21" s="260" t="s">
        <v>366</v>
      </c>
      <c r="C21" s="105">
        <v>22197.292791841264</v>
      </c>
      <c r="D21" s="105">
        <v>914.65471490261291</v>
      </c>
      <c r="E21" s="261">
        <v>0.12973297238572432</v>
      </c>
      <c r="F21" s="261">
        <v>0.10043344521833633</v>
      </c>
      <c r="G21" s="261">
        <v>0.99995585242107843</v>
      </c>
    </row>
    <row r="22" spans="1:7" x14ac:dyDescent="0.2">
      <c r="A22" s="77"/>
      <c r="B22" s="260" t="s">
        <v>367</v>
      </c>
      <c r="C22" s="105">
        <v>7445.0514618581501</v>
      </c>
      <c r="D22" s="105">
        <v>184.06030825626601</v>
      </c>
      <c r="E22" s="261">
        <v>0.19143951534675019</v>
      </c>
      <c r="F22" s="261">
        <v>0.10583440296429136</v>
      </c>
      <c r="G22" s="261">
        <v>0.99997562910358595</v>
      </c>
    </row>
    <row r="23" spans="1:7" x14ac:dyDescent="0.2">
      <c r="A23" s="77"/>
      <c r="B23" s="260" t="s">
        <v>368</v>
      </c>
      <c r="C23" s="105">
        <v>1277.388912223405</v>
      </c>
      <c r="D23" s="105">
        <v>42.172320870501999</v>
      </c>
      <c r="E23" s="261">
        <v>0.29616511604317425</v>
      </c>
      <c r="F23" s="261">
        <v>0.10508254626385657</v>
      </c>
      <c r="G23" s="261">
        <v>0.99978358966490388</v>
      </c>
    </row>
    <row r="24" spans="1:7" x14ac:dyDescent="0.2">
      <c r="A24" s="77"/>
      <c r="B24" s="260" t="s">
        <v>369</v>
      </c>
      <c r="C24" s="105">
        <v>962.23087633287696</v>
      </c>
      <c r="D24" s="105">
        <v>21.070019379862998</v>
      </c>
      <c r="E24" s="261">
        <v>0.48798912989961596</v>
      </c>
      <c r="F24" s="261">
        <v>0.11726028328092178</v>
      </c>
      <c r="G24" s="261">
        <v>0.99993453143416011</v>
      </c>
    </row>
    <row r="25" spans="1:7" x14ac:dyDescent="0.2">
      <c r="A25" s="77"/>
      <c r="B25" s="260" t="s">
        <v>370</v>
      </c>
      <c r="C25" s="105">
        <v>1133.433342045043</v>
      </c>
      <c r="D25" s="105">
        <v>7.9678109545269997</v>
      </c>
      <c r="E25" s="261">
        <v>0.58658297979166407</v>
      </c>
      <c r="F25" s="261">
        <v>0.10673418594020501</v>
      </c>
      <c r="G25" s="261">
        <v>0.99983514761260783</v>
      </c>
    </row>
    <row r="26" spans="1:7" x14ac:dyDescent="0.2">
      <c r="A26" s="77"/>
      <c r="B26" s="260" t="s">
        <v>371</v>
      </c>
      <c r="C26" s="105">
        <v>93.51966704283501</v>
      </c>
      <c r="D26" s="105">
        <v>0.29229436510000001</v>
      </c>
      <c r="E26" s="261">
        <v>0.11686382626382497</v>
      </c>
      <c r="F26" s="261">
        <v>9.3019599241146333E-2</v>
      </c>
      <c r="G26" s="261">
        <v>0.99913995879982609</v>
      </c>
    </row>
    <row r="27" spans="1:7" x14ac:dyDescent="0.2">
      <c r="A27" s="77"/>
      <c r="B27" s="260" t="s">
        <v>372</v>
      </c>
      <c r="C27" s="105">
        <v>103.953645568505</v>
      </c>
      <c r="D27" s="105">
        <v>7.8792574345000005E-2</v>
      </c>
      <c r="E27" s="261">
        <v>0.74926432301607915</v>
      </c>
      <c r="F27" s="261">
        <v>0.19849570276308648</v>
      </c>
      <c r="G27" s="261">
        <v>0.99981966367229036</v>
      </c>
    </row>
    <row r="28" spans="1:7" ht="12" customHeight="1" x14ac:dyDescent="0.2">
      <c r="A28" s="262" t="s">
        <v>373</v>
      </c>
      <c r="B28" s="91"/>
      <c r="C28" s="266">
        <v>111206.70103689787</v>
      </c>
      <c r="D28" s="266">
        <v>9266.3236253254199</v>
      </c>
      <c r="E28" s="267">
        <v>9.634973221919578E-2</v>
      </c>
      <c r="F28" s="267">
        <v>9.9287260146630016E-2</v>
      </c>
      <c r="G28" s="268">
        <v>0.99993199834272872</v>
      </c>
    </row>
    <row r="29" spans="1:7" x14ac:dyDescent="0.2">
      <c r="A29" s="77" t="s">
        <v>374</v>
      </c>
      <c r="B29" s="260" t="s">
        <v>375</v>
      </c>
      <c r="C29" s="105">
        <v>1444.4515405298753</v>
      </c>
      <c r="D29" s="105">
        <v>524.27238255296197</v>
      </c>
      <c r="E29" s="261">
        <v>3.2177991424141836E-2</v>
      </c>
      <c r="F29" s="261">
        <v>0.18848043477053794</v>
      </c>
      <c r="G29" s="261">
        <v>0.99798034667993885</v>
      </c>
    </row>
    <row r="30" spans="1:7" x14ac:dyDescent="0.2">
      <c r="A30" s="77"/>
      <c r="B30" s="260" t="s">
        <v>376</v>
      </c>
      <c r="C30" s="105">
        <v>890.6908776490709</v>
      </c>
      <c r="D30" s="105">
        <v>171.37297033563598</v>
      </c>
      <c r="E30" s="261">
        <v>0.10543199494950485</v>
      </c>
      <c r="F30" s="261">
        <v>0.23073187091708908</v>
      </c>
      <c r="G30" s="261">
        <v>0.99573700746369165</v>
      </c>
    </row>
    <row r="31" spans="1:7" x14ac:dyDescent="0.2">
      <c r="A31" s="77"/>
      <c r="B31" s="260" t="s">
        <v>377</v>
      </c>
      <c r="C31" s="105">
        <v>2380.1156695461973</v>
      </c>
      <c r="D31" s="105">
        <v>271.17308789509002</v>
      </c>
      <c r="E31" s="261">
        <v>0.14263433506387771</v>
      </c>
      <c r="F31" s="261">
        <v>0.22455558368095596</v>
      </c>
      <c r="G31" s="261">
        <v>0.99877865757258744</v>
      </c>
    </row>
    <row r="32" spans="1:7" x14ac:dyDescent="0.2">
      <c r="A32" s="77"/>
      <c r="B32" s="260" t="s">
        <v>378</v>
      </c>
      <c r="C32" s="105">
        <v>1043.8269471078881</v>
      </c>
      <c r="D32" s="105">
        <v>79.94460940652101</v>
      </c>
      <c r="E32" s="261">
        <v>0.212045073653708</v>
      </c>
      <c r="F32" s="261">
        <v>0.23946172693137749</v>
      </c>
      <c r="G32" s="261">
        <v>0.99952578322791952</v>
      </c>
    </row>
    <row r="33" spans="1:9" x14ac:dyDescent="0.2">
      <c r="A33" s="77"/>
      <c r="B33" s="260" t="s">
        <v>379</v>
      </c>
      <c r="C33" s="105">
        <v>1093.38459349038</v>
      </c>
      <c r="D33" s="105">
        <v>73.151015941533998</v>
      </c>
      <c r="E33" s="261">
        <v>0.26703033858514086</v>
      </c>
      <c r="F33" s="261">
        <v>0.23680524400826353</v>
      </c>
      <c r="G33" s="261">
        <v>0.99753756642011571</v>
      </c>
    </row>
    <row r="34" spans="1:9" x14ac:dyDescent="0.2">
      <c r="A34" s="77"/>
      <c r="B34" s="260" t="s">
        <v>380</v>
      </c>
      <c r="C34" s="105">
        <v>331.678284183747</v>
      </c>
      <c r="D34" s="105">
        <v>20.584699039657</v>
      </c>
      <c r="E34" s="261">
        <v>0.38388968598529616</v>
      </c>
      <c r="F34" s="261">
        <v>0.26596825757908249</v>
      </c>
      <c r="G34" s="261">
        <v>0.99915811412622713</v>
      </c>
    </row>
    <row r="35" spans="1:9" x14ac:dyDescent="0.2">
      <c r="A35" s="77"/>
      <c r="B35" s="260" t="s">
        <v>381</v>
      </c>
      <c r="C35" s="105">
        <v>97.721754242200007</v>
      </c>
      <c r="D35" s="105">
        <v>5.7005556700840003</v>
      </c>
      <c r="E35" s="261">
        <v>0.43854100423993636</v>
      </c>
      <c r="F35" s="261">
        <v>0.2249768157545671</v>
      </c>
      <c r="G35" s="261">
        <v>0.9971700883170691</v>
      </c>
    </row>
    <row r="36" spans="1:9" x14ac:dyDescent="0.2">
      <c r="A36" s="77"/>
      <c r="B36" s="260" t="s">
        <v>382</v>
      </c>
      <c r="C36" s="105">
        <v>69.033682863514002</v>
      </c>
      <c r="D36" s="105">
        <v>3.7710750375940001</v>
      </c>
      <c r="E36" s="261">
        <v>0.61105250675447664</v>
      </c>
      <c r="F36" s="261">
        <v>0.21724461979506099</v>
      </c>
      <c r="G36" s="261">
        <v>0.99889760881001943</v>
      </c>
    </row>
    <row r="37" spans="1:9" x14ac:dyDescent="0.2">
      <c r="A37" s="77"/>
      <c r="B37" s="260" t="s">
        <v>383</v>
      </c>
      <c r="C37" s="105">
        <v>129.525136656634</v>
      </c>
      <c r="D37" s="105">
        <v>4.0124564001029999</v>
      </c>
      <c r="E37" s="261">
        <v>0.9754672155542321</v>
      </c>
      <c r="F37" s="261">
        <v>0.29245718101275581</v>
      </c>
      <c r="G37" s="261">
        <v>0.99460898153361532</v>
      </c>
    </row>
    <row r="38" spans="1:9" x14ac:dyDescent="0.2">
      <c r="A38" s="77"/>
      <c r="B38" s="260" t="s">
        <v>384</v>
      </c>
      <c r="C38" s="105">
        <v>13.634137445</v>
      </c>
      <c r="D38" s="105">
        <v>6.1239537694999992E-2</v>
      </c>
      <c r="E38" s="261">
        <v>0.41360545549715194</v>
      </c>
      <c r="F38" s="261">
        <v>0.22182002582317151</v>
      </c>
      <c r="G38" s="261">
        <v>0.83537608803779539</v>
      </c>
    </row>
    <row r="39" spans="1:9" x14ac:dyDescent="0.2">
      <c r="A39" s="77"/>
      <c r="B39" s="260" t="s">
        <v>385</v>
      </c>
      <c r="C39" s="105">
        <v>60.191932010000002</v>
      </c>
      <c r="D39" s="105">
        <v>0.12418739000000001</v>
      </c>
      <c r="E39" s="261">
        <v>1.1112424355727206</v>
      </c>
      <c r="F39" s="261">
        <v>0.56978645158867536</v>
      </c>
      <c r="G39" s="261">
        <v>0.40930173060248315</v>
      </c>
    </row>
    <row r="40" spans="1:9" x14ac:dyDescent="0.2">
      <c r="A40" s="262" t="s">
        <v>386</v>
      </c>
      <c r="B40" s="91"/>
      <c r="C40" s="266">
        <v>7554.2545557245076</v>
      </c>
      <c r="D40" s="266">
        <v>1154.1682792068762</v>
      </c>
      <c r="E40" s="267">
        <v>0.18591098191729455</v>
      </c>
      <c r="F40" s="267">
        <v>0.22788553596175293</v>
      </c>
      <c r="G40" s="268">
        <v>0.99744774097261835</v>
      </c>
    </row>
    <row r="41" spans="1:9" x14ac:dyDescent="0.2">
      <c r="A41" s="104"/>
      <c r="B41" s="101"/>
      <c r="C41" s="269"/>
      <c r="D41" s="269"/>
      <c r="E41" s="270"/>
      <c r="F41" s="270"/>
      <c r="G41" s="271"/>
    </row>
    <row r="42" spans="1:9" x14ac:dyDescent="0.2">
      <c r="A42" s="104"/>
      <c r="B42" s="101"/>
      <c r="C42" s="269"/>
      <c r="D42" s="269"/>
      <c r="E42" s="270"/>
      <c r="F42" s="270"/>
      <c r="G42" s="271"/>
    </row>
    <row r="43" spans="1:9" x14ac:dyDescent="0.2">
      <c r="A43" s="104"/>
      <c r="B43" s="101"/>
      <c r="C43" s="269"/>
      <c r="D43" s="269"/>
      <c r="E43" s="270"/>
      <c r="F43" s="270"/>
      <c r="G43" s="271"/>
    </row>
    <row r="44" spans="1:9" ht="36.75" thickBot="1" x14ac:dyDescent="0.25">
      <c r="A44" s="396" t="s">
        <v>556</v>
      </c>
      <c r="B44" s="259" t="s">
        <v>387</v>
      </c>
      <c r="C44" s="129" t="s">
        <v>388</v>
      </c>
      <c r="D44" s="129" t="s">
        <v>389</v>
      </c>
      <c r="E44" s="129" t="s">
        <v>390</v>
      </c>
      <c r="F44" s="129" t="s">
        <v>391</v>
      </c>
      <c r="G44" s="129" t="s">
        <v>392</v>
      </c>
    </row>
    <row r="45" spans="1:9" x14ac:dyDescent="0.2">
      <c r="A45" s="77" t="s">
        <v>393</v>
      </c>
      <c r="B45" s="260" t="s">
        <v>394</v>
      </c>
      <c r="C45" s="105">
        <v>69.033803000000006</v>
      </c>
      <c r="D45" s="105">
        <v>19.294883560000002</v>
      </c>
      <c r="E45" s="261">
        <v>0.2890856035501187</v>
      </c>
      <c r="F45" s="261">
        <v>0.44999999999999996</v>
      </c>
      <c r="G45" s="261">
        <v>0.9899629654575457</v>
      </c>
    </row>
    <row r="46" spans="1:9" x14ac:dyDescent="0.2">
      <c r="A46" s="77"/>
      <c r="B46" s="260" t="s">
        <v>395</v>
      </c>
      <c r="C46" s="105">
        <v>1018.7184196400001</v>
      </c>
      <c r="D46" s="105">
        <v>482.51204817999997</v>
      </c>
      <c r="E46" s="261">
        <v>0.40943014799887278</v>
      </c>
      <c r="F46" s="261">
        <v>0.44999999999999996</v>
      </c>
      <c r="G46" s="261">
        <v>0.87610282365829195</v>
      </c>
      <c r="I46" s="24"/>
    </row>
    <row r="47" spans="1:9" x14ac:dyDescent="0.2">
      <c r="A47" s="77"/>
      <c r="B47" s="260" t="s">
        <v>396</v>
      </c>
      <c r="C47" s="105">
        <v>7930.7136383800007</v>
      </c>
      <c r="D47" s="105">
        <v>3330.1027471299999</v>
      </c>
      <c r="E47" s="261">
        <v>0.58339448808347005</v>
      </c>
      <c r="F47" s="261">
        <v>0.44999999999999996</v>
      </c>
      <c r="G47" s="261">
        <v>0.8781287415097645</v>
      </c>
    </row>
    <row r="48" spans="1:9" x14ac:dyDescent="0.2">
      <c r="A48" s="77"/>
      <c r="B48" s="260" t="s">
        <v>397</v>
      </c>
      <c r="C48" s="105">
        <v>10945.48640724</v>
      </c>
      <c r="D48" s="105">
        <v>3168.1428562599999</v>
      </c>
      <c r="E48" s="261">
        <v>0.68497886806074115</v>
      </c>
      <c r="F48" s="261">
        <v>0.45</v>
      </c>
      <c r="G48" s="261">
        <v>0.91218279415114067</v>
      </c>
    </row>
    <row r="49" spans="1:7" x14ac:dyDescent="0.2">
      <c r="A49" s="77"/>
      <c r="B49" s="260" t="s">
        <v>398</v>
      </c>
      <c r="C49" s="105">
        <v>6055.6256500899999</v>
      </c>
      <c r="D49" s="105">
        <v>1102.61136117</v>
      </c>
      <c r="E49" s="261">
        <v>0.77814629805287328</v>
      </c>
      <c r="F49" s="261">
        <v>0.45</v>
      </c>
      <c r="G49" s="261">
        <v>0.94572613203325373</v>
      </c>
    </row>
    <row r="50" spans="1:7" x14ac:dyDescent="0.2">
      <c r="A50" s="77"/>
      <c r="B50" s="260" t="s">
        <v>399</v>
      </c>
      <c r="C50" s="105">
        <v>14707.69797053</v>
      </c>
      <c r="D50" s="105">
        <v>3874.1777715000003</v>
      </c>
      <c r="E50" s="261">
        <v>1.0050394835049059</v>
      </c>
      <c r="F50" s="261">
        <v>0.45</v>
      </c>
      <c r="G50" s="261">
        <v>0.9200119671635294</v>
      </c>
    </row>
    <row r="51" spans="1:7" x14ac:dyDescent="0.2">
      <c r="A51" s="77"/>
      <c r="B51" s="260" t="s">
        <v>400</v>
      </c>
      <c r="C51" s="105">
        <v>14458.447387730001</v>
      </c>
      <c r="D51" s="105">
        <v>2348.0038726399998</v>
      </c>
      <c r="E51" s="261">
        <v>1.1801586066507248</v>
      </c>
      <c r="F51" s="261">
        <v>0.44999999999999996</v>
      </c>
      <c r="G51" s="261">
        <v>0.94869006836045</v>
      </c>
    </row>
    <row r="52" spans="1:7" x14ac:dyDescent="0.2">
      <c r="A52" s="77"/>
      <c r="B52" s="260" t="s">
        <v>401</v>
      </c>
      <c r="C52" s="105">
        <v>2351.35278083</v>
      </c>
      <c r="D52" s="105">
        <v>489.80693740999999</v>
      </c>
      <c r="E52" s="261">
        <v>1.6414034669329407</v>
      </c>
      <c r="F52" s="261">
        <v>0.45</v>
      </c>
      <c r="G52" s="261">
        <v>0.9351128433269178</v>
      </c>
    </row>
    <row r="53" spans="1:7" x14ac:dyDescent="0.2">
      <c r="A53" s="77"/>
      <c r="B53" s="260" t="s">
        <v>402</v>
      </c>
      <c r="C53" s="105">
        <v>2933.6505522799998</v>
      </c>
      <c r="D53" s="105">
        <v>380.29585294999998</v>
      </c>
      <c r="E53" s="261">
        <v>1.856960254441723</v>
      </c>
      <c r="F53" s="261">
        <v>0.44999999999999996</v>
      </c>
      <c r="G53" s="261">
        <v>0.95869806151147552</v>
      </c>
    </row>
    <row r="54" spans="1:7" x14ac:dyDescent="0.2">
      <c r="A54" s="77"/>
      <c r="B54" s="260" t="s">
        <v>403</v>
      </c>
      <c r="C54" s="105">
        <v>160.96078162999999</v>
      </c>
      <c r="D54" s="105">
        <v>11.718546739999999</v>
      </c>
      <c r="E54" s="261">
        <v>0</v>
      </c>
      <c r="F54" s="261">
        <v>0.45</v>
      </c>
      <c r="G54" s="261">
        <v>0.97668314732823247</v>
      </c>
    </row>
    <row r="55" spans="1:7" x14ac:dyDescent="0.2">
      <c r="A55" s="77"/>
      <c r="B55" s="260" t="s">
        <v>404</v>
      </c>
      <c r="C55" s="105">
        <v>689.90156808000006</v>
      </c>
      <c r="D55" s="105">
        <v>17.834857450000001</v>
      </c>
      <c r="E55" s="261">
        <v>0</v>
      </c>
      <c r="F55" s="261">
        <v>0.44999999999999996</v>
      </c>
      <c r="G55" s="261">
        <v>0.991548142344296</v>
      </c>
    </row>
    <row r="56" spans="1:7" x14ac:dyDescent="0.2">
      <c r="A56" s="262" t="s">
        <v>405</v>
      </c>
      <c r="B56" s="263"/>
      <c r="C56" s="264">
        <v>61321.588959430002</v>
      </c>
      <c r="D56" s="264">
        <v>15224.501734989999</v>
      </c>
      <c r="E56" s="265">
        <v>0.95277446778367092</v>
      </c>
      <c r="F56" s="265"/>
      <c r="G56" s="265">
        <v>0.92432347817432303</v>
      </c>
    </row>
    <row r="57" spans="1:7" x14ac:dyDescent="0.2">
      <c r="A57" s="77" t="s">
        <v>406</v>
      </c>
      <c r="B57" s="260" t="s">
        <v>407</v>
      </c>
      <c r="C57" s="105">
        <v>12345.876059345139</v>
      </c>
      <c r="D57" s="105">
        <v>3247.0905167546839</v>
      </c>
      <c r="E57" s="261">
        <v>1.5976528102782786E-2</v>
      </c>
      <c r="F57" s="261">
        <v>9.2617623050389286E-2</v>
      </c>
      <c r="G57" s="261">
        <v>0.99987517531319892</v>
      </c>
    </row>
    <row r="58" spans="1:7" x14ac:dyDescent="0.2">
      <c r="A58" s="77"/>
      <c r="B58" s="260" t="s">
        <v>408</v>
      </c>
      <c r="C58" s="105">
        <v>11357.706434296904</v>
      </c>
      <c r="D58" s="105">
        <v>1119.3135103950278</v>
      </c>
      <c r="E58" s="261">
        <v>4.3068386340995114E-2</v>
      </c>
      <c r="F58" s="261">
        <v>9.5531405485390672E-2</v>
      </c>
      <c r="G58" s="261">
        <v>0.99983934196489044</v>
      </c>
    </row>
    <row r="59" spans="1:7" x14ac:dyDescent="0.2">
      <c r="A59" s="77"/>
      <c r="B59" s="260" t="s">
        <v>409</v>
      </c>
      <c r="C59" s="105">
        <v>32449.331831560736</v>
      </c>
      <c r="D59" s="105">
        <v>2563.5797490038262</v>
      </c>
      <c r="E59" s="261">
        <v>6.5653377497520621E-2</v>
      </c>
      <c r="F59" s="261">
        <v>9.9898444286569438E-2</v>
      </c>
      <c r="G59" s="261">
        <v>0.99990023779895643</v>
      </c>
    </row>
    <row r="60" spans="1:7" x14ac:dyDescent="0.2">
      <c r="A60" s="77"/>
      <c r="B60" s="260" t="s">
        <v>410</v>
      </c>
      <c r="C60" s="105">
        <v>18431.684595238748</v>
      </c>
      <c r="D60" s="105">
        <v>1015.5987001119749</v>
      </c>
      <c r="E60" s="261">
        <v>9.570527579180102E-2</v>
      </c>
      <c r="F60" s="261">
        <v>0.10070097060575495</v>
      </c>
      <c r="G60" s="261">
        <v>0.9999623263226306</v>
      </c>
    </row>
    <row r="61" spans="1:7" x14ac:dyDescent="0.2">
      <c r="A61" s="77"/>
      <c r="B61" s="260" t="s">
        <v>411</v>
      </c>
      <c r="C61" s="105">
        <v>21272.290648298022</v>
      </c>
      <c r="D61" s="105">
        <v>916.16589214882299</v>
      </c>
      <c r="E61" s="261">
        <v>0.13171638353405793</v>
      </c>
      <c r="F61" s="261">
        <v>0.10191223935164441</v>
      </c>
      <c r="G61" s="261">
        <v>0.99994571871277171</v>
      </c>
    </row>
    <row r="62" spans="1:7" x14ac:dyDescent="0.2">
      <c r="A62" s="77"/>
      <c r="B62" s="260" t="s">
        <v>412</v>
      </c>
      <c r="C62" s="105">
        <v>6568.727204901089</v>
      </c>
      <c r="D62" s="105">
        <v>168.85226331704402</v>
      </c>
      <c r="E62" s="261">
        <v>0.19898247511461953</v>
      </c>
      <c r="F62" s="261">
        <v>0.10962269873576212</v>
      </c>
      <c r="G62" s="261">
        <v>0.99997225566872994</v>
      </c>
    </row>
    <row r="63" spans="1:7" x14ac:dyDescent="0.2">
      <c r="A63" s="77"/>
      <c r="B63" s="260" t="s">
        <v>413</v>
      </c>
      <c r="C63" s="105">
        <v>1032.6214767026661</v>
      </c>
      <c r="D63" s="105">
        <v>23.492218404731002</v>
      </c>
      <c r="E63" s="261">
        <v>0.29950017385334271</v>
      </c>
      <c r="F63" s="261">
        <v>0.10555963090700672</v>
      </c>
      <c r="G63" s="261">
        <v>0.99998849543265</v>
      </c>
    </row>
    <row r="64" spans="1:7" x14ac:dyDescent="0.2">
      <c r="A64" s="77"/>
      <c r="B64" s="260" t="s">
        <v>414</v>
      </c>
      <c r="C64" s="105">
        <v>843.31048012580197</v>
      </c>
      <c r="D64" s="105">
        <v>16.699689130014001</v>
      </c>
      <c r="E64" s="261">
        <v>0.45109152870168367</v>
      </c>
      <c r="F64" s="261">
        <v>0.10785414757758614</v>
      </c>
      <c r="G64" s="261">
        <v>0.99995494152074083</v>
      </c>
    </row>
    <row r="65" spans="1:7" x14ac:dyDescent="0.2">
      <c r="A65" s="77"/>
      <c r="B65" s="260" t="s">
        <v>415</v>
      </c>
      <c r="C65" s="105">
        <v>901.75955903093006</v>
      </c>
      <c r="D65" s="105">
        <v>7.1991433958269999</v>
      </c>
      <c r="E65" s="261">
        <v>0.61531691735216409</v>
      </c>
      <c r="F65" s="261">
        <v>0.1123416999850219</v>
      </c>
      <c r="G65" s="261">
        <v>0.99981290087215324</v>
      </c>
    </row>
    <row r="66" spans="1:7" x14ac:dyDescent="0.2">
      <c r="A66" s="77"/>
      <c r="B66" s="260" t="s">
        <v>416</v>
      </c>
      <c r="C66" s="105">
        <v>90.769926798875005</v>
      </c>
      <c r="D66" s="105">
        <v>2.3329828559210002</v>
      </c>
      <c r="E66" s="261">
        <v>1.8732998687118054E-2</v>
      </c>
      <c r="F66" s="261">
        <v>9.5359543116571313E-2</v>
      </c>
      <c r="G66" s="261">
        <v>0.99937518356940802</v>
      </c>
    </row>
    <row r="67" spans="1:7" x14ac:dyDescent="0.2">
      <c r="A67" s="77"/>
      <c r="B67" s="260" t="s">
        <v>417</v>
      </c>
      <c r="C67" s="105">
        <v>105.591884325423</v>
      </c>
      <c r="D67" s="105">
        <v>1.91821992E-2</v>
      </c>
      <c r="E67" s="261">
        <v>0.11725809514473214</v>
      </c>
      <c r="F67" s="261">
        <v>0.2584692021225734</v>
      </c>
      <c r="G67" s="261">
        <v>1</v>
      </c>
    </row>
    <row r="68" spans="1:7" x14ac:dyDescent="0.2">
      <c r="A68" s="262" t="s">
        <v>418</v>
      </c>
      <c r="B68" s="91"/>
      <c r="C68" s="266">
        <v>105399.67010062434</v>
      </c>
      <c r="D68" s="266">
        <v>9080.3438477170712</v>
      </c>
      <c r="E68" s="267">
        <v>9.4387592766247072E-2</v>
      </c>
      <c r="F68" s="267">
        <v>0.10009999999999999</v>
      </c>
      <c r="G68" s="268">
        <v>0.99991546610635518</v>
      </c>
    </row>
    <row r="69" spans="1:7" x14ac:dyDescent="0.2">
      <c r="A69" s="77" t="s">
        <v>419</v>
      </c>
      <c r="B69" s="260" t="s">
        <v>420</v>
      </c>
      <c r="C69" s="105">
        <v>909.29992058067592</v>
      </c>
      <c r="D69" s="105">
        <v>374.894742676769</v>
      </c>
      <c r="E69" s="261">
        <v>3.3685020768573472E-2</v>
      </c>
      <c r="F69" s="261">
        <v>0.17721905960132689</v>
      </c>
      <c r="G69" s="261">
        <v>0.99746196303879353</v>
      </c>
    </row>
    <row r="70" spans="1:7" x14ac:dyDescent="0.2">
      <c r="A70" s="77"/>
      <c r="B70" s="260" t="s">
        <v>421</v>
      </c>
      <c r="C70" s="105">
        <v>2107.6344462451052</v>
      </c>
      <c r="D70" s="105">
        <v>421.41164721192303</v>
      </c>
      <c r="E70" s="261">
        <v>5.5986881201542646E-2</v>
      </c>
      <c r="F70" s="261">
        <v>0.14063298419768031</v>
      </c>
      <c r="G70" s="261">
        <v>0.99766160129933201</v>
      </c>
    </row>
    <row r="71" spans="1:7" x14ac:dyDescent="0.2">
      <c r="A71" s="77"/>
      <c r="B71" s="260" t="s">
        <v>422</v>
      </c>
      <c r="C71" s="105">
        <v>1925.6526150058899</v>
      </c>
      <c r="D71" s="105">
        <v>201.81924839739298</v>
      </c>
      <c r="E71" s="261">
        <v>0.15164593459358655</v>
      </c>
      <c r="F71" s="261">
        <v>0.24142583353228508</v>
      </c>
      <c r="G71" s="261">
        <v>0.99812967616960591</v>
      </c>
    </row>
    <row r="72" spans="1:7" x14ac:dyDescent="0.2">
      <c r="A72" s="77"/>
      <c r="B72" s="260" t="s">
        <v>423</v>
      </c>
      <c r="C72" s="105">
        <v>830.40653105900492</v>
      </c>
      <c r="D72" s="105">
        <v>62.80454672701201</v>
      </c>
      <c r="E72" s="261">
        <v>0.23734093251744937</v>
      </c>
      <c r="F72" s="261">
        <v>0.27254479237852769</v>
      </c>
      <c r="G72" s="261">
        <v>0.99908306943911174</v>
      </c>
    </row>
    <row r="73" spans="1:7" x14ac:dyDescent="0.2">
      <c r="A73" s="77"/>
      <c r="B73" s="260" t="s">
        <v>424</v>
      </c>
      <c r="C73" s="105">
        <v>787.17181768710407</v>
      </c>
      <c r="D73" s="105">
        <v>41.574811278390001</v>
      </c>
      <c r="E73" s="261">
        <v>0.31030649506900015</v>
      </c>
      <c r="F73" s="261">
        <v>0.28105841186318264</v>
      </c>
      <c r="G73" s="261">
        <v>0.99913944671636212</v>
      </c>
    </row>
    <row r="74" spans="1:7" x14ac:dyDescent="0.2">
      <c r="A74" s="77"/>
      <c r="B74" s="260" t="s">
        <v>425</v>
      </c>
      <c r="C74" s="105">
        <v>333.09921572802102</v>
      </c>
      <c r="D74" s="105">
        <v>14.496313279205001</v>
      </c>
      <c r="E74" s="261">
        <v>0.34784178421297829</v>
      </c>
      <c r="F74" s="261">
        <v>0.23986302986704561</v>
      </c>
      <c r="G74" s="261">
        <v>0.99860683030879915</v>
      </c>
    </row>
    <row r="75" spans="1:7" x14ac:dyDescent="0.2">
      <c r="A75" s="77"/>
      <c r="B75" s="260" t="s">
        <v>426</v>
      </c>
      <c r="C75" s="105">
        <v>146.20743856980999</v>
      </c>
      <c r="D75" s="105">
        <v>5.3165942432920001</v>
      </c>
      <c r="E75" s="261">
        <v>0.42422562522684409</v>
      </c>
      <c r="F75" s="261">
        <v>0.2109456737682136</v>
      </c>
      <c r="G75" s="261">
        <v>0.99935578481562193</v>
      </c>
    </row>
    <row r="76" spans="1:7" x14ac:dyDescent="0.2">
      <c r="A76" s="77"/>
      <c r="B76" s="260" t="s">
        <v>427</v>
      </c>
      <c r="C76" s="105">
        <v>103.185515278514</v>
      </c>
      <c r="D76" s="105">
        <v>2.0259639531309999</v>
      </c>
      <c r="E76" s="261">
        <v>0.57470813272796684</v>
      </c>
      <c r="F76" s="261">
        <v>0.2421560151428519</v>
      </c>
      <c r="G76" s="261">
        <v>0.99810151236707434</v>
      </c>
    </row>
    <row r="77" spans="1:7" x14ac:dyDescent="0.2">
      <c r="A77" s="77"/>
      <c r="B77" s="260" t="s">
        <v>428</v>
      </c>
      <c r="C77" s="105">
        <v>121.20424571444801</v>
      </c>
      <c r="D77" s="105">
        <v>2.6275210337599999</v>
      </c>
      <c r="E77" s="261">
        <v>0.75104587882112428</v>
      </c>
      <c r="F77" s="261">
        <v>0.2622147178382298</v>
      </c>
      <c r="G77" s="261">
        <v>0.9966204917390652</v>
      </c>
    </row>
    <row r="78" spans="1:7" x14ac:dyDescent="0.2">
      <c r="A78" s="77"/>
      <c r="B78" s="260" t="s">
        <v>429</v>
      </c>
      <c r="C78" s="105">
        <v>8.3532134277000001</v>
      </c>
      <c r="D78" s="105">
        <v>0.10643327999999999</v>
      </c>
      <c r="E78" s="261">
        <v>4.353079982060519E-3</v>
      </c>
      <c r="F78" s="261">
        <v>0.36019845022710273</v>
      </c>
      <c r="G78" s="261">
        <v>0.99776353909968662</v>
      </c>
    </row>
    <row r="79" spans="1:7" x14ac:dyDescent="0.2">
      <c r="A79" s="77"/>
      <c r="B79" s="260" t="s">
        <v>430</v>
      </c>
      <c r="C79" s="105">
        <v>78.839259010000006</v>
      </c>
      <c r="D79" s="105">
        <v>9.6575939999999999E-2</v>
      </c>
      <c r="E79" s="261">
        <v>8.2259307476690094E-2</v>
      </c>
      <c r="F79" s="261">
        <v>0.74090585608048387</v>
      </c>
      <c r="G79" s="261">
        <v>0.1731851383619441</v>
      </c>
    </row>
    <row r="80" spans="1:7" x14ac:dyDescent="0.2">
      <c r="A80" s="262" t="s">
        <v>431</v>
      </c>
      <c r="B80" s="91"/>
      <c r="C80" s="266">
        <v>7351.0542183062726</v>
      </c>
      <c r="D80" s="266">
        <v>1127.1743980208748</v>
      </c>
      <c r="E80" s="267">
        <v>0.16551978876982654</v>
      </c>
      <c r="F80" s="267">
        <v>0.21752657914592446</v>
      </c>
      <c r="G80" s="268">
        <v>0.99816637080278903</v>
      </c>
    </row>
    <row r="81" spans="1:7" x14ac:dyDescent="0.2">
      <c r="A81" s="104"/>
      <c r="B81" s="101"/>
      <c r="C81" s="269"/>
      <c r="D81" s="269"/>
      <c r="E81" s="270"/>
      <c r="F81" s="270"/>
      <c r="G81" s="271"/>
    </row>
    <row r="82" spans="1:7" x14ac:dyDescent="0.2">
      <c r="A82" s="104"/>
      <c r="B82" s="101"/>
      <c r="C82" s="269"/>
      <c r="D82" s="269"/>
      <c r="E82" s="270"/>
      <c r="F82" s="270"/>
      <c r="G82" s="271"/>
    </row>
    <row r="83" spans="1:7" x14ac:dyDescent="0.2">
      <c r="A83" s="104"/>
      <c r="B83" s="101"/>
      <c r="C83" s="269"/>
      <c r="D83" s="269"/>
      <c r="E83" s="270"/>
      <c r="F83" s="270"/>
      <c r="G83" s="271"/>
    </row>
    <row r="84" spans="1:7" x14ac:dyDescent="0.2">
      <c r="A84" s="104"/>
      <c r="B84" s="101"/>
      <c r="C84" s="269"/>
      <c r="D84" s="269"/>
      <c r="E84" s="270"/>
      <c r="F84" s="270"/>
      <c r="G84" s="271"/>
    </row>
    <row r="85" spans="1:7" x14ac:dyDescent="0.2">
      <c r="A85" s="104"/>
      <c r="B85" s="101"/>
      <c r="C85" s="269"/>
      <c r="D85" s="269"/>
      <c r="E85" s="270"/>
      <c r="F85" s="270"/>
      <c r="G85" s="271"/>
    </row>
    <row r="86" spans="1:7" x14ac:dyDescent="0.2">
      <c r="A86" s="104"/>
      <c r="B86" s="101"/>
      <c r="C86" s="269"/>
      <c r="D86" s="269"/>
      <c r="E86" s="270"/>
      <c r="F86" s="270"/>
      <c r="G86" s="271"/>
    </row>
    <row r="87" spans="1:7" x14ac:dyDescent="0.2">
      <c r="A87" s="104"/>
      <c r="B87" s="101"/>
      <c r="C87" s="269"/>
      <c r="D87" s="269"/>
      <c r="E87" s="270"/>
      <c r="F87" s="270"/>
      <c r="G87" s="271"/>
    </row>
    <row r="88" spans="1:7" x14ac:dyDescent="0.2">
      <c r="A88" s="104"/>
      <c r="B88" s="101"/>
      <c r="C88" s="269"/>
      <c r="D88" s="269"/>
      <c r="E88" s="270"/>
      <c r="F88" s="270"/>
      <c r="G88" s="271"/>
    </row>
    <row r="89" spans="1:7" x14ac:dyDescent="0.2">
      <c r="A89" s="104"/>
      <c r="B89" s="101"/>
      <c r="C89" s="269"/>
      <c r="D89" s="269"/>
      <c r="E89" s="270"/>
      <c r="F89" s="270"/>
      <c r="G89" s="271"/>
    </row>
    <row r="90" spans="1:7" x14ac:dyDescent="0.2">
      <c r="A90" s="104"/>
      <c r="B90" s="101"/>
      <c r="C90" s="269"/>
      <c r="D90" s="269"/>
      <c r="E90" s="270"/>
      <c r="F90" s="270"/>
      <c r="G90" s="271"/>
    </row>
  </sheetData>
  <phoneticPr fontId="4"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A8" sqref="A8"/>
    </sheetView>
  </sheetViews>
  <sheetFormatPr baseColWidth="10" defaultColWidth="11" defaultRowHeight="12" x14ac:dyDescent="0.2"/>
  <cols>
    <col min="1" max="1" width="29.875" style="273" customWidth="1"/>
    <col min="2" max="2" width="19.875" style="273" customWidth="1"/>
    <col min="3" max="3" width="15" style="273" customWidth="1"/>
    <col min="4" max="4" width="15.375" style="273" customWidth="1"/>
    <col min="5" max="5" width="15.875" style="273" customWidth="1"/>
    <col min="6" max="16384" width="11" style="273"/>
  </cols>
  <sheetData>
    <row r="1" spans="1:6" x14ac:dyDescent="0.2">
      <c r="A1" s="272" t="s">
        <v>432</v>
      </c>
      <c r="C1" s="274"/>
      <c r="F1" s="17"/>
    </row>
    <row r="2" spans="1:6" x14ac:dyDescent="0.2">
      <c r="F2" s="17"/>
    </row>
    <row r="3" spans="1:6" x14ac:dyDescent="0.2">
      <c r="A3" s="275"/>
      <c r="B3" s="275"/>
      <c r="C3" s="277"/>
      <c r="D3" s="277"/>
    </row>
    <row r="4" spans="1:6" ht="12.75" x14ac:dyDescent="0.2">
      <c r="A4" s="333"/>
      <c r="B4"/>
      <c r="C4"/>
      <c r="D4"/>
      <c r="E4"/>
    </row>
    <row r="5" spans="1:6" ht="11.25" customHeight="1" x14ac:dyDescent="0.2">
      <c r="A5" s="541" t="s">
        <v>433</v>
      </c>
      <c r="B5" s="334" t="s">
        <v>434</v>
      </c>
      <c r="C5" s="543" t="s">
        <v>603</v>
      </c>
      <c r="D5" s="334" t="s">
        <v>435</v>
      </c>
      <c r="E5" s="334" t="s">
        <v>436</v>
      </c>
    </row>
    <row r="6" spans="1:6" ht="12.75" thickBot="1" x14ac:dyDescent="0.25">
      <c r="A6" s="542"/>
      <c r="B6" s="335">
        <v>2012</v>
      </c>
      <c r="C6" s="544"/>
      <c r="D6" s="335" t="s">
        <v>521</v>
      </c>
      <c r="E6" s="335" t="s">
        <v>521</v>
      </c>
    </row>
    <row r="7" spans="1:6" ht="13.5" customHeight="1" thickTop="1" x14ac:dyDescent="0.2">
      <c r="A7" s="336" t="s">
        <v>437</v>
      </c>
      <c r="B7" s="420">
        <v>8.6E-3</v>
      </c>
      <c r="C7" s="420">
        <v>2.3E-3</v>
      </c>
      <c r="D7" s="420">
        <v>8.9999999999999993E-3</v>
      </c>
      <c r="E7" s="420">
        <v>3.3E-3</v>
      </c>
    </row>
    <row r="8" spans="1:6" x14ac:dyDescent="0.2">
      <c r="A8" s="336" t="s">
        <v>606</v>
      </c>
      <c r="B8" s="421">
        <v>3.32E-2</v>
      </c>
      <c r="C8" s="421">
        <v>1.4200000000000001E-2</v>
      </c>
      <c r="D8" s="421">
        <v>3.3799999999999997E-2</v>
      </c>
      <c r="E8" s="421">
        <v>2.1299999999999999E-2</v>
      </c>
    </row>
    <row r="9" spans="1:6" x14ac:dyDescent="0.2">
      <c r="A9" s="336" t="s">
        <v>438</v>
      </c>
      <c r="B9" s="421">
        <v>3.5400000000000001E-2</v>
      </c>
      <c r="C9" s="421">
        <v>1.9E-2</v>
      </c>
      <c r="D9" s="421">
        <v>3.0700000000000002E-2</v>
      </c>
      <c r="E9" s="421">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topLeftCell="A4" zoomScaleNormal="100" workbookViewId="0">
      <selection activeCell="M9" sqref="M9"/>
    </sheetView>
  </sheetViews>
  <sheetFormatPr baseColWidth="10" defaultColWidth="11" defaultRowHeight="12" x14ac:dyDescent="0.2"/>
  <cols>
    <col min="1" max="1" width="30.125" style="17" customWidth="1"/>
    <col min="2" max="2" width="13.25" style="17" customWidth="1"/>
    <col min="3" max="3" width="10.25" style="17" customWidth="1"/>
    <col min="4" max="4" width="11.25" style="17" customWidth="1"/>
    <col min="5" max="5" width="17.375" style="17" customWidth="1"/>
    <col min="6" max="6" width="10.625" style="17" customWidth="1"/>
    <col min="7" max="12" width="8.875" style="17" customWidth="1"/>
    <col min="13" max="16384" width="11" style="17"/>
  </cols>
  <sheetData>
    <row r="1" spans="1:14" x14ac:dyDescent="0.2">
      <c r="G1" s="256"/>
      <c r="H1" s="15"/>
      <c r="I1" s="15"/>
      <c r="J1" s="15"/>
      <c r="K1" s="15"/>
    </row>
    <row r="2" spans="1:14" x14ac:dyDescent="0.2">
      <c r="A2" s="96" t="s">
        <v>53</v>
      </c>
      <c r="G2" s="78"/>
      <c r="H2" s="15"/>
      <c r="I2" s="15"/>
      <c r="J2" s="15"/>
      <c r="K2" s="15"/>
      <c r="L2" s="15"/>
      <c r="M2" s="15"/>
      <c r="N2" s="15"/>
    </row>
    <row r="3" spans="1:14" x14ac:dyDescent="0.2">
      <c r="A3" s="78" t="s">
        <v>54</v>
      </c>
      <c r="G3" s="15"/>
      <c r="H3" s="15"/>
      <c r="I3" s="15"/>
      <c r="J3" s="15"/>
      <c r="K3" s="15"/>
      <c r="L3" s="15"/>
      <c r="M3" s="15"/>
      <c r="N3" s="15"/>
    </row>
    <row r="4" spans="1:14" x14ac:dyDescent="0.2">
      <c r="A4" s="97"/>
      <c r="G4" s="15"/>
      <c r="H4" s="15"/>
      <c r="I4" s="15"/>
      <c r="J4" s="15"/>
      <c r="K4" s="15"/>
      <c r="L4" s="15"/>
      <c r="M4" s="15"/>
      <c r="N4" s="15"/>
    </row>
    <row r="5" spans="1:14" x14ac:dyDescent="0.2">
      <c r="A5" s="97" t="s">
        <v>55</v>
      </c>
      <c r="G5" s="97"/>
      <c r="H5" s="15"/>
      <c r="I5" s="15"/>
      <c r="J5" s="15"/>
      <c r="K5" s="15"/>
      <c r="L5" s="15"/>
      <c r="M5" s="15"/>
      <c r="N5" s="15"/>
    </row>
    <row r="6" spans="1:14" ht="12.75" thickBot="1" x14ac:dyDescent="0.25">
      <c r="A6" s="380" t="s">
        <v>625</v>
      </c>
      <c r="B6" s="99" t="s">
        <v>56</v>
      </c>
      <c r="C6" s="99" t="s">
        <v>57</v>
      </c>
      <c r="D6" s="99" t="s">
        <v>58</v>
      </c>
      <c r="E6" s="100" t="s">
        <v>59</v>
      </c>
      <c r="G6" s="14"/>
      <c r="H6" s="244"/>
      <c r="I6" s="244"/>
      <c r="J6" s="244"/>
      <c r="K6" s="69"/>
      <c r="L6" s="15"/>
      <c r="M6" s="15"/>
      <c r="N6" s="15"/>
    </row>
    <row r="7" spans="1:14" x14ac:dyDescent="0.2">
      <c r="A7" s="101" t="s">
        <v>60</v>
      </c>
      <c r="B7" s="101"/>
      <c r="C7" s="101"/>
      <c r="D7" s="101"/>
      <c r="E7" s="101"/>
      <c r="F7" s="101"/>
      <c r="G7" s="101"/>
      <c r="H7" s="101"/>
      <c r="I7" s="101"/>
      <c r="J7" s="101"/>
      <c r="K7" s="101"/>
      <c r="L7" s="15"/>
      <c r="M7" s="15"/>
      <c r="N7" s="15"/>
    </row>
    <row r="8" spans="1:14" x14ac:dyDescent="0.2">
      <c r="A8" s="15" t="s">
        <v>522</v>
      </c>
      <c r="B8" s="90">
        <v>334000</v>
      </c>
      <c r="C8" s="90">
        <v>635758</v>
      </c>
      <c r="D8" s="102">
        <v>1</v>
      </c>
      <c r="E8" s="103" t="s">
        <v>61</v>
      </c>
      <c r="F8" s="15"/>
      <c r="G8" s="15"/>
      <c r="H8" s="90"/>
      <c r="I8" s="90"/>
      <c r="J8" s="102"/>
      <c r="K8" s="103"/>
      <c r="L8" s="15"/>
      <c r="M8" s="15"/>
      <c r="N8" s="15"/>
    </row>
    <row r="9" spans="1:14" ht="12" customHeight="1" x14ac:dyDescent="0.2">
      <c r="A9" s="78" t="s">
        <v>523</v>
      </c>
      <c r="B9" s="90">
        <v>150</v>
      </c>
      <c r="C9" s="90">
        <v>97205</v>
      </c>
      <c r="D9" s="102">
        <v>1</v>
      </c>
      <c r="E9" s="103" t="s">
        <v>62</v>
      </c>
      <c r="F9" s="104"/>
      <c r="G9" s="78"/>
      <c r="H9" s="90"/>
      <c r="I9" s="90"/>
      <c r="J9" s="102"/>
      <c r="K9" s="103"/>
      <c r="L9" s="15"/>
      <c r="M9" s="15"/>
      <c r="N9" s="15"/>
    </row>
    <row r="10" spans="1:14" x14ac:dyDescent="0.2">
      <c r="A10" s="15" t="s">
        <v>524</v>
      </c>
      <c r="B10" s="90">
        <v>100</v>
      </c>
      <c r="C10" s="105">
        <v>218</v>
      </c>
      <c r="D10" s="102">
        <v>1</v>
      </c>
      <c r="E10" s="103" t="s">
        <v>63</v>
      </c>
      <c r="F10" s="15"/>
      <c r="G10" s="15"/>
      <c r="H10" s="90"/>
      <c r="I10" s="105"/>
      <c r="J10" s="102"/>
      <c r="K10" s="103"/>
      <c r="L10" s="15"/>
      <c r="M10" s="15"/>
      <c r="N10" s="15"/>
    </row>
    <row r="11" spans="1:14" x14ac:dyDescent="0.2">
      <c r="A11" s="15" t="s">
        <v>525</v>
      </c>
      <c r="B11" s="90">
        <v>3500</v>
      </c>
      <c r="C11" s="90">
        <v>180725</v>
      </c>
      <c r="D11" s="102">
        <v>1</v>
      </c>
      <c r="E11" s="103" t="s">
        <v>64</v>
      </c>
      <c r="F11" s="15"/>
      <c r="G11" s="15"/>
      <c r="H11" s="90"/>
      <c r="I11" s="90"/>
      <c r="J11" s="102"/>
      <c r="K11" s="103"/>
      <c r="L11" s="15"/>
      <c r="M11" s="15"/>
      <c r="N11" s="15"/>
    </row>
    <row r="12" spans="1:14" x14ac:dyDescent="0.2">
      <c r="A12" s="15" t="s">
        <v>526</v>
      </c>
      <c r="B12" s="90">
        <v>6000</v>
      </c>
      <c r="C12" s="90">
        <v>29019</v>
      </c>
      <c r="D12" s="102">
        <v>1</v>
      </c>
      <c r="E12" s="103" t="s">
        <v>65</v>
      </c>
      <c r="F12" s="15"/>
      <c r="G12" s="15"/>
      <c r="H12" s="90"/>
      <c r="I12" s="90"/>
      <c r="J12" s="102"/>
      <c r="K12" s="103"/>
      <c r="L12" s="15"/>
      <c r="M12" s="15"/>
      <c r="N12" s="15"/>
    </row>
    <row r="13" spans="1:14" x14ac:dyDescent="0.2">
      <c r="A13" s="15" t="s">
        <v>527</v>
      </c>
      <c r="B13" s="90">
        <v>1000</v>
      </c>
      <c r="C13" s="90">
        <v>125</v>
      </c>
      <c r="D13" s="102">
        <v>1</v>
      </c>
      <c r="E13" s="103" t="s">
        <v>66</v>
      </c>
      <c r="F13" s="15"/>
      <c r="G13" s="15"/>
      <c r="H13" s="90"/>
      <c r="I13" s="90"/>
      <c r="J13" s="102"/>
      <c r="K13" s="103"/>
      <c r="L13" s="15"/>
      <c r="M13" s="15"/>
      <c r="N13" s="15"/>
    </row>
    <row r="14" spans="1:14" x14ac:dyDescent="0.2">
      <c r="A14" s="15" t="s">
        <v>529</v>
      </c>
      <c r="B14" s="90">
        <v>85239309</v>
      </c>
      <c r="C14" s="90">
        <v>95806</v>
      </c>
      <c r="D14" s="102">
        <v>1</v>
      </c>
      <c r="E14" s="103" t="s">
        <v>67</v>
      </c>
      <c r="F14" s="15"/>
      <c r="G14" s="15"/>
      <c r="H14" s="90"/>
      <c r="I14" s="90"/>
      <c r="J14" s="102"/>
      <c r="K14" s="103"/>
      <c r="L14" s="15"/>
      <c r="M14" s="15"/>
      <c r="N14" s="15"/>
    </row>
    <row r="15" spans="1:14" x14ac:dyDescent="0.2">
      <c r="A15" s="15" t="s">
        <v>530</v>
      </c>
      <c r="B15" s="90">
        <v>10000</v>
      </c>
      <c r="C15" s="90">
        <v>1730</v>
      </c>
      <c r="D15" s="102">
        <v>1</v>
      </c>
      <c r="E15" s="103" t="s">
        <v>68</v>
      </c>
      <c r="F15" s="15"/>
      <c r="G15" s="15"/>
      <c r="H15" s="90"/>
      <c r="I15" s="90"/>
      <c r="J15" s="102"/>
      <c r="K15" s="103"/>
      <c r="L15" s="15"/>
      <c r="M15" s="15"/>
      <c r="N15" s="15"/>
    </row>
    <row r="16" spans="1:14" x14ac:dyDescent="0.2">
      <c r="A16" s="15" t="s">
        <v>535</v>
      </c>
      <c r="B16" s="90">
        <v>16000</v>
      </c>
      <c r="C16" s="90">
        <v>58016</v>
      </c>
      <c r="D16" s="102">
        <v>1</v>
      </c>
      <c r="E16" s="103" t="s">
        <v>69</v>
      </c>
      <c r="F16" s="15"/>
      <c r="G16" s="15"/>
      <c r="H16" s="90"/>
      <c r="I16" s="90"/>
      <c r="J16" s="102"/>
      <c r="K16" s="103"/>
      <c r="L16" s="15"/>
      <c r="M16" s="15"/>
      <c r="N16" s="15"/>
    </row>
    <row r="17" spans="1:14" s="388" customFormat="1" x14ac:dyDescent="0.2">
      <c r="A17" s="106" t="s">
        <v>70</v>
      </c>
      <c r="B17" s="107"/>
      <c r="C17" s="107">
        <f>SUM(C8:C16)</f>
        <v>1098602</v>
      </c>
      <c r="D17" s="108"/>
      <c r="E17" s="109"/>
      <c r="F17" s="15"/>
      <c r="G17" s="14"/>
      <c r="H17" s="95"/>
      <c r="I17" s="95"/>
      <c r="J17" s="102"/>
      <c r="K17" s="103"/>
      <c r="L17" s="15"/>
      <c r="M17" s="15"/>
      <c r="N17" s="15"/>
    </row>
    <row r="18" spans="1:14" x14ac:dyDescent="0.2">
      <c r="F18" s="15"/>
      <c r="G18" s="78"/>
      <c r="H18" s="15"/>
      <c r="I18" s="15"/>
      <c r="J18" s="15"/>
      <c r="K18" s="15"/>
      <c r="L18" s="15"/>
      <c r="M18" s="15"/>
      <c r="N18" s="15"/>
    </row>
    <row r="19" spans="1:14" x14ac:dyDescent="0.2">
      <c r="A19" s="15"/>
      <c r="B19" s="88"/>
      <c r="C19" s="88"/>
      <c r="D19" s="102"/>
      <c r="E19" s="15"/>
      <c r="F19" s="15"/>
      <c r="G19" s="97"/>
      <c r="H19" s="15"/>
      <c r="I19" s="15"/>
      <c r="J19" s="15"/>
      <c r="K19" s="15"/>
      <c r="L19" s="15"/>
      <c r="M19" s="15"/>
      <c r="N19" s="15"/>
    </row>
    <row r="20" spans="1:14" x14ac:dyDescent="0.2">
      <c r="A20" s="15"/>
      <c r="B20" s="88"/>
      <c r="C20" s="88"/>
      <c r="D20" s="102"/>
      <c r="E20" s="15"/>
      <c r="F20" s="15"/>
      <c r="G20" s="14"/>
      <c r="H20" s="244"/>
      <c r="I20" s="244"/>
      <c r="J20" s="244"/>
      <c r="K20" s="69"/>
      <c r="L20" s="15"/>
      <c r="M20" s="15"/>
      <c r="N20" s="15"/>
    </row>
    <row r="21" spans="1:14" x14ac:dyDescent="0.2">
      <c r="F21" s="15"/>
      <c r="G21" s="101"/>
      <c r="H21" s="101"/>
      <c r="I21" s="101"/>
      <c r="J21" s="101"/>
      <c r="K21" s="101"/>
      <c r="L21" s="15"/>
      <c r="M21" s="15"/>
      <c r="N21" s="15"/>
    </row>
    <row r="22" spans="1:14" x14ac:dyDescent="0.2">
      <c r="A22" s="97" t="s">
        <v>55</v>
      </c>
      <c r="B22" s="371"/>
      <c r="C22" s="371"/>
      <c r="D22" s="371"/>
      <c r="E22" s="371"/>
      <c r="F22" s="15"/>
      <c r="G22" s="15"/>
      <c r="H22" s="90"/>
      <c r="I22" s="90"/>
      <c r="J22" s="102"/>
      <c r="K22" s="103"/>
      <c r="L22" s="15"/>
      <c r="M22" s="15"/>
      <c r="N22" s="15"/>
    </row>
    <row r="23" spans="1:14" ht="12.75" thickBot="1" x14ac:dyDescent="0.25">
      <c r="A23" s="380" t="s">
        <v>536</v>
      </c>
      <c r="B23" s="99" t="s">
        <v>56</v>
      </c>
      <c r="C23" s="99" t="s">
        <v>57</v>
      </c>
      <c r="D23" s="99" t="s">
        <v>58</v>
      </c>
      <c r="E23" s="100" t="s">
        <v>59</v>
      </c>
      <c r="F23" s="15"/>
      <c r="G23" s="78"/>
      <c r="H23" s="90"/>
      <c r="I23" s="90"/>
      <c r="J23" s="102"/>
      <c r="K23" s="103"/>
      <c r="L23" s="15"/>
      <c r="M23" s="15"/>
      <c r="N23" s="15"/>
    </row>
    <row r="24" spans="1:14" x14ac:dyDescent="0.2">
      <c r="A24" s="101" t="s">
        <v>60</v>
      </c>
      <c r="B24" s="101"/>
      <c r="C24" s="101"/>
      <c r="D24" s="101"/>
      <c r="E24" s="101"/>
      <c r="F24" s="15"/>
      <c r="G24" s="15"/>
      <c r="H24" s="90"/>
      <c r="I24" s="105"/>
      <c r="J24" s="102"/>
      <c r="K24" s="103"/>
      <c r="L24" s="15"/>
      <c r="M24" s="15"/>
      <c r="N24" s="15"/>
    </row>
    <row r="25" spans="1:14" x14ac:dyDescent="0.2">
      <c r="A25" s="15" t="s">
        <v>522</v>
      </c>
      <c r="B25" s="90">
        <v>334000</v>
      </c>
      <c r="C25" s="90">
        <v>526606</v>
      </c>
      <c r="D25" s="102">
        <v>1</v>
      </c>
      <c r="E25" s="103" t="s">
        <v>61</v>
      </c>
      <c r="F25" s="15"/>
      <c r="G25" s="15"/>
      <c r="H25" s="90"/>
      <c r="I25" s="90"/>
      <c r="J25" s="102"/>
      <c r="K25" s="103"/>
      <c r="L25" s="15"/>
      <c r="M25" s="15"/>
      <c r="N25" s="15"/>
    </row>
    <row r="26" spans="1:14" ht="14.25" customHeight="1" x14ac:dyDescent="0.2">
      <c r="A26" s="78" t="s">
        <v>523</v>
      </c>
      <c r="B26" s="90">
        <v>150</v>
      </c>
      <c r="C26" s="90">
        <v>97205</v>
      </c>
      <c r="D26" s="102">
        <v>1</v>
      </c>
      <c r="E26" s="103" t="s">
        <v>61</v>
      </c>
      <c r="F26" s="15"/>
      <c r="G26" s="15"/>
      <c r="H26" s="90"/>
      <c r="I26" s="90"/>
      <c r="J26" s="102"/>
      <c r="K26" s="103"/>
      <c r="L26" s="15"/>
      <c r="M26" s="15"/>
      <c r="N26" s="15"/>
    </row>
    <row r="27" spans="1:14" x14ac:dyDescent="0.2">
      <c r="A27" s="15" t="s">
        <v>524</v>
      </c>
      <c r="B27" s="90">
        <v>100</v>
      </c>
      <c r="C27" s="105">
        <v>0</v>
      </c>
      <c r="D27" s="102">
        <v>1</v>
      </c>
      <c r="E27" s="103" t="s">
        <v>61</v>
      </c>
      <c r="F27" s="15"/>
      <c r="G27" s="15"/>
      <c r="H27" s="90"/>
      <c r="I27" s="90"/>
      <c r="J27" s="102"/>
      <c r="K27" s="103"/>
      <c r="L27" s="15"/>
      <c r="M27" s="15"/>
      <c r="N27" s="15"/>
    </row>
    <row r="28" spans="1:14" x14ac:dyDescent="0.2">
      <c r="A28" s="15" t="s">
        <v>525</v>
      </c>
      <c r="B28" s="90">
        <v>3500</v>
      </c>
      <c r="C28" s="90">
        <v>179703</v>
      </c>
      <c r="D28" s="102">
        <v>1</v>
      </c>
      <c r="E28" s="103" t="s">
        <v>61</v>
      </c>
      <c r="F28" s="15"/>
      <c r="G28" s="15"/>
      <c r="H28" s="90"/>
      <c r="I28" s="90"/>
      <c r="J28" s="102"/>
      <c r="K28" s="103"/>
      <c r="L28" s="15"/>
      <c r="M28" s="15"/>
      <c r="N28" s="15"/>
    </row>
    <row r="29" spans="1:14" x14ac:dyDescent="0.2">
      <c r="A29" s="15" t="s">
        <v>526</v>
      </c>
      <c r="B29" s="90">
        <v>6000</v>
      </c>
      <c r="C29" s="90">
        <v>29019</v>
      </c>
      <c r="D29" s="102">
        <v>1</v>
      </c>
      <c r="E29" s="103" t="s">
        <v>61</v>
      </c>
      <c r="F29" s="15"/>
      <c r="G29" s="15"/>
      <c r="H29" s="90"/>
      <c r="I29" s="90"/>
      <c r="J29" s="102"/>
      <c r="K29" s="103"/>
      <c r="L29" s="15"/>
      <c r="M29" s="15"/>
      <c r="N29" s="15"/>
    </row>
    <row r="30" spans="1:14" x14ac:dyDescent="0.2">
      <c r="A30" s="15" t="s">
        <v>527</v>
      </c>
      <c r="B30" s="90">
        <v>1000</v>
      </c>
      <c r="C30" s="90">
        <v>125</v>
      </c>
      <c r="D30" s="102">
        <v>1</v>
      </c>
      <c r="E30" s="103" t="s">
        <v>61</v>
      </c>
      <c r="F30" s="15"/>
      <c r="G30" s="15"/>
      <c r="H30" s="90"/>
      <c r="I30" s="90"/>
      <c r="J30" s="102"/>
      <c r="K30" s="103"/>
      <c r="L30" s="15"/>
      <c r="M30" s="15"/>
      <c r="N30" s="15"/>
    </row>
    <row r="31" spans="1:14" x14ac:dyDescent="0.2">
      <c r="A31" s="15" t="s">
        <v>528</v>
      </c>
      <c r="B31" s="90">
        <v>3000</v>
      </c>
      <c r="C31" s="90">
        <v>23701</v>
      </c>
      <c r="D31" s="102">
        <v>1</v>
      </c>
      <c r="E31" s="103" t="s">
        <v>61</v>
      </c>
      <c r="F31" s="15"/>
      <c r="G31" s="15"/>
      <c r="H31" s="90"/>
      <c r="I31" s="90"/>
      <c r="J31" s="102"/>
      <c r="K31" s="103"/>
      <c r="L31" s="15"/>
      <c r="M31" s="15"/>
      <c r="N31" s="15"/>
    </row>
    <row r="32" spans="1:14" x14ac:dyDescent="0.2">
      <c r="A32" s="15" t="s">
        <v>529</v>
      </c>
      <c r="B32" s="90">
        <v>85239309</v>
      </c>
      <c r="C32" s="90">
        <v>84006</v>
      </c>
      <c r="D32" s="102">
        <v>1</v>
      </c>
      <c r="E32" s="103" t="s">
        <v>61</v>
      </c>
      <c r="F32" s="15"/>
      <c r="G32" s="14"/>
      <c r="H32" s="95"/>
      <c r="I32" s="95"/>
      <c r="J32" s="102"/>
      <c r="K32" s="103"/>
      <c r="L32" s="15"/>
      <c r="M32" s="15"/>
      <c r="N32" s="15"/>
    </row>
    <row r="33" spans="1:14" x14ac:dyDescent="0.2">
      <c r="A33" s="15" t="s">
        <v>530</v>
      </c>
      <c r="B33" s="90">
        <v>10000</v>
      </c>
      <c r="C33" s="90">
        <v>1123</v>
      </c>
      <c r="D33" s="102">
        <v>1</v>
      </c>
      <c r="E33" s="103" t="s">
        <v>61</v>
      </c>
      <c r="F33" s="15"/>
      <c r="G33" s="15"/>
      <c r="H33" s="88"/>
      <c r="I33" s="88"/>
      <c r="J33" s="102"/>
      <c r="K33" s="15"/>
      <c r="L33" s="15"/>
      <c r="M33" s="15"/>
      <c r="N33" s="15"/>
    </row>
    <row r="34" spans="1:14" s="371" customFormat="1" x14ac:dyDescent="0.2">
      <c r="A34" s="15" t="s">
        <v>535</v>
      </c>
      <c r="B34" s="90">
        <v>8000</v>
      </c>
      <c r="C34" s="90">
        <v>8016</v>
      </c>
      <c r="D34" s="102">
        <v>1</v>
      </c>
      <c r="F34" s="15"/>
      <c r="G34" s="15"/>
      <c r="H34" s="88"/>
      <c r="I34" s="88"/>
      <c r="J34" s="102"/>
      <c r="K34" s="15"/>
      <c r="L34" s="15"/>
      <c r="M34" s="15"/>
      <c r="N34" s="15"/>
    </row>
    <row r="35" spans="1:14" s="371" customFormat="1" x14ac:dyDescent="0.2">
      <c r="A35" s="106" t="s">
        <v>70</v>
      </c>
      <c r="B35" s="107"/>
      <c r="C35" s="107">
        <f>SUM(C25:C34)</f>
        <v>949504</v>
      </c>
      <c r="D35" s="108"/>
      <c r="E35" s="109"/>
      <c r="F35" s="15"/>
      <c r="G35" s="15"/>
      <c r="H35" s="15"/>
      <c r="I35" s="15"/>
      <c r="J35" s="15"/>
      <c r="K35" s="15"/>
      <c r="L35" s="15"/>
      <c r="M35" s="15"/>
      <c r="N35" s="15"/>
    </row>
    <row r="36" spans="1:14" s="371" customFormat="1" x14ac:dyDescent="0.2">
      <c r="A36" s="15"/>
      <c r="B36" s="88"/>
      <c r="C36" s="88"/>
      <c r="D36" s="102"/>
      <c r="E36" s="15"/>
      <c r="F36" s="15"/>
      <c r="G36" s="15"/>
      <c r="H36" s="88"/>
      <c r="I36" s="88"/>
      <c r="J36" s="102"/>
      <c r="K36" s="15"/>
      <c r="L36" s="15"/>
      <c r="M36" s="15"/>
      <c r="N36" s="15"/>
    </row>
    <row r="37" spans="1:14" x14ac:dyDescent="0.2">
      <c r="A37" s="15" t="s">
        <v>71</v>
      </c>
      <c r="B37" s="88"/>
      <c r="C37" s="88"/>
      <c r="D37" s="102"/>
      <c r="E37" s="15"/>
      <c r="F37" s="15"/>
      <c r="G37" s="15"/>
      <c r="H37" s="88"/>
      <c r="I37" s="88"/>
      <c r="J37" s="102"/>
      <c r="K37" s="15"/>
      <c r="L37" s="15"/>
      <c r="M37" s="15"/>
      <c r="N37" s="15"/>
    </row>
    <row r="38" spans="1:14" x14ac:dyDescent="0.2">
      <c r="A38" s="15"/>
      <c r="B38" s="88"/>
      <c r="C38" s="88"/>
      <c r="D38" s="102"/>
      <c r="E38" s="15"/>
      <c r="F38" s="15"/>
      <c r="G38" s="15"/>
      <c r="H38" s="88"/>
      <c r="I38" s="88"/>
      <c r="J38" s="102"/>
      <c r="K38" s="15"/>
      <c r="L38" s="15"/>
      <c r="M38" s="15"/>
      <c r="N38" s="15"/>
    </row>
    <row r="39" spans="1:14" x14ac:dyDescent="0.2">
      <c r="A39" s="14" t="s">
        <v>72</v>
      </c>
      <c r="B39" s="88"/>
      <c r="C39" s="88"/>
      <c r="D39" s="102"/>
      <c r="E39" s="15"/>
      <c r="F39" s="15"/>
      <c r="G39" s="14"/>
      <c r="H39" s="88"/>
      <c r="I39" s="88"/>
      <c r="J39" s="102"/>
      <c r="K39" s="15"/>
      <c r="L39" s="15"/>
      <c r="M39" s="15"/>
      <c r="N39" s="15"/>
    </row>
    <row r="40" spans="1:14" x14ac:dyDescent="0.2">
      <c r="A40" s="14" t="s">
        <v>73</v>
      </c>
      <c r="B40" s="88"/>
      <c r="C40" s="88"/>
      <c r="D40" s="102"/>
      <c r="E40" s="15"/>
      <c r="F40" s="15"/>
      <c r="G40" s="14"/>
      <c r="H40" s="88"/>
      <c r="I40" s="88"/>
      <c r="J40" s="102"/>
      <c r="K40" s="15"/>
      <c r="L40" s="15"/>
      <c r="M40" s="15"/>
      <c r="N40" s="15"/>
    </row>
    <row r="41" spans="1:14" x14ac:dyDescent="0.2">
      <c r="B41" s="88"/>
      <c r="C41" s="88"/>
      <c r="D41" s="102"/>
      <c r="E41" s="15"/>
      <c r="F41" s="15"/>
      <c r="G41" s="15"/>
      <c r="H41" s="88"/>
      <c r="I41" s="88"/>
      <c r="J41" s="102"/>
      <c r="K41" s="15"/>
      <c r="L41" s="15"/>
      <c r="M41" s="15"/>
      <c r="N41" s="15"/>
    </row>
    <row r="42" spans="1:14" ht="12.75" thickBot="1" x14ac:dyDescent="0.25">
      <c r="A42" s="1" t="s">
        <v>74</v>
      </c>
      <c r="B42" s="466">
        <v>41912</v>
      </c>
      <c r="C42" s="424">
        <v>41639</v>
      </c>
      <c r="D42" s="102"/>
      <c r="E42" s="15"/>
      <c r="F42" s="15"/>
      <c r="G42" s="15"/>
      <c r="H42" s="425"/>
      <c r="I42" s="426"/>
      <c r="J42" s="102"/>
      <c r="K42" s="15"/>
      <c r="L42" s="15"/>
      <c r="M42" s="15"/>
      <c r="N42" s="15"/>
    </row>
    <row r="43" spans="1:14" x14ac:dyDescent="0.2">
      <c r="A43" s="17" t="s">
        <v>75</v>
      </c>
      <c r="B43" s="24">
        <v>808</v>
      </c>
      <c r="C43" s="462">
        <v>773</v>
      </c>
      <c r="D43" s="102"/>
      <c r="E43" s="15"/>
      <c r="F43" s="15"/>
      <c r="G43" s="15"/>
      <c r="H43" s="14"/>
      <c r="I43" s="15"/>
      <c r="J43" s="102"/>
      <c r="K43" s="15"/>
      <c r="L43" s="15"/>
      <c r="M43" s="15"/>
      <c r="N43" s="15"/>
    </row>
    <row r="44" spans="1:14" x14ac:dyDescent="0.2">
      <c r="A44" s="15" t="s">
        <v>76</v>
      </c>
      <c r="B44" s="24">
        <v>477</v>
      </c>
      <c r="C44" s="462">
        <v>446</v>
      </c>
      <c r="D44" s="102"/>
      <c r="E44" s="15"/>
      <c r="F44" s="15"/>
      <c r="G44" s="15"/>
      <c r="H44" s="14"/>
      <c r="I44" s="15"/>
      <c r="J44" s="102"/>
      <c r="K44" s="15"/>
      <c r="L44" s="15"/>
      <c r="M44" s="15"/>
      <c r="N44" s="15"/>
    </row>
    <row r="45" spans="1:14" x14ac:dyDescent="0.2">
      <c r="A45" s="21" t="s">
        <v>77</v>
      </c>
      <c r="B45" s="110">
        <v>13.56</v>
      </c>
      <c r="C45" s="21">
        <v>13.87</v>
      </c>
      <c r="D45" s="102"/>
      <c r="E45" s="15"/>
      <c r="F45" s="15"/>
      <c r="G45" s="15"/>
      <c r="H45" s="14"/>
      <c r="I45" s="15"/>
      <c r="J45" s="102"/>
      <c r="K45" s="15"/>
      <c r="L45" s="15"/>
      <c r="M45" s="15"/>
      <c r="N45" s="15"/>
    </row>
    <row r="46" spans="1:14" x14ac:dyDescent="0.2">
      <c r="A46" s="15"/>
      <c r="B46" s="88"/>
      <c r="C46" s="88"/>
      <c r="D46" s="102"/>
      <c r="E46" s="15"/>
      <c r="F46" s="15"/>
      <c r="G46" s="15"/>
      <c r="H46" s="15"/>
      <c r="I46" s="15"/>
      <c r="J46" s="15"/>
      <c r="K46" s="15"/>
      <c r="L46" s="15"/>
      <c r="M46" s="15"/>
      <c r="N46" s="15"/>
    </row>
    <row r="47" spans="1:14" x14ac:dyDescent="0.2">
      <c r="B47" s="15"/>
      <c r="D47" s="102"/>
      <c r="E47" s="15"/>
      <c r="F47" s="15"/>
      <c r="L47" s="15"/>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Normal="100" workbookViewId="0">
      <selection activeCell="H28" sqref="H28"/>
    </sheetView>
  </sheetViews>
  <sheetFormatPr baseColWidth="10" defaultColWidth="11" defaultRowHeight="12" x14ac:dyDescent="0.2"/>
  <cols>
    <col min="1" max="1" width="31.375" style="273" customWidth="1"/>
    <col min="2" max="2" width="19.625" style="273" customWidth="1"/>
    <col min="3" max="3" width="11" style="273" hidden="1" customWidth="1"/>
    <col min="4" max="4" width="18.5" style="273" customWidth="1"/>
    <col min="5" max="5" width="22.625" style="273" customWidth="1"/>
    <col min="6" max="16384" width="11" style="273"/>
  </cols>
  <sheetData>
    <row r="1" spans="1:7" x14ac:dyDescent="0.2">
      <c r="A1" s="272" t="s">
        <v>439</v>
      </c>
      <c r="B1" s="274"/>
      <c r="C1" s="274"/>
      <c r="D1" s="274"/>
      <c r="G1" s="17"/>
    </row>
    <row r="2" spans="1:7" x14ac:dyDescent="0.2">
      <c r="G2" s="17"/>
    </row>
    <row r="3" spans="1:7" ht="12.75" customHeight="1" x14ac:dyDescent="0.2">
      <c r="A3" s="276"/>
      <c r="B3" s="279"/>
      <c r="C3" s="279"/>
      <c r="D3" s="277"/>
      <c r="E3" s="277"/>
    </row>
    <row r="5" spans="1:7" ht="24.75" customHeight="1" thickBot="1" x14ac:dyDescent="0.25">
      <c r="A5" s="337" t="s">
        <v>440</v>
      </c>
      <c r="B5" s="544" t="s">
        <v>604</v>
      </c>
      <c r="C5" s="544"/>
      <c r="D5" s="335" t="s">
        <v>605</v>
      </c>
    </row>
    <row r="6" spans="1:7" ht="15" customHeight="1" thickTop="1" x14ac:dyDescent="0.2">
      <c r="A6" s="338" t="s">
        <v>441</v>
      </c>
      <c r="B6" s="339">
        <v>0.1</v>
      </c>
      <c r="C6" s="418"/>
      <c r="D6" s="418">
        <v>0.03</v>
      </c>
    </row>
    <row r="7" spans="1:7" ht="16.5" customHeight="1" x14ac:dyDescent="0.2">
      <c r="A7" s="336" t="s">
        <v>607</v>
      </c>
      <c r="B7" s="545">
        <v>0.155</v>
      </c>
      <c r="C7" s="545"/>
      <c r="D7" s="418">
        <v>0.107</v>
      </c>
    </row>
    <row r="8" spans="1:7" ht="18.75" customHeight="1" x14ac:dyDescent="0.2">
      <c r="A8" s="336" t="s">
        <v>608</v>
      </c>
      <c r="B8" s="545">
        <v>0.45</v>
      </c>
      <c r="C8" s="545"/>
      <c r="D8" s="418">
        <v>0.22800000000000001</v>
      </c>
    </row>
    <row r="9" spans="1:7" x14ac:dyDescent="0.2">
      <c r="A9" s="422" t="s">
        <v>609</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F6" sqref="F6:G9"/>
    </sheetView>
  </sheetViews>
  <sheetFormatPr baseColWidth="10" defaultColWidth="11" defaultRowHeight="12" x14ac:dyDescent="0.2"/>
  <cols>
    <col min="1" max="1" width="25.75" style="17" customWidth="1"/>
    <col min="2" max="2" width="9.875" style="17" customWidth="1"/>
    <col min="3" max="3" width="14.125" style="17" customWidth="1"/>
    <col min="4" max="4" width="11.125" style="17" customWidth="1"/>
    <col min="5" max="5" width="3.6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96" t="s">
        <v>442</v>
      </c>
      <c r="F1" s="15"/>
      <c r="G1" s="15"/>
      <c r="H1" s="15"/>
      <c r="I1" s="15"/>
    </row>
    <row r="3" spans="1:13" x14ac:dyDescent="0.2">
      <c r="A3" s="280"/>
    </row>
    <row r="4" spans="1:13" ht="12.75" x14ac:dyDescent="0.2">
      <c r="A4" s="281"/>
      <c r="C4" s="547">
        <v>2013</v>
      </c>
      <c r="D4" s="548"/>
      <c r="E4" s="282"/>
      <c r="F4" s="549">
        <v>2012</v>
      </c>
      <c r="G4" s="550"/>
    </row>
    <row r="5" spans="1:13" ht="51" thickBot="1" x14ac:dyDescent="0.25">
      <c r="A5" s="546" t="s">
        <v>443</v>
      </c>
      <c r="B5" s="546"/>
      <c r="C5" s="100" t="s">
        <v>444</v>
      </c>
      <c r="D5" s="254" t="s">
        <v>445</v>
      </c>
      <c r="E5" s="254"/>
      <c r="F5" s="414" t="s">
        <v>446</v>
      </c>
      <c r="G5" s="283" t="s">
        <v>447</v>
      </c>
      <c r="H5" s="1"/>
      <c r="L5" s="284"/>
      <c r="M5" s="284"/>
    </row>
    <row r="6" spans="1:13" x14ac:dyDescent="0.2">
      <c r="A6" s="367" t="s">
        <v>514</v>
      </c>
      <c r="B6" s="73"/>
      <c r="C6" s="255">
        <v>111214</v>
      </c>
      <c r="D6" s="285">
        <v>0.95</v>
      </c>
      <c r="E6" s="285"/>
      <c r="F6" s="415">
        <v>105409</v>
      </c>
      <c r="G6" s="285">
        <v>0.95</v>
      </c>
      <c r="L6" s="286"/>
    </row>
    <row r="7" spans="1:13" x14ac:dyDescent="0.2">
      <c r="A7" s="367" t="s">
        <v>512</v>
      </c>
      <c r="B7" s="65"/>
      <c r="C7" s="255">
        <v>5651</v>
      </c>
      <c r="D7" s="285">
        <v>0.88</v>
      </c>
      <c r="E7" s="285"/>
      <c r="F7" s="415">
        <v>5276</v>
      </c>
      <c r="G7" s="285">
        <v>0.89</v>
      </c>
      <c r="L7" s="286"/>
    </row>
    <row r="8" spans="1:13" ht="12" customHeight="1" x14ac:dyDescent="0.2">
      <c r="A8" s="367" t="s">
        <v>513</v>
      </c>
      <c r="B8" s="65"/>
      <c r="C8" s="255">
        <v>1923</v>
      </c>
      <c r="D8" s="285">
        <v>0.04</v>
      </c>
      <c r="E8" s="285"/>
      <c r="F8" s="415">
        <v>2088</v>
      </c>
      <c r="G8" s="285">
        <v>0.03</v>
      </c>
      <c r="H8" s="278" t="s">
        <v>448</v>
      </c>
      <c r="L8" s="286"/>
    </row>
    <row r="9" spans="1:13" x14ac:dyDescent="0.2">
      <c r="A9" s="125" t="s">
        <v>449</v>
      </c>
      <c r="B9" s="287"/>
      <c r="C9" s="288">
        <v>118788</v>
      </c>
      <c r="D9" s="289"/>
      <c r="E9" s="289"/>
      <c r="F9" s="416">
        <v>112773</v>
      </c>
      <c r="G9" s="290"/>
      <c r="H9" s="291"/>
      <c r="L9" s="83"/>
    </row>
    <row r="10" spans="1:13" ht="13.5" customHeight="1" x14ac:dyDescent="0.2">
      <c r="A10" s="292"/>
      <c r="B10" s="292"/>
      <c r="C10" s="293"/>
      <c r="D10" s="294"/>
      <c r="E10" s="294"/>
      <c r="F10" s="294"/>
      <c r="G10" s="294"/>
      <c r="H10" s="294"/>
      <c r="I10" s="294"/>
      <c r="J10" s="294"/>
      <c r="K10" s="294"/>
    </row>
    <row r="12" spans="1:13" ht="14.25" x14ac:dyDescent="0.2">
      <c r="A12" s="17" t="s">
        <v>450</v>
      </c>
    </row>
    <row r="13" spans="1:13" ht="14.25" x14ac:dyDescent="0.2">
      <c r="A13" s="17" t="s">
        <v>451</v>
      </c>
    </row>
    <row r="14" spans="1:13" x14ac:dyDescent="0.2">
      <c r="A14" s="17" t="s">
        <v>452</v>
      </c>
    </row>
    <row r="16" spans="1:13" x14ac:dyDescent="0.2">
      <c r="A16" s="17" t="s">
        <v>453</v>
      </c>
    </row>
    <row r="17" spans="1:1" x14ac:dyDescent="0.2">
      <c r="A17" s="17" t="s">
        <v>454</v>
      </c>
    </row>
    <row r="18" spans="1:1" x14ac:dyDescent="0.2">
      <c r="A18" s="17" t="s">
        <v>455</v>
      </c>
    </row>
  </sheetData>
  <mergeCells count="3">
    <mergeCell ref="A5:B5"/>
    <mergeCell ref="C4:D4"/>
    <mergeCell ref="F4:G4"/>
  </mergeCells>
  <phoneticPr fontId="4"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3" sqref="C3:F10"/>
    </sheetView>
  </sheetViews>
  <sheetFormatPr baseColWidth="10" defaultColWidth="11" defaultRowHeight="12" x14ac:dyDescent="0.2"/>
  <cols>
    <col min="1" max="1" width="18" style="17" customWidth="1"/>
    <col min="2" max="2" width="22.5"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6" t="s">
        <v>456</v>
      </c>
      <c r="B1" s="257"/>
      <c r="C1" s="257"/>
      <c r="D1" s="257"/>
      <c r="E1" s="257"/>
      <c r="F1" s="257"/>
      <c r="G1" s="257"/>
      <c r="H1" s="257"/>
      <c r="I1" s="257"/>
    </row>
    <row r="2" spans="1:11" x14ac:dyDescent="0.2">
      <c r="B2" s="15"/>
      <c r="C2" s="15"/>
      <c r="D2" s="15"/>
      <c r="E2" s="15"/>
      <c r="F2" s="15"/>
      <c r="G2" s="15"/>
      <c r="H2" s="15"/>
      <c r="I2" s="15"/>
    </row>
    <row r="3" spans="1:11" ht="24.75" thickBot="1" x14ac:dyDescent="0.25">
      <c r="A3" s="553" t="s">
        <v>457</v>
      </c>
      <c r="B3" s="553"/>
      <c r="C3" s="397" t="s">
        <v>557</v>
      </c>
      <c r="D3" s="398" t="s">
        <v>558</v>
      </c>
      <c r="E3" s="397" t="s">
        <v>559</v>
      </c>
      <c r="F3" s="398" t="s">
        <v>560</v>
      </c>
      <c r="G3" s="397" t="s">
        <v>561</v>
      </c>
      <c r="H3" s="398" t="s">
        <v>562</v>
      </c>
      <c r="I3" s="397" t="s">
        <v>563</v>
      </c>
    </row>
    <row r="4" spans="1:11" x14ac:dyDescent="0.2">
      <c r="A4" s="554" t="s">
        <v>458</v>
      </c>
      <c r="B4" s="554"/>
      <c r="C4" s="187">
        <v>118788</v>
      </c>
      <c r="D4" s="370">
        <v>5.3337234976457128E-2</v>
      </c>
      <c r="E4" s="191">
        <v>112773</v>
      </c>
      <c r="F4" s="182">
        <v>9.725911439329811E-2</v>
      </c>
      <c r="G4" s="191">
        <v>102777</v>
      </c>
      <c r="H4" s="182">
        <v>0.1179189871214758</v>
      </c>
      <c r="I4" s="191">
        <v>91936</v>
      </c>
      <c r="K4" s="24"/>
    </row>
    <row r="5" spans="1:11" x14ac:dyDescent="0.2">
      <c r="A5" s="555" t="s">
        <v>459</v>
      </c>
      <c r="B5" s="556"/>
      <c r="C5" s="294">
        <v>5651</v>
      </c>
      <c r="D5" s="370">
        <v>7.1076573161485967E-2</v>
      </c>
      <c r="E5" s="236">
        <v>5276</v>
      </c>
      <c r="F5" s="182">
        <v>6.3924178261746317E-2</v>
      </c>
      <c r="G5" s="236">
        <v>4959</v>
      </c>
      <c r="H5" s="182">
        <v>0.12118471625593488</v>
      </c>
      <c r="I5" s="236">
        <v>4423</v>
      </c>
      <c r="K5" s="24"/>
    </row>
    <row r="6" spans="1:11" x14ac:dyDescent="0.2">
      <c r="A6" s="555" t="s">
        <v>460</v>
      </c>
      <c r="B6" s="556"/>
      <c r="C6" s="294">
        <v>111214</v>
      </c>
      <c r="D6" s="370">
        <v>5.5071198853987799E-2</v>
      </c>
      <c r="E6" s="236">
        <v>105409</v>
      </c>
      <c r="F6" s="182">
        <v>0.10678398555213725</v>
      </c>
      <c r="G6" s="236">
        <v>95239</v>
      </c>
      <c r="H6" s="182">
        <v>0.12111830488522661</v>
      </c>
      <c r="I6" s="236">
        <v>84950</v>
      </c>
    </row>
    <row r="7" spans="1:11" x14ac:dyDescent="0.2">
      <c r="A7" s="555" t="s">
        <v>461</v>
      </c>
      <c r="B7" s="556"/>
      <c r="C7" s="294">
        <v>1923</v>
      </c>
      <c r="D7" s="370">
        <v>-7.9022988505747127E-2</v>
      </c>
      <c r="E7" s="236">
        <v>2088</v>
      </c>
      <c r="F7" s="182">
        <v>-0.19038386971694454</v>
      </c>
      <c r="G7" s="236">
        <v>2579</v>
      </c>
      <c r="H7" s="182">
        <v>6.2426843542723372E-3</v>
      </c>
      <c r="I7" s="236">
        <v>2563</v>
      </c>
    </row>
    <row r="8" spans="1:11" x14ac:dyDescent="0.2">
      <c r="A8" s="557" t="s">
        <v>515</v>
      </c>
      <c r="B8" s="551"/>
      <c r="C8" s="294">
        <v>34037</v>
      </c>
      <c r="D8" s="370">
        <v>2.8875335160140252E-3</v>
      </c>
      <c r="E8" s="236">
        <v>33939</v>
      </c>
      <c r="F8" s="182">
        <v>0.16169775800102687</v>
      </c>
      <c r="G8" s="236">
        <v>29215</v>
      </c>
      <c r="H8" s="182">
        <v>9.0763142174432501E-2</v>
      </c>
      <c r="I8" s="236">
        <v>26784</v>
      </c>
    </row>
    <row r="9" spans="1:11" x14ac:dyDescent="0.2">
      <c r="A9" s="558" t="s">
        <v>516</v>
      </c>
      <c r="B9" s="554"/>
      <c r="C9" s="296">
        <v>34153</v>
      </c>
      <c r="D9" s="295">
        <v>5.3519649577395273E-2</v>
      </c>
      <c r="E9" s="297">
        <v>32418</v>
      </c>
      <c r="F9" s="182">
        <v>7.5188219296209086E-2</v>
      </c>
      <c r="G9" s="297">
        <v>30151</v>
      </c>
      <c r="H9" s="182">
        <v>7.6129630951531163E-2</v>
      </c>
      <c r="I9" s="297">
        <v>28018</v>
      </c>
    </row>
    <row r="10" spans="1:11" x14ac:dyDescent="0.2">
      <c r="A10" s="106" t="s">
        <v>462</v>
      </c>
      <c r="B10" s="291"/>
      <c r="C10" s="264">
        <v>186978</v>
      </c>
      <c r="D10" s="298">
        <v>4.3811756824652485E-2</v>
      </c>
      <c r="E10" s="264">
        <v>179130</v>
      </c>
      <c r="F10" s="298">
        <v>0.1047655464620736</v>
      </c>
      <c r="G10" s="264">
        <v>162143</v>
      </c>
      <c r="H10" s="298">
        <v>0.10498303098038682</v>
      </c>
      <c r="I10" s="264">
        <v>146738</v>
      </c>
    </row>
    <row r="11" spans="1:11" x14ac:dyDescent="0.2">
      <c r="A11" s="61"/>
      <c r="B11" s="61"/>
      <c r="C11" s="61"/>
      <c r="D11" s="61"/>
      <c r="E11" s="293"/>
      <c r="F11" s="61"/>
      <c r="G11" s="299"/>
      <c r="H11" s="300"/>
      <c r="I11" s="299"/>
    </row>
    <row r="12" spans="1:11" x14ac:dyDescent="0.2">
      <c r="A12" s="551"/>
      <c r="B12" s="552"/>
      <c r="C12" s="552"/>
      <c r="D12" s="552"/>
      <c r="E12" s="552"/>
      <c r="F12" s="552"/>
      <c r="G12" s="552"/>
      <c r="H12" s="552"/>
      <c r="I12" s="552"/>
    </row>
    <row r="13" spans="1:11" x14ac:dyDescent="0.2">
      <c r="D13" s="182"/>
      <c r="F13" s="182"/>
    </row>
    <row r="14" spans="1:11" x14ac:dyDescent="0.2">
      <c r="D14" s="182"/>
      <c r="F14" s="182"/>
      <c r="H14" s="182"/>
    </row>
    <row r="15" spans="1:11" x14ac:dyDescent="0.2">
      <c r="D15" s="182"/>
      <c r="F15" s="182"/>
      <c r="H15" s="182"/>
    </row>
    <row r="16" spans="1:11" x14ac:dyDescent="0.2">
      <c r="D16" s="182"/>
      <c r="F16" s="182"/>
      <c r="H16" s="182"/>
    </row>
    <row r="17" spans="4:8" x14ac:dyDescent="0.2">
      <c r="D17" s="182"/>
      <c r="F17" s="182"/>
      <c r="H17" s="182"/>
    </row>
    <row r="18" spans="4:8" x14ac:dyDescent="0.2">
      <c r="D18" s="182"/>
      <c r="F18" s="182"/>
      <c r="H18" s="182"/>
    </row>
    <row r="19" spans="4:8" x14ac:dyDescent="0.2">
      <c r="D19" s="182"/>
      <c r="F19" s="182"/>
      <c r="H19" s="182"/>
    </row>
    <row r="20" spans="4:8" x14ac:dyDescent="0.2">
      <c r="H20" s="182"/>
    </row>
  </sheetData>
  <mergeCells count="8">
    <mergeCell ref="A12:I12"/>
    <mergeCell ref="A3:B3"/>
    <mergeCell ref="A4:B4"/>
    <mergeCell ref="A5:B5"/>
    <mergeCell ref="A6:B6"/>
    <mergeCell ref="A7:B7"/>
    <mergeCell ref="A8:B8"/>
    <mergeCell ref="A9:B9"/>
  </mergeCells>
  <phoneticPr fontId="4"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11" formulaRange="1"/>
    <ignoredError sqref="D11:I11"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C18" sqref="C18:D18"/>
    </sheetView>
  </sheetViews>
  <sheetFormatPr baseColWidth="10" defaultColWidth="11" defaultRowHeight="12" x14ac:dyDescent="0.2"/>
  <cols>
    <col min="1" max="1" width="42.625" style="17" customWidth="1"/>
    <col min="2" max="2" width="22.375" style="17" customWidth="1"/>
    <col min="3" max="4" width="10" style="17" customWidth="1"/>
    <col min="5" max="16384" width="11" style="17"/>
  </cols>
  <sheetData>
    <row r="1" spans="1:4" x14ac:dyDescent="0.2">
      <c r="A1" s="301" t="s">
        <v>463</v>
      </c>
      <c r="B1" s="302"/>
      <c r="C1" s="257"/>
      <c r="D1" s="15"/>
    </row>
    <row r="2" spans="1:4" x14ac:dyDescent="0.2">
      <c r="A2" s="15"/>
      <c r="B2" s="15"/>
      <c r="C2" s="15"/>
      <c r="D2" s="15"/>
    </row>
    <row r="3" spans="1:4" x14ac:dyDescent="0.2">
      <c r="A3" s="15"/>
      <c r="B3" s="15"/>
    </row>
    <row r="4" spans="1:4" ht="12.75" thickBot="1" x14ac:dyDescent="0.25">
      <c r="A4" s="1"/>
      <c r="B4" s="98" t="s">
        <v>464</v>
      </c>
      <c r="C4" s="413">
        <v>41639</v>
      </c>
      <c r="D4" s="413">
        <v>41274</v>
      </c>
    </row>
    <row r="5" spans="1:4" x14ac:dyDescent="0.2">
      <c r="A5" s="303" t="s">
        <v>465</v>
      </c>
      <c r="B5" s="17" t="s">
        <v>565</v>
      </c>
      <c r="C5" s="247">
        <v>12</v>
      </c>
      <c r="D5" s="247">
        <v>16</v>
      </c>
    </row>
    <row r="6" spans="1:4" x14ac:dyDescent="0.2">
      <c r="A6" s="303"/>
      <c r="B6" s="17" t="s">
        <v>566</v>
      </c>
      <c r="C6" s="247">
        <v>11</v>
      </c>
      <c r="D6" s="247">
        <v>14</v>
      </c>
    </row>
    <row r="7" spans="1:4" x14ac:dyDescent="0.2">
      <c r="A7" s="303"/>
      <c r="B7" s="304" t="s">
        <v>567</v>
      </c>
      <c r="C7" s="83">
        <v>25</v>
      </c>
      <c r="D7" s="83">
        <v>40</v>
      </c>
    </row>
    <row r="8" spans="1:4" x14ac:dyDescent="0.2">
      <c r="A8" s="303"/>
      <c r="B8" s="304" t="s">
        <v>568</v>
      </c>
      <c r="C8" s="83">
        <v>26</v>
      </c>
      <c r="D8" s="83">
        <v>19</v>
      </c>
    </row>
    <row r="9" spans="1:4" x14ac:dyDescent="0.2">
      <c r="A9" s="303"/>
      <c r="B9" s="17" t="s">
        <v>569</v>
      </c>
      <c r="C9" s="247">
        <v>10</v>
      </c>
      <c r="D9" s="247">
        <v>8</v>
      </c>
    </row>
    <row r="10" spans="1:4" x14ac:dyDescent="0.2">
      <c r="A10" s="303"/>
      <c r="B10" s="305" t="s">
        <v>572</v>
      </c>
      <c r="C10" s="306">
        <v>68</v>
      </c>
      <c r="D10" s="306">
        <v>76</v>
      </c>
    </row>
    <row r="11" spans="1:4" x14ac:dyDescent="0.2">
      <c r="A11" s="307"/>
      <c r="B11" s="308"/>
      <c r="C11" s="309"/>
      <c r="D11" s="309"/>
    </row>
    <row r="12" spans="1:4" x14ac:dyDescent="0.2">
      <c r="A12" s="310" t="s">
        <v>466</v>
      </c>
      <c r="B12" s="311"/>
      <c r="C12" s="312">
        <v>152</v>
      </c>
      <c r="D12" s="313">
        <v>173</v>
      </c>
    </row>
    <row r="13" spans="1:4" x14ac:dyDescent="0.2">
      <c r="A13" s="303" t="s">
        <v>467</v>
      </c>
      <c r="B13" s="15" t="s">
        <v>570</v>
      </c>
      <c r="C13" s="247">
        <v>2</v>
      </c>
      <c r="D13" s="247">
        <v>19</v>
      </c>
    </row>
    <row r="14" spans="1:4" s="391" customFormat="1" x14ac:dyDescent="0.2">
      <c r="A14" s="303"/>
      <c r="B14" s="15" t="s">
        <v>571</v>
      </c>
      <c r="C14" s="247">
        <v>352</v>
      </c>
      <c r="D14" s="247">
        <v>286</v>
      </c>
    </row>
    <row r="15" spans="1:4" x14ac:dyDescent="0.2">
      <c r="A15" s="303"/>
      <c r="B15" s="15" t="s">
        <v>564</v>
      </c>
      <c r="C15" s="247">
        <v>119</v>
      </c>
      <c r="D15" s="247"/>
    </row>
    <row r="16" spans="1:4" x14ac:dyDescent="0.2">
      <c r="A16" s="310" t="s">
        <v>468</v>
      </c>
      <c r="B16" s="291"/>
      <c r="C16" s="264">
        <v>473</v>
      </c>
      <c r="D16" s="314">
        <v>305</v>
      </c>
    </row>
    <row r="17" spans="1:6" x14ac:dyDescent="0.2">
      <c r="A17" s="303" t="s">
        <v>469</v>
      </c>
      <c r="B17" s="15" t="s">
        <v>470</v>
      </c>
      <c r="C17" s="247">
        <v>7</v>
      </c>
      <c r="D17" s="247">
        <v>3</v>
      </c>
    </row>
    <row r="18" spans="1:6" x14ac:dyDescent="0.2">
      <c r="A18" s="315" t="s">
        <v>471</v>
      </c>
      <c r="B18" s="291"/>
      <c r="C18" s="264">
        <v>632</v>
      </c>
      <c r="D18" s="314">
        <v>481</v>
      </c>
    </row>
    <row r="19" spans="1:6" x14ac:dyDescent="0.2">
      <c r="A19" s="316"/>
      <c r="C19" s="83"/>
      <c r="D19" s="83"/>
      <c r="F19" s="24"/>
    </row>
    <row r="20" spans="1:6" ht="53.25" customHeight="1" x14ac:dyDescent="0.2">
      <c r="A20" s="61" t="s">
        <v>472</v>
      </c>
      <c r="B20" s="61"/>
      <c r="C20" s="61"/>
      <c r="D20" s="61"/>
    </row>
    <row r="26" spans="1:6" x14ac:dyDescent="0.2">
      <c r="A26" s="15"/>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B5" sqref="B5:F8"/>
    </sheetView>
  </sheetViews>
  <sheetFormatPr baseColWidth="10" defaultColWidth="11" defaultRowHeight="12" x14ac:dyDescent="0.2"/>
  <cols>
    <col min="1" max="1" width="42.87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302" t="s">
        <v>473</v>
      </c>
      <c r="B1" s="302"/>
      <c r="C1" s="257"/>
    </row>
    <row r="2" spans="1:6" x14ac:dyDescent="0.2">
      <c r="A2" s="15" t="s">
        <v>474</v>
      </c>
      <c r="B2" s="256"/>
      <c r="C2" s="15"/>
    </row>
    <row r="3" spans="1:6" x14ac:dyDescent="0.2">
      <c r="A3" s="317"/>
      <c r="B3" s="256"/>
      <c r="C3" s="15"/>
    </row>
    <row r="4" spans="1:6" ht="60.75" customHeight="1" thickBot="1" x14ac:dyDescent="0.25">
      <c r="A4" s="71">
        <v>2013</v>
      </c>
      <c r="B4" s="129" t="s">
        <v>475</v>
      </c>
      <c r="C4" s="129" t="s">
        <v>476</v>
      </c>
      <c r="D4" s="378" t="s">
        <v>573</v>
      </c>
      <c r="E4" s="378" t="s">
        <v>574</v>
      </c>
      <c r="F4" s="129" t="s">
        <v>477</v>
      </c>
    </row>
    <row r="5" spans="1:6" x14ac:dyDescent="0.2">
      <c r="A5" s="113" t="s">
        <v>478</v>
      </c>
      <c r="B5" s="221">
        <v>152</v>
      </c>
      <c r="C5" s="221">
        <v>152</v>
      </c>
      <c r="D5" s="221">
        <v>25</v>
      </c>
      <c r="E5" s="221">
        <v>-16</v>
      </c>
      <c r="F5" s="318">
        <v>0</v>
      </c>
    </row>
    <row r="6" spans="1:6" x14ac:dyDescent="0.2">
      <c r="A6" s="113" t="s">
        <v>479</v>
      </c>
      <c r="B6" s="221">
        <v>473</v>
      </c>
      <c r="C6" s="221">
        <v>473</v>
      </c>
      <c r="D6" s="319">
        <v>0</v>
      </c>
      <c r="E6" s="319">
        <v>24</v>
      </c>
      <c r="F6" s="319">
        <v>0</v>
      </c>
    </row>
    <row r="7" spans="1:6" x14ac:dyDescent="0.2">
      <c r="A7" s="114" t="s">
        <v>480</v>
      </c>
      <c r="B7" s="221">
        <v>7</v>
      </c>
      <c r="C7" s="221">
        <v>7</v>
      </c>
      <c r="D7" s="221">
        <v>1</v>
      </c>
      <c r="E7" s="221">
        <v>0</v>
      </c>
      <c r="F7" s="221">
        <v>0</v>
      </c>
    </row>
    <row r="8" spans="1:6" x14ac:dyDescent="0.2">
      <c r="A8" s="91" t="s">
        <v>481</v>
      </c>
      <c r="B8" s="180">
        <v>632</v>
      </c>
      <c r="C8" s="180">
        <v>632</v>
      </c>
      <c r="D8" s="180">
        <v>26</v>
      </c>
      <c r="E8" s="180">
        <v>8</v>
      </c>
      <c r="F8" s="180">
        <v>0</v>
      </c>
    </row>
    <row r="9" spans="1:6" x14ac:dyDescent="0.2">
      <c r="A9" s="256"/>
      <c r="B9" s="256"/>
      <c r="C9" s="15"/>
    </row>
    <row r="10" spans="1:6" ht="64.5" customHeight="1" thickBot="1" x14ac:dyDescent="0.25">
      <c r="A10" s="71">
        <v>2012</v>
      </c>
      <c r="B10" s="129"/>
      <c r="C10" s="129"/>
      <c r="D10" s="129"/>
      <c r="E10" s="129"/>
      <c r="F10" s="129"/>
    </row>
    <row r="11" spans="1:6" x14ac:dyDescent="0.2">
      <c r="A11" s="73" t="s">
        <v>482</v>
      </c>
      <c r="B11" s="105">
        <v>173</v>
      </c>
      <c r="C11" s="105">
        <v>173</v>
      </c>
      <c r="D11" s="221">
        <v>3</v>
      </c>
      <c r="E11" s="105">
        <v>15</v>
      </c>
      <c r="F11" s="320">
        <v>0</v>
      </c>
    </row>
    <row r="12" spans="1:6" x14ac:dyDescent="0.2">
      <c r="A12" s="73" t="s">
        <v>483</v>
      </c>
      <c r="B12" s="105">
        <v>305</v>
      </c>
      <c r="C12" s="105">
        <v>305</v>
      </c>
      <c r="D12" s="135">
        <v>0</v>
      </c>
      <c r="E12" s="135">
        <v>30</v>
      </c>
      <c r="F12" s="135">
        <v>0</v>
      </c>
    </row>
    <row r="13" spans="1:6" x14ac:dyDescent="0.2">
      <c r="A13" s="88" t="s">
        <v>484</v>
      </c>
      <c r="B13" s="105">
        <v>3</v>
      </c>
      <c r="C13" s="105">
        <v>3</v>
      </c>
      <c r="D13" s="105">
        <v>0</v>
      </c>
      <c r="E13" s="105">
        <v>0</v>
      </c>
      <c r="F13" s="105">
        <v>1</v>
      </c>
    </row>
    <row r="14" spans="1:6" x14ac:dyDescent="0.2">
      <c r="A14" s="91" t="s">
        <v>485</v>
      </c>
      <c r="B14" s="180">
        <v>481</v>
      </c>
      <c r="C14" s="180">
        <v>481</v>
      </c>
      <c r="D14" s="180">
        <v>3</v>
      </c>
      <c r="E14" s="180">
        <v>45</v>
      </c>
      <c r="F14" s="180">
        <v>1</v>
      </c>
    </row>
  </sheetData>
  <phoneticPr fontId="4"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B3" sqref="B3:C7"/>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256" t="s">
        <v>486</v>
      </c>
      <c r="B1" s="256"/>
      <c r="C1" s="15"/>
      <c r="D1" s="15"/>
    </row>
    <row r="2" spans="1:4" x14ac:dyDescent="0.2">
      <c r="A2" s="256"/>
      <c r="B2" s="256"/>
      <c r="C2" s="15"/>
      <c r="D2" s="15"/>
    </row>
    <row r="3" spans="1:4" ht="24.75" thickBot="1" x14ac:dyDescent="0.25">
      <c r="A3" s="346" t="s">
        <v>487</v>
      </c>
      <c r="B3" s="399" t="s">
        <v>575</v>
      </c>
      <c r="C3" s="400" t="s">
        <v>576</v>
      </c>
      <c r="D3" s="15"/>
    </row>
    <row r="4" spans="1:4" x14ac:dyDescent="0.2">
      <c r="A4" s="15" t="s">
        <v>488</v>
      </c>
      <c r="B4" s="223">
        <v>625</v>
      </c>
      <c r="C4" s="221">
        <v>478</v>
      </c>
      <c r="D4" s="112"/>
    </row>
    <row r="5" spans="1:4" x14ac:dyDescent="0.2">
      <c r="A5" s="15" t="s">
        <v>489</v>
      </c>
      <c r="B5" s="223">
        <v>0</v>
      </c>
      <c r="C5" s="221">
        <v>0</v>
      </c>
      <c r="D5" s="112"/>
    </row>
    <row r="6" spans="1:4" x14ac:dyDescent="0.2">
      <c r="A6" s="15" t="s">
        <v>490</v>
      </c>
      <c r="B6" s="223">
        <v>7</v>
      </c>
      <c r="C6" s="221">
        <v>3</v>
      </c>
      <c r="D6" s="112"/>
    </row>
    <row r="7" spans="1:4" x14ac:dyDescent="0.2">
      <c r="A7" s="106" t="s">
        <v>491</v>
      </c>
      <c r="B7" s="321">
        <v>632</v>
      </c>
      <c r="C7" s="322">
        <v>481</v>
      </c>
      <c r="D7" s="112"/>
    </row>
    <row r="8" spans="1:4" x14ac:dyDescent="0.2">
      <c r="D8" s="112"/>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C8" sqref="C8:G8"/>
    </sheetView>
  </sheetViews>
  <sheetFormatPr baseColWidth="10" defaultColWidth="11" defaultRowHeight="12" x14ac:dyDescent="0.2"/>
  <cols>
    <col min="1" max="1" width="4.625" style="17" customWidth="1"/>
    <col min="2" max="2" width="36.75" style="17" customWidth="1"/>
    <col min="3" max="3" width="8.375" style="17" bestFit="1" customWidth="1"/>
    <col min="4" max="4" width="7.75" style="17" bestFit="1" customWidth="1"/>
    <col min="5" max="5" width="7.375" style="17" customWidth="1"/>
    <col min="6" max="6" width="11.75" style="17" customWidth="1"/>
    <col min="7" max="7" width="13.375" style="17" customWidth="1"/>
    <col min="8" max="16384" width="11" style="17"/>
  </cols>
  <sheetData>
    <row r="1" spans="1:8" x14ac:dyDescent="0.2">
      <c r="A1" s="96" t="s">
        <v>492</v>
      </c>
    </row>
    <row r="3" spans="1:8" ht="50.25" x14ac:dyDescent="0.2">
      <c r="A3" s="562" t="s">
        <v>493</v>
      </c>
      <c r="B3" s="562"/>
      <c r="C3" s="559" t="s">
        <v>494</v>
      </c>
      <c r="D3" s="559" t="s">
        <v>495</v>
      </c>
      <c r="E3" s="559" t="s">
        <v>496</v>
      </c>
      <c r="F3" s="401" t="s">
        <v>577</v>
      </c>
      <c r="G3" s="402" t="s">
        <v>578</v>
      </c>
    </row>
    <row r="4" spans="1:8" ht="12.75" thickBot="1" x14ac:dyDescent="0.25">
      <c r="A4" s="563"/>
      <c r="B4" s="563"/>
      <c r="C4" s="560"/>
      <c r="D4" s="560"/>
      <c r="E4" s="560"/>
      <c r="F4" s="323"/>
      <c r="G4" s="324"/>
    </row>
    <row r="5" spans="1:8" x14ac:dyDescent="0.2">
      <c r="A5" s="561" t="s">
        <v>497</v>
      </c>
      <c r="B5" s="561"/>
      <c r="C5" s="325">
        <v>20250</v>
      </c>
      <c r="D5" s="325">
        <v>1158</v>
      </c>
      <c r="E5" s="325">
        <v>717</v>
      </c>
      <c r="F5" s="369">
        <v>57</v>
      </c>
      <c r="G5" s="326">
        <v>56.32</v>
      </c>
      <c r="H5" s="369"/>
    </row>
    <row r="6" spans="1:8" x14ac:dyDescent="0.2">
      <c r="A6" s="561" t="s">
        <v>498</v>
      </c>
      <c r="B6" s="561"/>
      <c r="C6" s="325">
        <v>13853</v>
      </c>
      <c r="D6" s="325">
        <v>2103</v>
      </c>
      <c r="E6" s="364">
        <v>421</v>
      </c>
      <c r="F6" s="369">
        <v>34</v>
      </c>
      <c r="G6" s="326">
        <v>33.44</v>
      </c>
      <c r="H6" s="369"/>
    </row>
    <row r="7" spans="1:8" x14ac:dyDescent="0.2">
      <c r="A7" s="551" t="s">
        <v>499</v>
      </c>
      <c r="B7" s="551"/>
      <c r="C7" s="325">
        <v>0</v>
      </c>
      <c r="D7" s="325">
        <v>0</v>
      </c>
      <c r="E7" s="325">
        <v>0</v>
      </c>
      <c r="F7" s="325">
        <v>0</v>
      </c>
      <c r="G7" s="327">
        <v>0</v>
      </c>
    </row>
    <row r="8" spans="1:8" ht="12.75" customHeight="1" x14ac:dyDescent="0.2">
      <c r="A8" s="310" t="s">
        <v>500</v>
      </c>
      <c r="B8" s="125"/>
      <c r="C8" s="328">
        <v>34103</v>
      </c>
      <c r="D8" s="328">
        <v>3261</v>
      </c>
      <c r="E8" s="328">
        <v>1138</v>
      </c>
      <c r="F8" s="328">
        <v>91</v>
      </c>
      <c r="G8" s="329">
        <v>89.759999999999991</v>
      </c>
    </row>
    <row r="11" spans="1:8" ht="14.25" x14ac:dyDescent="0.2">
      <c r="A11" s="17" t="s">
        <v>501</v>
      </c>
    </row>
  </sheetData>
  <mergeCells count="7">
    <mergeCell ref="A7:B7"/>
    <mergeCell ref="E3:E4"/>
    <mergeCell ref="A5:B5"/>
    <mergeCell ref="A3:B4"/>
    <mergeCell ref="C3:C4"/>
    <mergeCell ref="D3:D4"/>
    <mergeCell ref="A6:B6"/>
  </mergeCells>
  <phoneticPr fontId="4"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election activeCell="A25" sqref="A25:C31"/>
    </sheetView>
  </sheetViews>
  <sheetFormatPr baseColWidth="10" defaultColWidth="11" defaultRowHeight="12" x14ac:dyDescent="0.2"/>
  <cols>
    <col min="1" max="1" width="42.5" style="391" customWidth="1"/>
    <col min="2" max="2" width="26.5" style="391" customWidth="1"/>
    <col min="3" max="4" width="10" style="391" customWidth="1"/>
    <col min="5" max="5" width="21" style="391" customWidth="1"/>
    <col min="6" max="16384" width="11" style="391"/>
  </cols>
  <sheetData>
    <row r="1" spans="1:12" ht="24" x14ac:dyDescent="0.2">
      <c r="A1" s="411" t="s">
        <v>598</v>
      </c>
      <c r="B1" s="564"/>
      <c r="C1" s="564"/>
      <c r="D1" s="403"/>
      <c r="E1" s="393"/>
      <c r="F1" s="392"/>
      <c r="G1" s="392"/>
      <c r="H1" s="392"/>
      <c r="I1" s="392"/>
      <c r="J1" s="392"/>
      <c r="K1" s="392"/>
      <c r="L1" s="392"/>
    </row>
    <row r="2" spans="1:12" ht="13.5" thickBot="1" x14ac:dyDescent="0.25">
      <c r="A2" s="404"/>
      <c r="B2" s="413">
        <v>41639</v>
      </c>
      <c r="C2" s="413">
        <v>41274</v>
      </c>
      <c r="D2" s="403"/>
    </row>
    <row r="3" spans="1:12" ht="12.75" x14ac:dyDescent="0.2">
      <c r="A3" s="330" t="s">
        <v>583</v>
      </c>
      <c r="B3" s="405">
        <v>-27.625006410000005</v>
      </c>
      <c r="C3" s="406">
        <v>-23.778841950000007</v>
      </c>
      <c r="D3" s="403"/>
    </row>
    <row r="4" spans="1:12" ht="12.75" x14ac:dyDescent="0.2">
      <c r="A4" s="330" t="s">
        <v>584</v>
      </c>
      <c r="B4" s="405">
        <v>-15.272974070000469</v>
      </c>
      <c r="C4" s="406">
        <v>-24.980310410000147</v>
      </c>
      <c r="D4" s="403"/>
    </row>
    <row r="5" spans="1:12" ht="12.75" x14ac:dyDescent="0.2">
      <c r="A5" s="330" t="s">
        <v>585</v>
      </c>
      <c r="B5" s="405">
        <v>-57.250832159999995</v>
      </c>
      <c r="C5" s="406">
        <v>-36.106834370000023</v>
      </c>
      <c r="D5" s="403"/>
    </row>
    <row r="6" spans="1:12" ht="12.75" x14ac:dyDescent="0.2">
      <c r="A6" s="330" t="s">
        <v>587</v>
      </c>
      <c r="B6" s="405">
        <v>103.92757938</v>
      </c>
      <c r="C6" s="406">
        <v>91.752563889999962</v>
      </c>
      <c r="D6" s="403"/>
    </row>
    <row r="7" spans="1:12" ht="12.75" x14ac:dyDescent="0.2">
      <c r="A7" s="330" t="s">
        <v>553</v>
      </c>
      <c r="B7" s="405">
        <v>-1.4109614700000093</v>
      </c>
      <c r="C7" s="406">
        <v>0</v>
      </c>
      <c r="D7" s="403"/>
    </row>
    <row r="8" spans="1:12" ht="12.75" x14ac:dyDescent="0.2">
      <c r="A8" s="407" t="s">
        <v>586</v>
      </c>
      <c r="B8" s="408">
        <v>2.3678052699995167</v>
      </c>
      <c r="C8" s="408">
        <v>7.0197294899997864</v>
      </c>
      <c r="D8" s="403"/>
    </row>
    <row r="9" spans="1:12" ht="12.75" x14ac:dyDescent="0.2">
      <c r="A9" s="330"/>
      <c r="B9" s="405"/>
      <c r="C9" s="406"/>
      <c r="D9" s="403"/>
    </row>
    <row r="10" spans="1:12" ht="12.75" x14ac:dyDescent="0.2">
      <c r="A10" s="330"/>
      <c r="B10" s="405"/>
      <c r="C10" s="406"/>
      <c r="D10" s="403"/>
    </row>
    <row r="11" spans="1:12" ht="12.75" x14ac:dyDescent="0.2">
      <c r="A11" s="330"/>
      <c r="B11" s="405"/>
      <c r="C11" s="406"/>
      <c r="D11" s="403"/>
    </row>
    <row r="12" spans="1:12" ht="12.75" x14ac:dyDescent="0.2">
      <c r="A12" s="330" t="s">
        <v>589</v>
      </c>
      <c r="B12" s="405"/>
      <c r="C12" s="406"/>
      <c r="D12" s="403"/>
    </row>
    <row r="13" spans="1:12" ht="12.75" x14ac:dyDescent="0.2">
      <c r="A13" s="330" t="s">
        <v>597</v>
      </c>
      <c r="B13" s="405">
        <v>-6.562608109999986</v>
      </c>
      <c r="C13" s="406">
        <v>-5.1188445899999646</v>
      </c>
      <c r="D13" s="403"/>
    </row>
    <row r="14" spans="1:12" ht="12.75" x14ac:dyDescent="0.2">
      <c r="A14" s="330" t="s">
        <v>590</v>
      </c>
      <c r="B14" s="405">
        <v>3.629363549999999</v>
      </c>
      <c r="C14" s="406">
        <v>9.4204684800000127</v>
      </c>
      <c r="D14" s="403"/>
    </row>
    <row r="15" spans="1:12" ht="12.75" x14ac:dyDescent="0.2">
      <c r="A15" s="330" t="s">
        <v>591</v>
      </c>
      <c r="B15" s="405">
        <v>2.8685793800000061</v>
      </c>
      <c r="C15" s="406">
        <v>2.5358854599999909</v>
      </c>
      <c r="D15" s="403"/>
    </row>
    <row r="16" spans="1:12" ht="12.75" x14ac:dyDescent="0.2">
      <c r="A16" s="330" t="s">
        <v>592</v>
      </c>
      <c r="B16" s="405">
        <v>8.8610251900000065</v>
      </c>
      <c r="C16" s="406">
        <v>9.4039363100000006</v>
      </c>
      <c r="D16" s="403"/>
    </row>
    <row r="17" spans="1:4" ht="12.75" x14ac:dyDescent="0.2">
      <c r="A17" s="330" t="s">
        <v>593</v>
      </c>
      <c r="B17" s="405">
        <v>1.5791731499999888</v>
      </c>
      <c r="C17" s="406">
        <v>0.63430629999999155</v>
      </c>
      <c r="D17" s="403"/>
    </row>
    <row r="18" spans="1:4" ht="12.75" x14ac:dyDescent="0.2">
      <c r="A18" s="330" t="s">
        <v>594</v>
      </c>
      <c r="B18" s="405">
        <v>-1.6769832699999976</v>
      </c>
      <c r="C18" s="406">
        <v>0</v>
      </c>
      <c r="D18" s="403"/>
    </row>
    <row r="19" spans="1:4" ht="12.75" x14ac:dyDescent="0.2">
      <c r="A19" s="330" t="s">
        <v>595</v>
      </c>
      <c r="B19" s="405">
        <v>-6.0040469799999814</v>
      </c>
      <c r="C19" s="406">
        <v>-9.4337168299998932</v>
      </c>
      <c r="D19" s="403"/>
    </row>
    <row r="20" spans="1:4" ht="12.75" x14ac:dyDescent="0.2">
      <c r="A20" s="331" t="s">
        <v>596</v>
      </c>
      <c r="B20" s="409">
        <v>-0.32669763999999929</v>
      </c>
      <c r="C20" s="410">
        <v>-0.65095161000000101</v>
      </c>
      <c r="D20" s="403"/>
    </row>
    <row r="21" spans="1:4" ht="12.75" x14ac:dyDescent="0.2">
      <c r="A21" s="407" t="s">
        <v>586</v>
      </c>
      <c r="B21" s="408">
        <f t="shared" ref="B21:C21" si="0">SUM(B13:B20)</f>
        <v>2.3678052700000358</v>
      </c>
      <c r="C21" s="408">
        <f t="shared" si="0"/>
        <v>6.7910835200001367</v>
      </c>
      <c r="D21" s="403"/>
    </row>
    <row r="22" spans="1:4" ht="12.75" x14ac:dyDescent="0.2">
      <c r="A22" s="330"/>
      <c r="B22" s="405"/>
      <c r="C22" s="406"/>
      <c r="D22" s="403"/>
    </row>
    <row r="23" spans="1:4" ht="12.75" x14ac:dyDescent="0.2">
      <c r="A23" s="330"/>
      <c r="B23" s="405"/>
      <c r="C23" s="406"/>
      <c r="D23" s="403"/>
    </row>
    <row r="24" spans="1:4" ht="12.75" x14ac:dyDescent="0.2">
      <c r="A24" s="330"/>
      <c r="B24" s="405"/>
      <c r="C24" s="406"/>
      <c r="D24" s="403"/>
    </row>
    <row r="25" spans="1:4" ht="12.75" x14ac:dyDescent="0.2">
      <c r="A25" s="330" t="s">
        <v>588</v>
      </c>
      <c r="B25" s="405"/>
      <c r="C25" s="406"/>
      <c r="D25" s="403"/>
    </row>
    <row r="26" spans="1:4" ht="12.75" x14ac:dyDescent="0.2">
      <c r="A26" s="330" t="s">
        <v>579</v>
      </c>
      <c r="B26" s="405">
        <v>-3.9101249799999933</v>
      </c>
      <c r="C26" s="406">
        <v>6</v>
      </c>
      <c r="D26" s="403"/>
    </row>
    <row r="27" spans="1:4" ht="12.75" x14ac:dyDescent="0.2">
      <c r="A27" s="330" t="s">
        <v>580</v>
      </c>
      <c r="B27" s="405">
        <v>9.055224999999913</v>
      </c>
      <c r="C27" s="406">
        <v>5</v>
      </c>
      <c r="D27" s="403"/>
    </row>
    <row r="28" spans="1:4" ht="12.75" x14ac:dyDescent="0.2">
      <c r="A28" s="330" t="s">
        <v>581</v>
      </c>
      <c r="B28" s="405">
        <v>-2.6454088100000024</v>
      </c>
      <c r="C28" s="406">
        <v>-4</v>
      </c>
      <c r="D28" s="403"/>
    </row>
    <row r="29" spans="1:4" ht="12.75" x14ac:dyDescent="0.2">
      <c r="A29" s="330" t="s">
        <v>582</v>
      </c>
      <c r="B29" s="405">
        <v>0.67372764999999701</v>
      </c>
      <c r="C29" s="406">
        <v>0</v>
      </c>
      <c r="D29" s="403"/>
    </row>
    <row r="30" spans="1:4" ht="12.75" x14ac:dyDescent="0.2">
      <c r="A30" s="330" t="s">
        <v>553</v>
      </c>
      <c r="B30" s="405">
        <v>-0.80561358999999699</v>
      </c>
      <c r="C30" s="406">
        <v>0</v>
      </c>
      <c r="D30" s="403"/>
    </row>
    <row r="31" spans="1:4" ht="12.75" x14ac:dyDescent="0.2">
      <c r="A31" s="407" t="s">
        <v>586</v>
      </c>
      <c r="B31" s="408">
        <f t="shared" ref="B31:C31" si="1">SUM(B26:B30)</f>
        <v>2.3678052699999168</v>
      </c>
      <c r="C31" s="408">
        <f t="shared" si="1"/>
        <v>7</v>
      </c>
      <c r="D31" s="403"/>
    </row>
    <row r="33" spans="1:1" x14ac:dyDescent="0.2">
      <c r="A33" s="330"/>
    </row>
    <row r="34" spans="1:1" x14ac:dyDescent="0.2">
      <c r="A34" s="332" t="s">
        <v>502</v>
      </c>
    </row>
    <row r="35" spans="1:1" x14ac:dyDescent="0.2">
      <c r="A35" s="332" t="s">
        <v>503</v>
      </c>
    </row>
    <row r="36" spans="1:1" x14ac:dyDescent="0.2">
      <c r="A36" s="332" t="s">
        <v>504</v>
      </c>
    </row>
    <row r="37" spans="1:1" x14ac:dyDescent="0.2">
      <c r="A37" s="332"/>
    </row>
    <row r="38" spans="1:1" x14ac:dyDescent="0.2">
      <c r="A38" s="332" t="s">
        <v>505</v>
      </c>
    </row>
    <row r="39" spans="1:1" x14ac:dyDescent="0.2">
      <c r="A39" s="412" t="s">
        <v>599</v>
      </c>
    </row>
  </sheetData>
  <mergeCells count="1">
    <mergeCell ref="B1:C1"/>
  </mergeCells>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28"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zoomScaleNormal="100" workbookViewId="0">
      <selection activeCell="F33" sqref="F33"/>
    </sheetView>
  </sheetViews>
  <sheetFormatPr baseColWidth="10" defaultColWidth="11" defaultRowHeight="12" x14ac:dyDescent="0.2"/>
  <cols>
    <col min="1" max="1" width="23.125" style="340" customWidth="1"/>
    <col min="2" max="2" width="9.5" style="340" customWidth="1"/>
    <col min="3" max="3" width="10.25" style="340" customWidth="1"/>
    <col min="4" max="4" width="11.25" style="340" customWidth="1"/>
    <col min="5" max="5" width="17.375" style="340" customWidth="1"/>
    <col min="6" max="6" width="10.625" style="340" customWidth="1"/>
    <col min="7" max="7" width="10.875" style="340" customWidth="1"/>
    <col min="8" max="16384" width="11" style="340"/>
  </cols>
  <sheetData>
    <row r="1" spans="1:18" x14ac:dyDescent="0.2">
      <c r="A1" s="111" t="s">
        <v>78</v>
      </c>
      <c r="B1" s="111"/>
      <c r="C1" s="111"/>
      <c r="D1" s="111"/>
      <c r="E1" s="111"/>
      <c r="F1" s="112"/>
      <c r="J1" s="111"/>
      <c r="K1" s="111"/>
      <c r="L1" s="111"/>
      <c r="M1" s="111"/>
      <c r="N1" s="111"/>
      <c r="O1" s="480"/>
      <c r="P1" s="15"/>
      <c r="Q1" s="15"/>
      <c r="R1" s="15"/>
    </row>
    <row r="2" spans="1:18" ht="14.25" x14ac:dyDescent="0.2">
      <c r="A2" s="113" t="s">
        <v>79</v>
      </c>
      <c r="B2" s="113"/>
      <c r="C2" s="113"/>
      <c r="D2" s="113"/>
      <c r="E2" s="113"/>
      <c r="F2" s="112"/>
      <c r="J2" s="113"/>
      <c r="K2" s="113"/>
      <c r="L2" s="113"/>
      <c r="M2" s="487"/>
      <c r="N2" s="113"/>
      <c r="O2" s="480"/>
      <c r="P2" s="15"/>
      <c r="Q2" s="15"/>
      <c r="R2" s="15"/>
    </row>
    <row r="3" spans="1:18" x14ac:dyDescent="0.2">
      <c r="A3" s="113" t="s">
        <v>80</v>
      </c>
      <c r="B3" s="113"/>
      <c r="C3" s="113"/>
      <c r="D3" s="113"/>
      <c r="E3" s="113"/>
      <c r="F3" s="112"/>
      <c r="J3" s="113"/>
      <c r="K3" s="113"/>
      <c r="L3" s="113"/>
      <c r="M3" s="113"/>
      <c r="N3" s="113"/>
      <c r="O3" s="480"/>
      <c r="P3" s="15"/>
      <c r="Q3" s="15"/>
      <c r="R3" s="15"/>
    </row>
    <row r="4" spans="1:18" x14ac:dyDescent="0.2">
      <c r="A4" s="517" t="s">
        <v>81</v>
      </c>
      <c r="B4" s="517"/>
      <c r="C4" s="517"/>
      <c r="D4" s="517"/>
      <c r="E4" s="517"/>
      <c r="F4" s="112"/>
      <c r="J4" s="517"/>
      <c r="K4" s="517"/>
      <c r="L4" s="517"/>
      <c r="M4" s="517"/>
      <c r="N4" s="517"/>
      <c r="O4" s="480"/>
      <c r="P4" s="15"/>
      <c r="Q4" s="15"/>
      <c r="R4" s="15"/>
    </row>
    <row r="5" spans="1:18" x14ac:dyDescent="0.2">
      <c r="A5" s="112" t="s">
        <v>82</v>
      </c>
      <c r="B5" s="114"/>
      <c r="C5" s="114"/>
      <c r="D5" s="115"/>
      <c r="E5" s="112"/>
      <c r="F5" s="112"/>
      <c r="J5" s="480"/>
      <c r="K5" s="114"/>
      <c r="L5" s="114"/>
      <c r="M5" s="115"/>
      <c r="N5" s="480"/>
      <c r="O5" s="480"/>
      <c r="P5" s="15"/>
      <c r="Q5" s="15"/>
      <c r="R5" s="15"/>
    </row>
    <row r="6" spans="1:18" x14ac:dyDescent="0.2">
      <c r="A6" s="112"/>
      <c r="B6" s="114"/>
      <c r="C6" s="114"/>
      <c r="D6" s="115"/>
      <c r="E6" s="112"/>
      <c r="F6" s="112"/>
      <c r="J6" s="480"/>
      <c r="K6" s="114"/>
      <c r="L6" s="114"/>
      <c r="M6" s="115"/>
      <c r="N6" s="480"/>
      <c r="O6" s="480"/>
      <c r="P6" s="15"/>
      <c r="Q6" s="15"/>
      <c r="R6" s="15"/>
    </row>
    <row r="7" spans="1:18" x14ac:dyDescent="0.2">
      <c r="A7" s="112"/>
      <c r="B7" s="114"/>
      <c r="C7" s="114"/>
      <c r="D7" s="115"/>
      <c r="E7" s="112"/>
      <c r="F7" s="112"/>
      <c r="J7" s="480"/>
      <c r="K7" s="114"/>
      <c r="L7" s="114"/>
      <c r="M7" s="115"/>
      <c r="N7" s="480"/>
      <c r="O7" s="480"/>
      <c r="P7" s="15"/>
      <c r="Q7" s="15"/>
      <c r="R7" s="15"/>
    </row>
    <row r="8" spans="1:18" x14ac:dyDescent="0.2">
      <c r="A8" s="111" t="s">
        <v>83</v>
      </c>
      <c r="B8" s="114"/>
      <c r="C8" s="114"/>
      <c r="D8" s="115"/>
      <c r="E8" s="112"/>
      <c r="F8" s="112"/>
      <c r="J8" s="111"/>
      <c r="K8" s="114"/>
      <c r="L8" s="114"/>
      <c r="M8" s="115"/>
      <c r="N8" s="480"/>
      <c r="O8" s="480"/>
      <c r="P8" s="480"/>
      <c r="Q8" s="15"/>
      <c r="R8" s="15"/>
    </row>
    <row r="9" spans="1:18" x14ac:dyDescent="0.2">
      <c r="A9" s="113" t="s">
        <v>84</v>
      </c>
      <c r="B9" s="113"/>
      <c r="C9" s="113"/>
      <c r="D9" s="113"/>
      <c r="E9" s="113"/>
      <c r="F9" s="112"/>
      <c r="J9" s="113"/>
      <c r="K9" s="113"/>
      <c r="L9" s="113"/>
      <c r="M9" s="113"/>
      <c r="N9" s="113"/>
      <c r="O9" s="480"/>
      <c r="P9" s="480"/>
      <c r="Q9" s="15"/>
      <c r="R9" s="15"/>
    </row>
    <row r="10" spans="1:18" x14ac:dyDescent="0.2">
      <c r="A10" s="427" t="s">
        <v>623</v>
      </c>
      <c r="B10" s="113"/>
      <c r="C10" s="113"/>
      <c r="D10" s="113"/>
      <c r="E10" s="113"/>
      <c r="F10" s="112"/>
      <c r="J10" s="113"/>
      <c r="K10" s="113"/>
      <c r="L10" s="113"/>
      <c r="M10" s="113"/>
      <c r="N10" s="113"/>
      <c r="O10" s="480"/>
      <c r="P10" s="480"/>
      <c r="Q10" s="15"/>
      <c r="R10" s="15"/>
    </row>
    <row r="11" spans="1:18" x14ac:dyDescent="0.2">
      <c r="A11" s="113" t="s">
        <v>85</v>
      </c>
      <c r="B11" s="113"/>
      <c r="C11" s="113"/>
      <c r="D11" s="113"/>
      <c r="E11" s="113"/>
      <c r="F11" s="112"/>
      <c r="J11" s="517"/>
      <c r="K11" s="517"/>
      <c r="L11" s="517"/>
      <c r="M11" s="517"/>
      <c r="N11" s="517"/>
      <c r="O11" s="480"/>
      <c r="P11" s="480"/>
      <c r="Q11" s="15"/>
      <c r="R11" s="15"/>
    </row>
    <row r="12" spans="1:18" x14ac:dyDescent="0.2">
      <c r="A12" s="113" t="s">
        <v>86</v>
      </c>
      <c r="B12" s="113"/>
      <c r="C12" s="113"/>
      <c r="D12" s="113"/>
      <c r="E12" s="113"/>
      <c r="F12" s="112"/>
      <c r="J12" s="480"/>
      <c r="K12" s="114"/>
      <c r="L12" s="114"/>
      <c r="M12" s="115"/>
      <c r="N12" s="480"/>
      <c r="O12" s="480"/>
      <c r="P12" s="480"/>
      <c r="Q12" s="15"/>
      <c r="R12" s="15"/>
    </row>
    <row r="13" spans="1:18" x14ac:dyDescent="0.2">
      <c r="A13" s="427" t="s">
        <v>610</v>
      </c>
      <c r="B13" s="113"/>
      <c r="C13" s="113"/>
      <c r="D13" s="113"/>
      <c r="E13" s="113"/>
      <c r="F13" s="112"/>
      <c r="J13" s="15"/>
      <c r="K13" s="15"/>
      <c r="L13" s="15"/>
      <c r="M13" s="15"/>
      <c r="N13" s="15"/>
      <c r="O13" s="15"/>
      <c r="P13" s="15"/>
      <c r="Q13" s="15"/>
      <c r="R13" s="15"/>
    </row>
    <row r="14" spans="1:18" x14ac:dyDescent="0.2">
      <c r="A14" s="113" t="s">
        <v>87</v>
      </c>
      <c r="B14" s="113"/>
      <c r="C14" s="113"/>
      <c r="D14" s="113"/>
      <c r="E14" s="113"/>
      <c r="F14" s="112"/>
      <c r="J14" s="14"/>
      <c r="K14" s="15"/>
      <c r="L14" s="15"/>
      <c r="M14" s="15"/>
      <c r="N14" s="15"/>
      <c r="O14" s="15"/>
      <c r="P14" s="15"/>
      <c r="Q14" s="15"/>
      <c r="R14" s="15"/>
    </row>
    <row r="15" spans="1:18" x14ac:dyDescent="0.2">
      <c r="J15" s="15"/>
      <c r="K15" s="15"/>
      <c r="L15" s="15"/>
      <c r="M15" s="15"/>
      <c r="N15" s="15"/>
      <c r="O15" s="15"/>
      <c r="P15" s="15"/>
      <c r="Q15" s="15"/>
      <c r="R15" s="15"/>
    </row>
    <row r="16" spans="1:18" x14ac:dyDescent="0.2">
      <c r="J16" s="14"/>
      <c r="K16" s="492"/>
      <c r="L16" s="492"/>
      <c r="M16" s="492"/>
      <c r="N16" s="495"/>
      <c r="O16" s="495"/>
      <c r="P16" s="495"/>
      <c r="Q16" s="15"/>
      <c r="R16" s="15"/>
    </row>
    <row r="17" spans="1:18" x14ac:dyDescent="0.2">
      <c r="A17" s="14" t="s">
        <v>88</v>
      </c>
      <c r="J17" s="15"/>
      <c r="K17" s="496"/>
      <c r="L17" s="434"/>
      <c r="M17" s="497"/>
      <c r="N17" s="498"/>
      <c r="O17" s="247"/>
      <c r="P17" s="499"/>
      <c r="Q17" s="15"/>
      <c r="R17" s="15"/>
    </row>
    <row r="18" spans="1:18" x14ac:dyDescent="0.2">
      <c r="J18" s="15"/>
      <c r="K18" s="496"/>
      <c r="L18" s="434"/>
      <c r="M18" s="497"/>
      <c r="N18" s="498"/>
      <c r="O18" s="247"/>
      <c r="P18" s="499"/>
      <c r="Q18" s="15"/>
      <c r="R18" s="15"/>
    </row>
    <row r="19" spans="1:18" ht="48.75" thickBot="1" x14ac:dyDescent="0.25">
      <c r="A19" s="98" t="s">
        <v>89</v>
      </c>
      <c r="B19" s="374" t="s">
        <v>627</v>
      </c>
      <c r="C19" s="488" t="s">
        <v>630</v>
      </c>
      <c r="D19" s="373" t="s">
        <v>626</v>
      </c>
      <c r="E19" s="375" t="s">
        <v>537</v>
      </c>
      <c r="F19" s="375" t="s">
        <v>611</v>
      </c>
      <c r="G19" s="375" t="s">
        <v>538</v>
      </c>
      <c r="J19" s="15"/>
      <c r="K19" s="496"/>
      <c r="L19" s="247"/>
      <c r="M19" s="499"/>
      <c r="N19" s="498"/>
      <c r="O19" s="247"/>
      <c r="P19" s="499"/>
      <c r="Q19" s="15"/>
      <c r="R19" s="15"/>
    </row>
    <row r="20" spans="1:18" s="384" customFormat="1" x14ac:dyDescent="0.2">
      <c r="A20" s="423" t="s">
        <v>531</v>
      </c>
      <c r="B20" s="489">
        <v>21.7</v>
      </c>
      <c r="C20" s="381">
        <v>1168</v>
      </c>
      <c r="D20" s="490">
        <v>14.75</v>
      </c>
      <c r="E20" s="116">
        <v>26.21</v>
      </c>
      <c r="F20" s="83">
        <v>1618</v>
      </c>
      <c r="G20" s="117">
        <v>10.210000000000001</v>
      </c>
      <c r="J20" s="15"/>
      <c r="K20" s="247"/>
      <c r="L20" s="247"/>
      <c r="M20" s="15"/>
      <c r="N20" s="15"/>
      <c r="O20" s="15"/>
      <c r="P20" s="15"/>
      <c r="Q20" s="15"/>
      <c r="R20" s="15"/>
    </row>
    <row r="21" spans="1:18" s="384" customFormat="1" ht="14.25" x14ac:dyDescent="0.2">
      <c r="A21" s="423" t="s">
        <v>532</v>
      </c>
      <c r="B21" s="489">
        <v>26.8</v>
      </c>
      <c r="C21" s="381">
        <v>346</v>
      </c>
      <c r="D21" s="490">
        <v>14.5</v>
      </c>
      <c r="E21" s="116">
        <v>27.27</v>
      </c>
      <c r="F21" s="83">
        <v>326</v>
      </c>
      <c r="G21" s="117">
        <v>14.87</v>
      </c>
      <c r="J21" s="120"/>
      <c r="K21" s="247"/>
      <c r="L21" s="247"/>
      <c r="M21" s="15"/>
      <c r="N21" s="15"/>
      <c r="O21" s="15"/>
      <c r="P21" s="15"/>
      <c r="Q21" s="15"/>
      <c r="R21" s="15"/>
    </row>
    <row r="22" spans="1:18" s="384" customFormat="1" ht="14.25" x14ac:dyDescent="0.2">
      <c r="A22" s="21" t="s">
        <v>533</v>
      </c>
      <c r="B22" s="491">
        <v>24.15</v>
      </c>
      <c r="C22" s="23">
        <v>430</v>
      </c>
      <c r="D22" s="119">
        <v>19.690000000000001</v>
      </c>
      <c r="E22" s="118">
        <v>23.5</v>
      </c>
      <c r="F22" s="23">
        <v>535</v>
      </c>
      <c r="G22" s="119">
        <v>15.44</v>
      </c>
      <c r="J22" s="120"/>
      <c r="K22" s="247"/>
      <c r="L22" s="247"/>
      <c r="M22" s="15"/>
      <c r="N22" s="15"/>
      <c r="O22" s="15"/>
      <c r="P22" s="15"/>
      <c r="Q22" s="15"/>
      <c r="R22" s="15"/>
    </row>
    <row r="23" spans="1:18" x14ac:dyDescent="0.2">
      <c r="B23" s="83"/>
      <c r="C23" s="83"/>
      <c r="J23" s="15"/>
      <c r="K23" s="15"/>
      <c r="L23" s="15"/>
      <c r="M23" s="15"/>
      <c r="N23" s="15"/>
      <c r="O23" s="15"/>
      <c r="P23" s="15"/>
      <c r="Q23" s="15"/>
      <c r="R23" s="15"/>
    </row>
    <row r="24" spans="1:18" ht="14.25" x14ac:dyDescent="0.2">
      <c r="A24" s="494" t="s">
        <v>628</v>
      </c>
      <c r="B24" s="83"/>
      <c r="C24" s="83"/>
      <c r="J24" s="480"/>
      <c r="K24" s="480"/>
      <c r="L24" s="480"/>
      <c r="M24" s="480"/>
      <c r="N24" s="480"/>
      <c r="O24" s="15"/>
      <c r="P24" s="15"/>
      <c r="Q24" s="15"/>
      <c r="R24" s="15"/>
    </row>
    <row r="25" spans="1:18" ht="14.25" x14ac:dyDescent="0.2">
      <c r="A25" s="493" t="s">
        <v>629</v>
      </c>
      <c r="J25" s="15"/>
      <c r="K25" s="15"/>
      <c r="L25" s="15"/>
      <c r="M25" s="15"/>
      <c r="N25" s="15"/>
      <c r="O25" s="15"/>
      <c r="P25" s="15"/>
      <c r="Q25" s="15"/>
      <c r="R25" s="15"/>
    </row>
    <row r="26" spans="1:18" x14ac:dyDescent="0.2">
      <c r="J26" s="15"/>
      <c r="K26" s="15"/>
      <c r="L26" s="15"/>
      <c r="M26" s="15"/>
      <c r="N26" s="15"/>
      <c r="O26" s="15"/>
      <c r="P26" s="15"/>
      <c r="Q26" s="15"/>
      <c r="R26" s="15"/>
    </row>
    <row r="27" spans="1:18" x14ac:dyDescent="0.2">
      <c r="A27" s="463" t="s">
        <v>621</v>
      </c>
      <c r="J27" s="15"/>
      <c r="K27" s="15"/>
      <c r="L27" s="15"/>
      <c r="M27" s="15"/>
      <c r="N27" s="15"/>
      <c r="O27" s="15"/>
      <c r="P27" s="15"/>
      <c r="Q27" s="15"/>
      <c r="R27" s="15"/>
    </row>
    <row r="28" spans="1:18" x14ac:dyDescent="0.2">
      <c r="A28" s="463" t="s">
        <v>622</v>
      </c>
    </row>
    <row r="29" spans="1:18" x14ac:dyDescent="0.2">
      <c r="A29" s="111"/>
      <c r="B29" s="111"/>
      <c r="C29" s="111"/>
      <c r="D29" s="111"/>
      <c r="E29" s="111"/>
      <c r="F29" s="459"/>
      <c r="G29" s="462"/>
    </row>
    <row r="30" spans="1:18" x14ac:dyDescent="0.2">
      <c r="A30" s="113"/>
      <c r="B30" s="113"/>
      <c r="C30" s="113"/>
      <c r="D30" s="113"/>
      <c r="E30" s="113"/>
      <c r="F30" s="459"/>
      <c r="G30" s="462"/>
    </row>
    <row r="31" spans="1:18" x14ac:dyDescent="0.2">
      <c r="A31" s="113"/>
      <c r="B31" s="113"/>
      <c r="C31" s="113"/>
      <c r="D31" s="113"/>
      <c r="E31" s="113"/>
      <c r="F31" s="459"/>
      <c r="G31" s="462"/>
      <c r="H31" s="462"/>
    </row>
    <row r="32" spans="1:18" x14ac:dyDescent="0.2">
      <c r="A32" s="517"/>
      <c r="B32" s="517"/>
      <c r="C32" s="517"/>
      <c r="D32" s="517"/>
      <c r="E32" s="517"/>
      <c r="F32" s="459"/>
      <c r="G32" s="462"/>
      <c r="H32" s="462"/>
    </row>
    <row r="33" spans="1:8" x14ac:dyDescent="0.2">
      <c r="A33" s="459"/>
      <c r="B33" s="114"/>
      <c r="C33" s="114"/>
      <c r="D33" s="115"/>
      <c r="E33" s="459"/>
      <c r="F33" s="459"/>
      <c r="G33" s="462"/>
      <c r="H33" s="462"/>
    </row>
    <row r="34" spans="1:8" x14ac:dyDescent="0.2">
      <c r="A34" s="459"/>
      <c r="B34" s="114"/>
      <c r="C34" s="114"/>
      <c r="D34" s="115"/>
      <c r="E34" s="459"/>
      <c r="F34" s="459"/>
      <c r="G34" s="462"/>
      <c r="H34" s="462"/>
    </row>
    <row r="35" spans="1:8" x14ac:dyDescent="0.2">
      <c r="A35" s="459"/>
      <c r="B35" s="114"/>
      <c r="C35" s="114"/>
      <c r="D35" s="115"/>
      <c r="E35" s="459"/>
      <c r="F35" s="459"/>
      <c r="G35" s="462"/>
      <c r="H35" s="462"/>
    </row>
    <row r="36" spans="1:8" x14ac:dyDescent="0.2">
      <c r="A36" s="111"/>
      <c r="B36" s="114"/>
      <c r="C36" s="114"/>
      <c r="D36" s="115"/>
      <c r="E36" s="459"/>
      <c r="F36" s="459"/>
      <c r="G36" s="462"/>
      <c r="H36" s="462"/>
    </row>
    <row r="37" spans="1:8" x14ac:dyDescent="0.2">
      <c r="A37" s="113"/>
      <c r="B37" s="113"/>
      <c r="C37" s="113"/>
      <c r="D37" s="113"/>
      <c r="E37" s="113"/>
      <c r="F37" s="459"/>
      <c r="G37" s="462"/>
      <c r="H37" s="462"/>
    </row>
    <row r="38" spans="1:8" x14ac:dyDescent="0.2">
      <c r="A38" s="113"/>
      <c r="B38" s="113"/>
      <c r="C38" s="113"/>
      <c r="D38" s="113"/>
      <c r="E38" s="113"/>
      <c r="F38" s="459"/>
      <c r="G38" s="462"/>
      <c r="H38" s="462"/>
    </row>
    <row r="39" spans="1:8" x14ac:dyDescent="0.2">
      <c r="A39" s="113"/>
      <c r="B39" s="113"/>
      <c r="C39" s="113"/>
      <c r="D39" s="113"/>
      <c r="E39" s="113"/>
      <c r="F39" s="459"/>
      <c r="G39" s="462"/>
      <c r="H39" s="462"/>
    </row>
    <row r="40" spans="1:8" x14ac:dyDescent="0.2">
      <c r="A40" s="113"/>
      <c r="B40" s="113"/>
      <c r="C40" s="113"/>
      <c r="D40" s="113"/>
      <c r="E40" s="113"/>
      <c r="F40" s="459"/>
      <c r="G40" s="462"/>
      <c r="H40" s="462"/>
    </row>
    <row r="41" spans="1:8" x14ac:dyDescent="0.2">
      <c r="A41" s="113"/>
      <c r="B41" s="113"/>
      <c r="C41" s="113"/>
      <c r="D41" s="113"/>
      <c r="E41" s="113"/>
      <c r="F41" s="459"/>
      <c r="G41" s="462"/>
      <c r="H41" s="462"/>
    </row>
    <row r="42" spans="1:8" x14ac:dyDescent="0.2">
      <c r="A42" s="113"/>
      <c r="B42" s="113"/>
      <c r="C42" s="113"/>
      <c r="D42" s="113"/>
      <c r="E42" s="113"/>
      <c r="F42" s="459"/>
      <c r="G42" s="462"/>
    </row>
  </sheetData>
  <mergeCells count="4">
    <mergeCell ref="A4:E4"/>
    <mergeCell ref="A32:E32"/>
    <mergeCell ref="J4:N4"/>
    <mergeCell ref="J11:N11"/>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activeCell="G8" sqref="G8"/>
    </sheetView>
  </sheetViews>
  <sheetFormatPr baseColWidth="10" defaultColWidth="11" defaultRowHeight="12" x14ac:dyDescent="0.2"/>
  <cols>
    <col min="1" max="1" width="38.25" style="17" bestFit="1" customWidth="1"/>
    <col min="2" max="3" width="11.25" style="17" customWidth="1"/>
    <col min="4" max="4" width="16.375" style="17" customWidth="1"/>
    <col min="5" max="5" width="11.25" style="17" customWidth="1"/>
    <col min="6" max="16384" width="11" style="17"/>
  </cols>
  <sheetData>
    <row r="1" spans="1:10" x14ac:dyDescent="0.2">
      <c r="A1" s="24"/>
    </row>
    <row r="2" spans="1:10" x14ac:dyDescent="0.2">
      <c r="A2" s="96" t="s">
        <v>90</v>
      </c>
      <c r="E2" s="15"/>
      <c r="F2" s="15"/>
      <c r="G2" s="15"/>
      <c r="H2" s="15"/>
      <c r="I2" s="15"/>
      <c r="J2" s="15"/>
    </row>
    <row r="3" spans="1:10" x14ac:dyDescent="0.2">
      <c r="E3" s="256"/>
      <c r="F3" s="15"/>
      <c r="G3" s="15"/>
      <c r="H3" s="15"/>
      <c r="I3" s="15"/>
      <c r="J3" s="15"/>
    </row>
    <row r="4" spans="1:10" x14ac:dyDescent="0.2">
      <c r="A4" s="15"/>
      <c r="B4" s="121" t="s">
        <v>91</v>
      </c>
      <c r="C4" s="122" t="s">
        <v>92</v>
      </c>
      <c r="D4" s="15"/>
      <c r="E4" s="15"/>
      <c r="F4" s="15"/>
      <c r="G4" s="15"/>
      <c r="H4" s="15"/>
      <c r="I4" s="15"/>
      <c r="J4" s="15"/>
    </row>
    <row r="5" spans="1:10" ht="12.75" thickBot="1" x14ac:dyDescent="0.25">
      <c r="A5" s="123" t="s">
        <v>93</v>
      </c>
      <c r="B5" s="385">
        <v>41912</v>
      </c>
      <c r="C5" s="387">
        <v>41639</v>
      </c>
      <c r="D5" s="67"/>
      <c r="E5" s="15"/>
      <c r="F5" s="121"/>
      <c r="G5" s="122"/>
      <c r="H5" s="15"/>
      <c r="I5" s="15"/>
      <c r="J5" s="15"/>
    </row>
    <row r="6" spans="1:10" s="384" customFormat="1" x14ac:dyDescent="0.2">
      <c r="A6" s="113" t="s">
        <v>631</v>
      </c>
      <c r="B6" s="89">
        <v>1426</v>
      </c>
      <c r="C6" s="89">
        <v>1131</v>
      </c>
      <c r="D6" s="103"/>
      <c r="E6" s="486"/>
      <c r="F6" s="317"/>
      <c r="G6" s="428"/>
      <c r="H6" s="67"/>
      <c r="I6" s="15"/>
      <c r="J6" s="15"/>
    </row>
    <row r="7" spans="1:10" s="384" customFormat="1" x14ac:dyDescent="0.2">
      <c r="A7" s="486" t="s">
        <v>518</v>
      </c>
      <c r="B7" s="90">
        <v>35</v>
      </c>
      <c r="C7" s="90">
        <v>35</v>
      </c>
      <c r="D7" s="103"/>
      <c r="E7" s="113"/>
      <c r="F7" s="89"/>
      <c r="G7" s="89"/>
      <c r="H7" s="67"/>
      <c r="I7" s="15"/>
      <c r="J7" s="15"/>
    </row>
    <row r="8" spans="1:10" s="384" customFormat="1" x14ac:dyDescent="0.2">
      <c r="A8" s="483" t="s">
        <v>612</v>
      </c>
      <c r="B8" s="83">
        <v>133</v>
      </c>
      <c r="C8" s="83">
        <v>119</v>
      </c>
      <c r="D8" s="103"/>
      <c r="E8" s="486"/>
      <c r="F8" s="90"/>
      <c r="G8" s="90"/>
      <c r="H8" s="103"/>
      <c r="I8" s="124"/>
      <c r="J8" s="15"/>
    </row>
    <row r="9" spans="1:10" s="388" customFormat="1" x14ac:dyDescent="0.2">
      <c r="A9" s="486" t="s">
        <v>520</v>
      </c>
      <c r="B9" s="90">
        <v>85</v>
      </c>
      <c r="C9" s="90">
        <v>66</v>
      </c>
      <c r="D9" s="103"/>
      <c r="E9" s="15"/>
      <c r="F9" s="247"/>
      <c r="G9" s="247"/>
      <c r="H9" s="103"/>
      <c r="I9" s="124"/>
      <c r="J9" s="15"/>
    </row>
    <row r="10" spans="1:10" s="384" customFormat="1" x14ac:dyDescent="0.2">
      <c r="A10" s="486" t="s">
        <v>613</v>
      </c>
      <c r="B10" s="90">
        <v>101</v>
      </c>
      <c r="C10" s="90">
        <v>33</v>
      </c>
      <c r="D10" s="103"/>
      <c r="E10" s="486"/>
      <c r="F10" s="90"/>
      <c r="G10" s="90"/>
      <c r="H10" s="103"/>
      <c r="I10" s="124"/>
      <c r="J10" s="15"/>
    </row>
    <row r="11" spans="1:10" x14ac:dyDescent="0.2">
      <c r="A11" s="486" t="s">
        <v>618</v>
      </c>
      <c r="B11" s="17">
        <v>11</v>
      </c>
      <c r="C11" s="17">
        <v>54</v>
      </c>
      <c r="D11" s="67"/>
      <c r="E11" s="486"/>
      <c r="F11" s="90"/>
      <c r="G11" s="90"/>
      <c r="H11" s="103"/>
      <c r="I11" s="124"/>
      <c r="J11" s="15"/>
    </row>
    <row r="12" spans="1:10" x14ac:dyDescent="0.2">
      <c r="A12" s="500" t="s">
        <v>614</v>
      </c>
      <c r="B12" s="501">
        <v>1791</v>
      </c>
      <c r="C12" s="501">
        <v>1438</v>
      </c>
      <c r="E12" s="486"/>
      <c r="F12" s="89"/>
      <c r="G12" s="89"/>
      <c r="H12" s="103"/>
      <c r="I12" s="124"/>
      <c r="J12" s="15"/>
    </row>
    <row r="13" spans="1:10" x14ac:dyDescent="0.2">
      <c r="E13" s="124"/>
      <c r="F13" s="95"/>
      <c r="G13" s="90"/>
      <c r="H13" s="67"/>
      <c r="I13" s="124"/>
      <c r="J13" s="15"/>
    </row>
    <row r="14" spans="1:10" x14ac:dyDescent="0.2">
      <c r="A14" s="388"/>
      <c r="E14" s="15"/>
      <c r="F14" s="15"/>
      <c r="G14" s="15"/>
      <c r="H14" s="15"/>
      <c r="I14" s="15"/>
      <c r="J14" s="15"/>
    </row>
    <row r="15" spans="1:10" x14ac:dyDescent="0.2">
      <c r="A15" s="486"/>
      <c r="B15" s="88"/>
      <c r="C15" s="88"/>
      <c r="D15" s="15"/>
      <c r="E15" s="15"/>
      <c r="F15" s="15"/>
      <c r="G15" s="15"/>
      <c r="H15" s="15"/>
      <c r="I15" s="15"/>
      <c r="J15" s="15"/>
    </row>
    <row r="16" spans="1:10" x14ac:dyDescent="0.2">
      <c r="A16" s="15"/>
      <c r="B16" s="15"/>
      <c r="C16" s="15"/>
      <c r="D16" s="15"/>
      <c r="E16" s="15"/>
      <c r="F16" s="15"/>
      <c r="G16" s="15"/>
      <c r="H16" s="15"/>
      <c r="I16" s="15"/>
      <c r="J16" s="15"/>
    </row>
    <row r="17" spans="1:10" x14ac:dyDescent="0.2">
      <c r="A17" s="486"/>
      <c r="B17" s="88"/>
      <c r="C17" s="88"/>
      <c r="D17" s="15"/>
      <c r="E17" s="15"/>
      <c r="F17" s="15"/>
      <c r="G17" s="15"/>
      <c r="H17" s="15"/>
      <c r="I17" s="15"/>
      <c r="J17" s="15"/>
    </row>
    <row r="18" spans="1:10" x14ac:dyDescent="0.2">
      <c r="A18" s="486"/>
      <c r="B18" s="88"/>
      <c r="C18" s="88"/>
      <c r="D18" s="15"/>
      <c r="E18" s="15"/>
      <c r="F18" s="15"/>
      <c r="G18" s="15"/>
      <c r="H18" s="15"/>
      <c r="I18" s="15"/>
      <c r="J18" s="15"/>
    </row>
    <row r="19" spans="1:10" ht="12.75" x14ac:dyDescent="0.2">
      <c r="A19" s="502"/>
      <c r="B19" s="88"/>
      <c r="C19" s="88"/>
      <c r="D19" s="15"/>
      <c r="E19" s="15"/>
      <c r="F19" s="15"/>
      <c r="G19" s="15"/>
      <c r="H19" s="15"/>
      <c r="I19" s="15"/>
      <c r="J19" s="15"/>
    </row>
    <row r="20" spans="1:10" x14ac:dyDescent="0.2">
      <c r="A20" s="486"/>
      <c r="B20" s="114"/>
      <c r="C20" s="114"/>
      <c r="D20" s="15"/>
      <c r="E20" s="15"/>
      <c r="F20" s="15"/>
      <c r="G20" s="15"/>
      <c r="H20" s="15"/>
      <c r="I20" s="15"/>
      <c r="J20" s="15"/>
    </row>
    <row r="21" spans="1:10" x14ac:dyDescent="0.2">
      <c r="A21" s="124"/>
      <c r="B21" s="101"/>
      <c r="C21" s="88"/>
      <c r="D21" s="15"/>
    </row>
    <row r="22" spans="1:10" x14ac:dyDescent="0.2">
      <c r="A22" s="465"/>
      <c r="B22" s="88"/>
      <c r="C22" s="88"/>
      <c r="D22" s="15"/>
    </row>
    <row r="23" spans="1:10" x14ac:dyDescent="0.2">
      <c r="A23" s="465"/>
      <c r="B23" s="114"/>
      <c r="C23" s="114"/>
      <c r="D23" s="15"/>
    </row>
    <row r="24" spans="1:10" x14ac:dyDescent="0.2">
      <c r="A24" s="124"/>
      <c r="B24" s="101"/>
      <c r="C24" s="88"/>
      <c r="D24" s="15"/>
    </row>
    <row r="25" spans="1:10" x14ac:dyDescent="0.2">
      <c r="A25" s="465"/>
      <c r="B25" s="114"/>
      <c r="C25" s="114"/>
      <c r="D25" s="15"/>
    </row>
    <row r="26" spans="1:10" x14ac:dyDescent="0.2">
      <c r="A26" s="124"/>
      <c r="B26" s="101"/>
      <c r="C26" s="88"/>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topLeftCell="A7" zoomScaleNormal="100" workbookViewId="0">
      <selection activeCell="K13" sqref="K13"/>
    </sheetView>
  </sheetViews>
  <sheetFormatPr baseColWidth="10" defaultColWidth="11" defaultRowHeight="12" x14ac:dyDescent="0.2"/>
  <cols>
    <col min="1" max="1" width="68.5" style="17" customWidth="1"/>
    <col min="2" max="2" width="11.875" style="384" customWidth="1"/>
    <col min="3" max="3" width="8.625" style="384" customWidth="1"/>
    <col min="4" max="5" width="11.75" style="17" customWidth="1"/>
    <col min="6" max="6" width="11.5" style="17" customWidth="1"/>
    <col min="7" max="7" width="11.75" style="17" customWidth="1"/>
    <col min="8" max="9" width="11" style="17"/>
    <col min="10" max="10" width="9.875" style="17" bestFit="1" customWidth="1"/>
    <col min="11" max="11" width="11.375" style="17" customWidth="1"/>
    <col min="12" max="16384" width="11" style="17"/>
  </cols>
  <sheetData>
    <row r="1" spans="1:12" x14ac:dyDescent="0.2">
      <c r="A1" s="507" t="s">
        <v>635</v>
      </c>
      <c r="G1" s="31"/>
      <c r="H1" s="15"/>
      <c r="I1" s="15"/>
      <c r="J1" s="15"/>
      <c r="K1" s="15"/>
      <c r="L1" s="15"/>
    </row>
    <row r="2" spans="1:12" x14ac:dyDescent="0.2">
      <c r="G2" s="15"/>
      <c r="H2" s="15"/>
      <c r="I2" s="15"/>
      <c r="J2" s="15"/>
      <c r="K2" s="15"/>
      <c r="L2" s="15"/>
    </row>
    <row r="3" spans="1:12" x14ac:dyDescent="0.2">
      <c r="A3" s="20" t="s">
        <v>94</v>
      </c>
      <c r="B3" s="20"/>
      <c r="C3" s="20"/>
      <c r="D3" s="20"/>
      <c r="E3" s="20"/>
      <c r="G3" s="480"/>
      <c r="H3" s="480"/>
      <c r="I3" s="480"/>
      <c r="J3" s="480"/>
      <c r="K3" s="15"/>
      <c r="L3" s="15"/>
    </row>
    <row r="4" spans="1:12" x14ac:dyDescent="0.2">
      <c r="G4" s="15"/>
      <c r="H4" s="15"/>
      <c r="I4" s="15"/>
      <c r="J4" s="15"/>
      <c r="K4" s="15"/>
      <c r="L4" s="15"/>
    </row>
    <row r="5" spans="1:12" ht="12.75" thickBot="1" x14ac:dyDescent="0.25">
      <c r="A5" s="1" t="s">
        <v>95</v>
      </c>
      <c r="B5" s="385">
        <v>41912</v>
      </c>
      <c r="C5" s="385">
        <v>41639</v>
      </c>
      <c r="E5" s="15"/>
      <c r="F5" s="429"/>
      <c r="G5" s="15"/>
      <c r="H5" s="429"/>
      <c r="I5" s="430"/>
      <c r="J5" s="15"/>
      <c r="K5" s="15"/>
      <c r="L5" s="15"/>
    </row>
    <row r="6" spans="1:12" x14ac:dyDescent="0.2">
      <c r="A6" s="2" t="s">
        <v>96</v>
      </c>
      <c r="B6" s="3">
        <v>6394</v>
      </c>
      <c r="C6" s="4">
        <v>6394</v>
      </c>
      <c r="E6" s="42"/>
      <c r="F6" s="11"/>
      <c r="G6" s="42"/>
      <c r="H6" s="11"/>
      <c r="I6" s="12"/>
      <c r="J6" s="15"/>
      <c r="K6" s="15"/>
      <c r="L6" s="15"/>
    </row>
    <row r="7" spans="1:12" x14ac:dyDescent="0.2">
      <c r="A7" s="2" t="s">
        <v>97</v>
      </c>
      <c r="B7" s="3">
        <v>1587</v>
      </c>
      <c r="C7" s="4">
        <v>1587</v>
      </c>
      <c r="E7" s="42"/>
      <c r="F7" s="11"/>
      <c r="G7" s="42"/>
      <c r="H7" s="11"/>
      <c r="I7" s="12"/>
      <c r="J7" s="15"/>
      <c r="K7" s="15"/>
      <c r="L7" s="15"/>
    </row>
    <row r="8" spans="1:12" x14ac:dyDescent="0.2">
      <c r="A8" s="2" t="s">
        <v>98</v>
      </c>
      <c r="B8" s="3">
        <v>0</v>
      </c>
      <c r="C8" s="4">
        <v>409</v>
      </c>
      <c r="E8" s="42"/>
      <c r="F8" s="11"/>
      <c r="G8" s="42"/>
      <c r="H8" s="11"/>
      <c r="I8" s="12"/>
      <c r="J8" s="15"/>
      <c r="K8" s="15"/>
      <c r="L8" s="15"/>
    </row>
    <row r="9" spans="1:12" x14ac:dyDescent="0.2">
      <c r="A9" s="2" t="s">
        <v>99</v>
      </c>
      <c r="B9" s="3">
        <v>162</v>
      </c>
      <c r="C9" s="4">
        <v>162</v>
      </c>
      <c r="E9" s="42"/>
      <c r="F9" s="11"/>
      <c r="G9" s="42"/>
      <c r="H9" s="11"/>
      <c r="I9" s="12"/>
      <c r="J9" s="15"/>
      <c r="K9" s="15"/>
      <c r="L9" s="15"/>
    </row>
    <row r="10" spans="1:12" x14ac:dyDescent="0.2">
      <c r="A10" s="5" t="s">
        <v>100</v>
      </c>
      <c r="B10" s="3">
        <v>5340</v>
      </c>
      <c r="C10" s="4">
        <v>5504</v>
      </c>
      <c r="E10" s="10"/>
      <c r="F10" s="11"/>
      <c r="G10" s="10"/>
      <c r="H10" s="11"/>
      <c r="I10" s="12"/>
      <c r="J10" s="15"/>
      <c r="K10" s="15"/>
      <c r="L10" s="15"/>
    </row>
    <row r="11" spans="1:12" x14ac:dyDescent="0.2">
      <c r="A11" s="6" t="s">
        <v>101</v>
      </c>
      <c r="B11" s="7">
        <f>SUM(B6:B10)</f>
        <v>13483</v>
      </c>
      <c r="C11" s="8">
        <f>SUM(C6:C10)</f>
        <v>14056</v>
      </c>
      <c r="E11" s="13"/>
      <c r="F11" s="11"/>
      <c r="G11" s="13"/>
      <c r="H11" s="11"/>
      <c r="I11" s="12"/>
      <c r="J11" s="15"/>
      <c r="K11" s="15"/>
      <c r="L11" s="15"/>
    </row>
    <row r="12" spans="1:12" x14ac:dyDescent="0.2">
      <c r="B12" s="3"/>
      <c r="C12" s="4"/>
      <c r="E12" s="42"/>
      <c r="F12" s="11"/>
      <c r="G12" s="42"/>
      <c r="H12" s="11"/>
      <c r="I12" s="12"/>
      <c r="J12" s="15"/>
      <c r="K12" s="15"/>
      <c r="L12" s="15"/>
    </row>
    <row r="13" spans="1:12" x14ac:dyDescent="0.2">
      <c r="A13" s="9" t="s">
        <v>102</v>
      </c>
      <c r="B13" s="3"/>
      <c r="C13" s="4"/>
      <c r="E13" s="48"/>
      <c r="F13" s="11"/>
      <c r="G13" s="48"/>
      <c r="H13" s="11"/>
      <c r="I13" s="12"/>
      <c r="J13" s="15"/>
      <c r="K13" s="15"/>
      <c r="L13" s="15"/>
    </row>
    <row r="14" spans="1:12" x14ac:dyDescent="0.2">
      <c r="A14" s="2" t="s">
        <v>103</v>
      </c>
      <c r="B14" s="3">
        <v>-28</v>
      </c>
      <c r="C14" s="4">
        <v>-43</v>
      </c>
      <c r="E14" s="42"/>
      <c r="F14" s="11"/>
      <c r="G14" s="42"/>
      <c r="H14" s="11"/>
      <c r="I14" s="12"/>
      <c r="J14" s="15"/>
      <c r="K14" s="15"/>
      <c r="L14" s="15"/>
    </row>
    <row r="15" spans="1:12" x14ac:dyDescent="0.2">
      <c r="A15" s="2" t="s">
        <v>104</v>
      </c>
      <c r="B15" s="3">
        <v>0</v>
      </c>
      <c r="C15" s="4">
        <v>0</v>
      </c>
      <c r="E15" s="42"/>
      <c r="F15" s="11"/>
      <c r="G15" s="42"/>
      <c r="H15" s="11"/>
      <c r="I15" s="12"/>
      <c r="J15" s="15"/>
      <c r="K15" s="15"/>
      <c r="L15" s="15"/>
    </row>
    <row r="16" spans="1:12" x14ac:dyDescent="0.2">
      <c r="A16" s="2" t="s">
        <v>105</v>
      </c>
      <c r="B16" s="3">
        <v>0</v>
      </c>
      <c r="C16" s="4">
        <v>-409</v>
      </c>
      <c r="E16" s="42"/>
      <c r="F16" s="11"/>
      <c r="G16" s="42"/>
      <c r="H16" s="11"/>
      <c r="I16" s="12"/>
      <c r="J16" s="15"/>
      <c r="K16" s="15"/>
      <c r="L16" s="15"/>
    </row>
    <row r="17" spans="1:13" x14ac:dyDescent="0.2">
      <c r="A17" s="2" t="s">
        <v>106</v>
      </c>
      <c r="B17" s="3"/>
      <c r="C17" s="4">
        <v>-104</v>
      </c>
      <c r="E17" s="42"/>
      <c r="F17" s="11"/>
      <c r="G17" s="42"/>
      <c r="H17" s="11"/>
      <c r="I17" s="12"/>
      <c r="J17" s="15"/>
      <c r="K17" s="15"/>
      <c r="L17" s="15"/>
    </row>
    <row r="18" spans="1:13" x14ac:dyDescent="0.2">
      <c r="A18" s="2" t="s">
        <v>107</v>
      </c>
      <c r="B18" s="3">
        <v>-719</v>
      </c>
      <c r="C18" s="4">
        <v>-356</v>
      </c>
      <c r="E18" s="42"/>
      <c r="F18" s="11"/>
      <c r="G18" s="42"/>
      <c r="H18" s="11"/>
      <c r="I18" s="12"/>
      <c r="J18" s="15"/>
      <c r="K18" s="15"/>
      <c r="L18" s="15"/>
    </row>
    <row r="19" spans="1:13" x14ac:dyDescent="0.2">
      <c r="A19" s="2" t="s">
        <v>108</v>
      </c>
      <c r="B19" s="3"/>
      <c r="C19" s="4">
        <v>-587</v>
      </c>
      <c r="E19" s="42"/>
      <c r="F19" s="11"/>
      <c r="G19" s="42"/>
      <c r="H19" s="11"/>
      <c r="I19" s="12"/>
      <c r="J19" s="15"/>
      <c r="K19" s="15"/>
      <c r="L19" s="15"/>
    </row>
    <row r="20" spans="1:13" x14ac:dyDescent="0.2">
      <c r="A20" s="17" t="s">
        <v>640</v>
      </c>
      <c r="B20" s="3">
        <v>-252</v>
      </c>
      <c r="C20" s="4"/>
      <c r="E20" s="42"/>
      <c r="F20" s="11"/>
      <c r="G20" s="42"/>
      <c r="H20" s="11"/>
      <c r="I20" s="12"/>
      <c r="J20" s="15"/>
      <c r="K20" s="15"/>
      <c r="L20" s="15"/>
      <c r="M20" s="371"/>
    </row>
    <row r="21" spans="1:13" s="371" customFormat="1" x14ac:dyDescent="0.2">
      <c r="A21" s="506" t="s">
        <v>632</v>
      </c>
      <c r="B21" s="3">
        <v>-42</v>
      </c>
      <c r="C21" s="4"/>
      <c r="E21" s="10"/>
      <c r="F21" s="11"/>
      <c r="G21" s="42"/>
      <c r="H21" s="11"/>
      <c r="I21" s="12"/>
      <c r="J21" s="15"/>
      <c r="K21" s="15"/>
      <c r="L21" s="15"/>
      <c r="M21" s="17"/>
    </row>
    <row r="22" spans="1:13" x14ac:dyDescent="0.2">
      <c r="A22" s="5" t="s">
        <v>517</v>
      </c>
      <c r="B22" s="3">
        <v>823</v>
      </c>
      <c r="C22" s="4">
        <v>0</v>
      </c>
      <c r="E22" s="13"/>
      <c r="F22" s="11"/>
      <c r="G22" s="42"/>
      <c r="H22" s="11"/>
      <c r="I22" s="12"/>
      <c r="J22" s="15"/>
      <c r="K22" s="15"/>
      <c r="L22" s="15"/>
    </row>
    <row r="23" spans="1:13" x14ac:dyDescent="0.2">
      <c r="A23" s="483" t="s">
        <v>639</v>
      </c>
      <c r="B23" s="3">
        <v>-1</v>
      </c>
      <c r="C23" s="4"/>
      <c r="E23" s="42"/>
      <c r="F23" s="11"/>
      <c r="G23" s="42"/>
      <c r="H23" s="11"/>
      <c r="I23" s="12"/>
      <c r="J23" s="15"/>
      <c r="K23" s="15"/>
      <c r="L23" s="15"/>
    </row>
    <row r="24" spans="1:13" x14ac:dyDescent="0.2">
      <c r="A24" s="508" t="s">
        <v>638</v>
      </c>
      <c r="B24" s="3">
        <v>2040</v>
      </c>
      <c r="C24" s="4">
        <v>1954</v>
      </c>
      <c r="E24" s="48"/>
      <c r="F24" s="11"/>
      <c r="G24" s="10"/>
      <c r="H24" s="11"/>
      <c r="I24" s="12"/>
      <c r="J24" s="15"/>
      <c r="K24" s="15"/>
      <c r="L24" s="15"/>
    </row>
    <row r="25" spans="1:13" x14ac:dyDescent="0.2">
      <c r="A25" s="6" t="s">
        <v>109</v>
      </c>
      <c r="B25" s="7">
        <f>SUM(B11:B24)</f>
        <v>15304</v>
      </c>
      <c r="C25" s="8">
        <f>SUM(C11:C24)</f>
        <v>14511</v>
      </c>
      <c r="E25" s="42"/>
      <c r="F25" s="11"/>
      <c r="G25" s="13"/>
      <c r="H25" s="11"/>
      <c r="I25" s="12"/>
      <c r="J25" s="15"/>
      <c r="K25" s="15"/>
      <c r="L25" s="15"/>
    </row>
    <row r="26" spans="1:13" x14ac:dyDescent="0.2">
      <c r="B26" s="3"/>
      <c r="C26" s="4"/>
      <c r="D26" s="371"/>
      <c r="E26" s="42"/>
      <c r="F26" s="11"/>
      <c r="G26" s="42"/>
      <c r="H26" s="11"/>
      <c r="I26" s="12"/>
      <c r="J26" s="15"/>
      <c r="K26" s="15"/>
      <c r="L26" s="15"/>
    </row>
    <row r="27" spans="1:13" x14ac:dyDescent="0.2">
      <c r="A27" s="9" t="s">
        <v>110</v>
      </c>
      <c r="B27" s="3"/>
      <c r="C27" s="4"/>
      <c r="E27" s="42"/>
      <c r="F27" s="11"/>
      <c r="G27" s="48"/>
      <c r="H27" s="11"/>
      <c r="I27" s="12"/>
      <c r="J27" s="15"/>
      <c r="K27" s="15"/>
      <c r="L27" s="15"/>
    </row>
    <row r="28" spans="1:13" x14ac:dyDescent="0.2">
      <c r="A28" s="394" t="s">
        <v>641</v>
      </c>
      <c r="B28" s="3">
        <v>2776</v>
      </c>
      <c r="C28" s="4">
        <v>2451</v>
      </c>
      <c r="E28" s="42"/>
      <c r="F28" s="11"/>
      <c r="G28" s="42"/>
      <c r="H28" s="11"/>
      <c r="I28" s="12"/>
      <c r="J28" s="15"/>
      <c r="K28" s="15"/>
      <c r="L28" s="15"/>
    </row>
    <row r="29" spans="1:13" x14ac:dyDescent="0.2">
      <c r="A29" s="394" t="s">
        <v>642</v>
      </c>
      <c r="B29" s="3"/>
      <c r="C29" s="4">
        <v>-104</v>
      </c>
      <c r="E29" s="13"/>
      <c r="F29" s="11"/>
      <c r="G29" s="42"/>
      <c r="H29" s="11"/>
      <c r="I29" s="12"/>
      <c r="J29" s="15"/>
      <c r="K29" s="15"/>
      <c r="L29" s="15"/>
    </row>
    <row r="30" spans="1:13" x14ac:dyDescent="0.2">
      <c r="A30" s="2" t="s">
        <v>111</v>
      </c>
      <c r="B30" s="3"/>
      <c r="C30" s="4">
        <v>-356</v>
      </c>
      <c r="E30" s="10"/>
      <c r="F30" s="11"/>
      <c r="G30" s="42"/>
      <c r="H30" s="11"/>
      <c r="I30" s="12"/>
      <c r="J30" s="15"/>
      <c r="K30" s="15"/>
      <c r="L30" s="15"/>
    </row>
    <row r="31" spans="1:13" x14ac:dyDescent="0.2">
      <c r="A31" s="483" t="s">
        <v>643</v>
      </c>
      <c r="B31" s="3">
        <v>-43</v>
      </c>
      <c r="C31" s="4"/>
      <c r="E31" s="13"/>
      <c r="F31" s="11"/>
      <c r="G31" s="42"/>
      <c r="H31" s="11"/>
      <c r="I31" s="12"/>
      <c r="J31" s="15"/>
      <c r="K31" s="15"/>
      <c r="L31" s="15"/>
    </row>
    <row r="32" spans="1:13" x14ac:dyDescent="0.2">
      <c r="A32" s="394" t="s">
        <v>633</v>
      </c>
      <c r="B32" s="3"/>
      <c r="C32" s="4">
        <v>-587</v>
      </c>
      <c r="E32" s="10"/>
      <c r="F32" s="11"/>
      <c r="G32" s="42"/>
      <c r="H32" s="11"/>
      <c r="I32" s="12"/>
      <c r="J32" s="15"/>
      <c r="K32" s="15"/>
      <c r="L32" s="15"/>
    </row>
    <row r="33" spans="1:12" x14ac:dyDescent="0.2">
      <c r="A33" s="6" t="s">
        <v>112</v>
      </c>
      <c r="B33" s="7">
        <f>SUM(B28:B32)</f>
        <v>2733</v>
      </c>
      <c r="C33" s="8">
        <f>SUM(C28:C32)</f>
        <v>1404</v>
      </c>
      <c r="E33" s="13"/>
      <c r="F33" s="14"/>
      <c r="G33" s="13"/>
      <c r="H33" s="11"/>
      <c r="I33" s="12"/>
      <c r="J33" s="15"/>
      <c r="K33" s="15"/>
      <c r="L33" s="15"/>
    </row>
    <row r="34" spans="1:12" x14ac:dyDescent="0.2">
      <c r="A34" s="5"/>
      <c r="B34" s="3"/>
      <c r="C34" s="4"/>
      <c r="E34" s="48"/>
      <c r="F34" s="431"/>
      <c r="G34" s="10"/>
      <c r="H34" s="11"/>
      <c r="I34" s="12"/>
      <c r="J34" s="15"/>
      <c r="K34" s="15"/>
      <c r="L34" s="15"/>
    </row>
    <row r="35" spans="1:12" x14ac:dyDescent="0.2">
      <c r="A35" s="6" t="s">
        <v>113</v>
      </c>
      <c r="B35" s="7">
        <f>+B33+B25</f>
        <v>18037</v>
      </c>
      <c r="C35" s="8">
        <f>+C33+C25</f>
        <v>15915</v>
      </c>
      <c r="E35" s="15"/>
      <c r="F35" s="433"/>
      <c r="G35" s="13"/>
      <c r="H35" s="11"/>
      <c r="I35" s="12"/>
      <c r="J35" s="15"/>
      <c r="K35" s="15"/>
      <c r="L35" s="15"/>
    </row>
    <row r="36" spans="1:12" ht="14.25" x14ac:dyDescent="0.2">
      <c r="A36" s="10" t="s">
        <v>114</v>
      </c>
      <c r="B36" s="11"/>
      <c r="C36" s="12"/>
      <c r="E36" s="15"/>
      <c r="F36" s="435"/>
      <c r="G36" s="10"/>
      <c r="H36" s="11"/>
      <c r="I36" s="12"/>
      <c r="J36" s="15"/>
      <c r="K36" s="15"/>
      <c r="L36" s="15"/>
    </row>
    <row r="37" spans="1:12" x14ac:dyDescent="0.2">
      <c r="A37" s="13"/>
      <c r="B37" s="14"/>
      <c r="C37" s="15"/>
      <c r="E37" s="15"/>
      <c r="F37" s="435"/>
      <c r="G37" s="13"/>
      <c r="H37" s="14"/>
      <c r="I37" s="15"/>
      <c r="J37" s="15"/>
      <c r="K37" s="15"/>
      <c r="L37" s="15"/>
    </row>
    <row r="38" spans="1:12" ht="12.75" thickBot="1" x14ac:dyDescent="0.25">
      <c r="A38" s="16" t="s">
        <v>115</v>
      </c>
      <c r="B38" s="467">
        <v>41820</v>
      </c>
      <c r="C38" s="468">
        <v>41639</v>
      </c>
      <c r="E38" s="15"/>
      <c r="F38" s="433"/>
      <c r="G38" s="48"/>
      <c r="H38" s="431"/>
      <c r="I38" s="432"/>
      <c r="J38" s="15"/>
      <c r="K38" s="15"/>
      <c r="L38" s="15"/>
    </row>
    <row r="39" spans="1:12" x14ac:dyDescent="0.2">
      <c r="A39" s="17" t="s">
        <v>116</v>
      </c>
      <c r="B39" s="18">
        <v>7998</v>
      </c>
      <c r="C39" s="381">
        <v>6915</v>
      </c>
      <c r="E39" s="14"/>
      <c r="F39" s="223"/>
      <c r="G39" s="15"/>
      <c r="H39" s="433"/>
      <c r="I39" s="434"/>
      <c r="J39" s="15"/>
      <c r="K39" s="15"/>
      <c r="L39" s="15"/>
    </row>
    <row r="40" spans="1:12" x14ac:dyDescent="0.2">
      <c r="A40" s="506" t="s">
        <v>634</v>
      </c>
      <c r="B40" s="18">
        <v>137</v>
      </c>
      <c r="C40" s="381"/>
      <c r="E40" s="436"/>
      <c r="F40" s="437"/>
      <c r="G40" s="15"/>
      <c r="H40" s="433"/>
      <c r="I40" s="434"/>
      <c r="J40" s="15"/>
      <c r="K40" s="15"/>
      <c r="L40" s="15"/>
    </row>
    <row r="41" spans="1:12" x14ac:dyDescent="0.2">
      <c r="A41" s="17" t="s">
        <v>117</v>
      </c>
      <c r="B41" s="19">
        <v>749</v>
      </c>
      <c r="C41" s="20">
        <v>515</v>
      </c>
      <c r="E41" s="48"/>
      <c r="F41" s="439"/>
      <c r="G41" s="15"/>
      <c r="H41" s="435"/>
      <c r="I41" s="480"/>
      <c r="J41" s="15"/>
      <c r="K41" s="15"/>
      <c r="L41" s="15"/>
    </row>
    <row r="42" spans="1:12" x14ac:dyDescent="0.2">
      <c r="A42" s="17" t="s">
        <v>118</v>
      </c>
      <c r="B42" s="19">
        <v>498</v>
      </c>
      <c r="C42" s="20">
        <v>457</v>
      </c>
      <c r="E42" s="42"/>
      <c r="F42" s="439"/>
      <c r="G42" s="15"/>
      <c r="H42" s="435"/>
      <c r="I42" s="480"/>
      <c r="J42" s="15"/>
      <c r="K42" s="15"/>
      <c r="L42" s="15"/>
    </row>
    <row r="43" spans="1:12" x14ac:dyDescent="0.2">
      <c r="A43" s="21" t="s">
        <v>119</v>
      </c>
      <c r="B43" s="22">
        <v>0</v>
      </c>
      <c r="C43" s="382">
        <v>1159</v>
      </c>
      <c r="E43" s="42"/>
      <c r="F43" s="439"/>
      <c r="G43" s="15"/>
      <c r="H43" s="433"/>
      <c r="I43" s="434"/>
      <c r="J43" s="15"/>
      <c r="K43" s="15"/>
      <c r="L43" s="15"/>
    </row>
    <row r="44" spans="1:12" x14ac:dyDescent="0.2">
      <c r="A44" s="24" t="s">
        <v>120</v>
      </c>
      <c r="B44" s="25">
        <f>B39+B40+B41+B42+B43</f>
        <v>9382</v>
      </c>
      <c r="C44" s="383">
        <f>C39+C41+C42+C43</f>
        <v>9046</v>
      </c>
      <c r="E44" s="15"/>
      <c r="F44" s="439"/>
      <c r="G44" s="14"/>
      <c r="H44" s="223"/>
      <c r="I44" s="221"/>
      <c r="J44" s="15"/>
      <c r="K44" s="15"/>
      <c r="L44" s="15"/>
    </row>
    <row r="45" spans="1:12" x14ac:dyDescent="0.2">
      <c r="A45" s="26"/>
      <c r="B45" s="27"/>
      <c r="C45" s="28"/>
      <c r="G45" s="436"/>
      <c r="H45" s="437"/>
      <c r="I45" s="438"/>
      <c r="J45" s="15"/>
      <c r="K45" s="15"/>
      <c r="L45" s="15"/>
    </row>
    <row r="46" spans="1:12" x14ac:dyDescent="0.2">
      <c r="A46" s="9" t="s">
        <v>121</v>
      </c>
      <c r="B46" s="29">
        <v>0.15379999999999999</v>
      </c>
      <c r="C46" s="30">
        <v>0.14069999999999999</v>
      </c>
      <c r="G46" s="48"/>
      <c r="H46" s="439"/>
      <c r="I46" s="440"/>
      <c r="J46" s="15"/>
      <c r="K46" s="15"/>
      <c r="L46" s="15"/>
    </row>
    <row r="47" spans="1:12" x14ac:dyDescent="0.2">
      <c r="A47" s="2" t="s">
        <v>122</v>
      </c>
      <c r="B47" s="29">
        <v>0.1305</v>
      </c>
      <c r="C47" s="30">
        <v>0.1283</v>
      </c>
      <c r="E47" s="2"/>
      <c r="G47" s="42"/>
      <c r="H47" s="439"/>
      <c r="I47" s="440"/>
      <c r="J47" s="15"/>
      <c r="K47" s="15"/>
      <c r="L47" s="15"/>
    </row>
    <row r="48" spans="1:12" x14ac:dyDescent="0.2">
      <c r="A48" s="2" t="s">
        <v>123</v>
      </c>
      <c r="B48" s="29">
        <v>2.3300000000000001E-2</v>
      </c>
      <c r="C48" s="30">
        <v>1.24E-2</v>
      </c>
      <c r="D48" s="368"/>
      <c r="E48" s="2"/>
      <c r="F48" s="32"/>
      <c r="G48" s="42"/>
      <c r="H48" s="439"/>
      <c r="I48" s="440"/>
      <c r="J48" s="15"/>
      <c r="K48" s="15"/>
      <c r="L48" s="15"/>
    </row>
    <row r="49" spans="1:17" x14ac:dyDescent="0.2">
      <c r="A49" s="419" t="s">
        <v>602</v>
      </c>
      <c r="B49" s="29">
        <v>0.11310000000000001</v>
      </c>
      <c r="C49" s="30">
        <v>0.1111</v>
      </c>
      <c r="E49" s="2"/>
      <c r="F49" s="32"/>
      <c r="G49" s="15"/>
      <c r="H49" s="439"/>
      <c r="I49" s="440"/>
      <c r="J49" s="15"/>
      <c r="K49" s="15"/>
      <c r="L49" s="15"/>
    </row>
    <row r="50" spans="1:17" x14ac:dyDescent="0.2">
      <c r="E50" s="2"/>
      <c r="F50" s="32"/>
      <c r="G50" s="15"/>
      <c r="H50" s="15"/>
      <c r="I50" s="15"/>
      <c r="J50" s="15"/>
      <c r="K50" s="15"/>
      <c r="L50" s="15"/>
    </row>
    <row r="51" spans="1:17" x14ac:dyDescent="0.2">
      <c r="A51" s="15"/>
      <c r="B51" s="15"/>
      <c r="E51" s="2"/>
      <c r="F51" s="32"/>
      <c r="G51" s="15"/>
      <c r="H51" s="15"/>
      <c r="I51" s="15"/>
      <c r="J51" s="15"/>
      <c r="K51" s="15"/>
      <c r="L51" s="15"/>
    </row>
    <row r="52" spans="1:17" x14ac:dyDescent="0.2">
      <c r="A52" s="15"/>
      <c r="B52" s="15"/>
      <c r="E52" s="2"/>
      <c r="F52" s="32"/>
      <c r="G52" s="441"/>
      <c r="H52" s="441"/>
      <c r="I52" s="42"/>
      <c r="J52" s="42"/>
      <c r="K52" s="15"/>
      <c r="L52" s="15"/>
    </row>
    <row r="53" spans="1:17" x14ac:dyDescent="0.2">
      <c r="A53" s="32" t="s">
        <v>124</v>
      </c>
      <c r="B53" s="32"/>
      <c r="C53" s="2"/>
      <c r="D53" s="2"/>
      <c r="E53" s="2"/>
      <c r="F53" s="32"/>
      <c r="G53" s="434"/>
      <c r="H53" s="434"/>
      <c r="I53" s="509"/>
      <c r="J53" s="42"/>
      <c r="K53" s="15"/>
      <c r="L53" s="15"/>
    </row>
    <row r="54" spans="1:17" x14ac:dyDescent="0.2">
      <c r="A54" s="506" t="s">
        <v>637</v>
      </c>
      <c r="B54" s="32"/>
      <c r="C54" s="2"/>
      <c r="D54" s="2"/>
      <c r="E54" s="2"/>
      <c r="F54" s="32"/>
      <c r="G54" s="480"/>
      <c r="H54" s="480"/>
      <c r="I54" s="480"/>
      <c r="J54" s="330"/>
      <c r="K54" s="15"/>
      <c r="L54" s="15"/>
    </row>
    <row r="55" spans="1:17" x14ac:dyDescent="0.2">
      <c r="A55" s="32"/>
      <c r="B55" s="32"/>
      <c r="C55" s="2"/>
      <c r="D55" s="2"/>
      <c r="E55" s="2"/>
      <c r="F55" s="32"/>
      <c r="G55" s="330"/>
      <c r="H55" s="330"/>
      <c r="I55" s="330"/>
      <c r="J55" s="330"/>
      <c r="K55" s="15"/>
      <c r="L55" s="15"/>
    </row>
    <row r="56" spans="1:17" x14ac:dyDescent="0.2">
      <c r="A56" s="32" t="s">
        <v>636</v>
      </c>
      <c r="B56" s="32"/>
      <c r="C56" s="2"/>
      <c r="D56" s="2"/>
      <c r="E56" s="2"/>
      <c r="F56" s="32"/>
      <c r="G56" s="33"/>
      <c r="H56" s="33"/>
      <c r="I56" s="33"/>
      <c r="J56" s="33"/>
      <c r="K56" s="15"/>
      <c r="L56" s="15"/>
    </row>
    <row r="57" spans="1:17" x14ac:dyDescent="0.2">
      <c r="A57" s="32"/>
      <c r="B57" s="32"/>
      <c r="C57" s="2"/>
      <c r="D57" s="2"/>
      <c r="E57" s="33"/>
      <c r="F57" s="32"/>
      <c r="G57" s="483"/>
      <c r="H57" s="483"/>
      <c r="I57" s="34"/>
      <c r="J57" s="34"/>
      <c r="K57" s="33"/>
    </row>
    <row r="58" spans="1:17" s="33" customFormat="1" x14ac:dyDescent="0.2">
      <c r="A58" s="32"/>
      <c r="B58" s="32"/>
      <c r="C58" s="2"/>
      <c r="D58" s="2"/>
      <c r="G58" s="503"/>
      <c r="H58" s="35"/>
      <c r="I58" s="35"/>
      <c r="J58" s="36"/>
      <c r="L58" s="17"/>
      <c r="M58" s="17"/>
      <c r="N58" s="17"/>
      <c r="O58" s="17"/>
      <c r="P58" s="17"/>
      <c r="Q58" s="17"/>
    </row>
    <row r="59" spans="1:17" s="33" customFormat="1" x14ac:dyDescent="0.2">
      <c r="A59" s="32"/>
      <c r="B59" s="32"/>
      <c r="C59" s="2"/>
      <c r="D59" s="2"/>
      <c r="E59" s="2"/>
      <c r="G59" s="15"/>
      <c r="H59" s="15"/>
      <c r="I59" s="35"/>
      <c r="J59" s="37"/>
      <c r="L59" s="17"/>
      <c r="M59" s="17"/>
      <c r="N59" s="17"/>
      <c r="O59" s="17"/>
      <c r="P59" s="17"/>
      <c r="Q59" s="17"/>
    </row>
    <row r="60" spans="1:17" s="33" customFormat="1" x14ac:dyDescent="0.2">
      <c r="A60" s="32"/>
      <c r="B60" s="32"/>
      <c r="C60" s="2"/>
      <c r="D60" s="2"/>
      <c r="E60" s="2"/>
      <c r="G60" s="38"/>
      <c r="H60" s="38"/>
      <c r="I60" s="504"/>
      <c r="J60" s="37"/>
      <c r="K60" s="17"/>
      <c r="L60" s="17"/>
      <c r="M60" s="17"/>
      <c r="N60" s="17"/>
      <c r="O60" s="17"/>
      <c r="P60" s="17"/>
      <c r="Q60" s="17"/>
    </row>
    <row r="61" spans="1:17" x14ac:dyDescent="0.2">
      <c r="A61" s="32"/>
      <c r="B61" s="32"/>
      <c r="C61" s="2"/>
      <c r="D61" s="2"/>
      <c r="E61" s="2"/>
      <c r="F61" s="34"/>
      <c r="G61" s="505"/>
      <c r="H61" s="39"/>
      <c r="I61" s="37"/>
      <c r="J61" s="37"/>
    </row>
    <row r="62" spans="1:17" x14ac:dyDescent="0.2">
      <c r="A62" s="32"/>
      <c r="B62" s="32"/>
      <c r="C62" s="2"/>
      <c r="D62" s="2"/>
      <c r="E62" s="2"/>
      <c r="F62" s="36"/>
      <c r="G62" s="15"/>
      <c r="H62" s="15"/>
      <c r="I62" s="15"/>
    </row>
    <row r="63" spans="1:17" x14ac:dyDescent="0.2">
      <c r="A63" s="33"/>
      <c r="B63" s="33"/>
      <c r="C63" s="33"/>
      <c r="D63" s="33"/>
      <c r="E63" s="2"/>
      <c r="F63" s="35"/>
      <c r="G63" s="38"/>
      <c r="H63" s="15"/>
      <c r="I63" s="15"/>
    </row>
    <row r="64" spans="1:17" x14ac:dyDescent="0.2">
      <c r="A64" s="32"/>
      <c r="B64" s="32"/>
      <c r="C64" s="2"/>
      <c r="D64" s="2"/>
      <c r="E64" s="2"/>
      <c r="F64" s="38"/>
    </row>
    <row r="65" spans="1:9" x14ac:dyDescent="0.2">
      <c r="A65" s="32"/>
      <c r="B65" s="32"/>
      <c r="C65" s="2"/>
      <c r="D65" s="2"/>
      <c r="E65" s="2"/>
      <c r="F65" s="40"/>
      <c r="G65" s="40"/>
      <c r="H65" s="15"/>
      <c r="I65" s="15"/>
    </row>
    <row r="66" spans="1:9" x14ac:dyDescent="0.2">
      <c r="A66" s="32"/>
      <c r="B66" s="32"/>
      <c r="C66" s="2"/>
      <c r="D66" s="2"/>
      <c r="E66" s="2"/>
      <c r="F66" s="40"/>
      <c r="G66" s="41"/>
      <c r="H66" s="15"/>
      <c r="I66" s="15"/>
    </row>
    <row r="67" spans="1:9" x14ac:dyDescent="0.2">
      <c r="A67" s="32"/>
      <c r="B67" s="32"/>
      <c r="C67" s="2"/>
      <c r="D67" s="2"/>
      <c r="E67" s="2"/>
      <c r="F67" s="44"/>
      <c r="G67" s="45"/>
      <c r="H67" s="15"/>
      <c r="I67" s="15"/>
    </row>
    <row r="68" spans="1:9" x14ac:dyDescent="0.2">
      <c r="A68" s="32"/>
      <c r="B68" s="32"/>
      <c r="C68" s="2"/>
      <c r="D68" s="2"/>
      <c r="E68" s="2"/>
      <c r="F68" s="46"/>
      <c r="G68" s="46"/>
      <c r="H68" s="15"/>
      <c r="I68" s="15"/>
    </row>
    <row r="69" spans="1:9" x14ac:dyDescent="0.2">
      <c r="A69" s="33"/>
      <c r="B69" s="33"/>
      <c r="C69" s="33"/>
      <c r="D69" s="33"/>
      <c r="E69" s="33"/>
      <c r="F69" s="46"/>
      <c r="G69" s="46"/>
      <c r="H69" s="15"/>
      <c r="I69" s="15"/>
    </row>
    <row r="70" spans="1:9" x14ac:dyDescent="0.2">
      <c r="E70" s="43"/>
      <c r="F70" s="46"/>
      <c r="G70" s="46"/>
      <c r="H70" s="15"/>
      <c r="I70" s="15"/>
    </row>
    <row r="71" spans="1:9" x14ac:dyDescent="0.2">
      <c r="E71" s="43"/>
      <c r="F71" s="47"/>
      <c r="G71" s="45"/>
      <c r="H71" s="15"/>
      <c r="I71" s="15"/>
    </row>
    <row r="72" spans="1:9" x14ac:dyDescent="0.2">
      <c r="E72" s="49"/>
      <c r="F72" s="50"/>
      <c r="G72" s="50"/>
      <c r="H72" s="15"/>
      <c r="I72" s="15"/>
    </row>
    <row r="73" spans="1:9" x14ac:dyDescent="0.2">
      <c r="E73" s="49"/>
      <c r="F73" s="44"/>
      <c r="G73" s="45"/>
      <c r="H73" s="15"/>
      <c r="I73" s="15"/>
    </row>
    <row r="74" spans="1:9" x14ac:dyDescent="0.2">
      <c r="E74" s="49"/>
      <c r="F74" s="44"/>
      <c r="G74" s="45"/>
      <c r="H74" s="15"/>
      <c r="I74" s="15"/>
    </row>
    <row r="75" spans="1:9" x14ac:dyDescent="0.2">
      <c r="E75" s="49"/>
      <c r="F75" s="46"/>
      <c r="G75" s="46"/>
      <c r="H75" s="15"/>
      <c r="I75" s="15"/>
    </row>
    <row r="76" spans="1:9" x14ac:dyDescent="0.2">
      <c r="E76" s="49"/>
      <c r="F76" s="46"/>
      <c r="G76" s="46"/>
      <c r="H76" s="15"/>
      <c r="I76" s="15"/>
    </row>
    <row r="77" spans="1:9" x14ac:dyDescent="0.2">
      <c r="E77" s="49"/>
      <c r="F77" s="46"/>
      <c r="G77" s="46"/>
      <c r="H77" s="15"/>
      <c r="I77" s="15"/>
    </row>
    <row r="78" spans="1:9" x14ac:dyDescent="0.2">
      <c r="E78" s="51"/>
      <c r="F78" s="50"/>
      <c r="G78" s="50"/>
      <c r="H78" s="15"/>
      <c r="I78" s="15"/>
    </row>
    <row r="79" spans="1:9" ht="14.25" x14ac:dyDescent="0.2">
      <c r="E79" s="49"/>
      <c r="F79" s="52"/>
      <c r="G79" s="53"/>
      <c r="H79" s="15"/>
      <c r="I79" s="15"/>
    </row>
    <row r="80" spans="1:9" ht="14.25" x14ac:dyDescent="0.2">
      <c r="E80" s="10"/>
      <c r="F80" s="54"/>
      <c r="G80" s="55"/>
      <c r="H80" s="15"/>
      <c r="I80" s="15"/>
    </row>
    <row r="81" spans="5:12" x14ac:dyDescent="0.2">
      <c r="E81" s="56"/>
      <c r="F81" s="46"/>
      <c r="G81" s="46"/>
      <c r="H81" s="15"/>
      <c r="I81" s="15"/>
    </row>
    <row r="82" spans="5:12" x14ac:dyDescent="0.2">
      <c r="E82" s="56"/>
      <c r="F82" s="46"/>
      <c r="G82" s="46"/>
      <c r="H82" s="15"/>
      <c r="I82" s="15"/>
    </row>
    <row r="83" spans="5:12" x14ac:dyDescent="0.2">
      <c r="E83" s="56"/>
      <c r="F83" s="46"/>
      <c r="G83" s="46"/>
      <c r="H83" s="15"/>
      <c r="I83" s="15"/>
    </row>
    <row r="84" spans="5:12" x14ac:dyDescent="0.2">
      <c r="E84" s="56"/>
      <c r="F84" s="46"/>
      <c r="G84" s="45"/>
      <c r="H84" s="15"/>
      <c r="I84" s="15"/>
    </row>
    <row r="85" spans="5:12" x14ac:dyDescent="0.2">
      <c r="E85" s="56"/>
      <c r="F85" s="50"/>
      <c r="G85" s="50"/>
      <c r="H85" s="15"/>
      <c r="I85" s="15"/>
    </row>
    <row r="86" spans="5:12" x14ac:dyDescent="0.2">
      <c r="E86" s="42"/>
      <c r="F86" s="48"/>
      <c r="G86" s="42"/>
      <c r="H86" s="15"/>
      <c r="I86" s="15"/>
    </row>
    <row r="87" spans="5:12" x14ac:dyDescent="0.2">
      <c r="E87" s="42"/>
      <c r="F87" s="46"/>
      <c r="G87" s="46"/>
      <c r="H87" s="15"/>
      <c r="I87" s="15"/>
    </row>
    <row r="88" spans="5:12" x14ac:dyDescent="0.2">
      <c r="E88" s="51"/>
      <c r="F88" s="50"/>
      <c r="G88" s="50"/>
      <c r="H88" s="15"/>
      <c r="I88" s="15"/>
    </row>
    <row r="89" spans="5:12" x14ac:dyDescent="0.2">
      <c r="E89" s="15"/>
      <c r="F89" s="15"/>
      <c r="G89" s="15"/>
      <c r="H89" s="15"/>
      <c r="I89" s="15"/>
    </row>
    <row r="90" spans="5:12" x14ac:dyDescent="0.2">
      <c r="E90" s="15"/>
      <c r="F90" s="15"/>
      <c r="G90" s="15"/>
      <c r="H90" s="15"/>
      <c r="I90" s="15"/>
    </row>
    <row r="91" spans="5:12" x14ac:dyDescent="0.2">
      <c r="E91" s="57"/>
      <c r="F91" s="57"/>
      <c r="G91" s="57"/>
      <c r="H91" s="38"/>
      <c r="I91" s="38"/>
      <c r="J91" s="58"/>
      <c r="K91" s="58"/>
      <c r="L91" s="58"/>
    </row>
    <row r="92" spans="5:12" x14ac:dyDescent="0.2">
      <c r="E92" s="57"/>
      <c r="F92" s="57"/>
      <c r="G92" s="57"/>
      <c r="H92" s="38"/>
      <c r="I92" s="38"/>
      <c r="J92" s="58"/>
      <c r="K92" s="58"/>
      <c r="L92" s="58"/>
    </row>
    <row r="93" spans="5:12" x14ac:dyDescent="0.2">
      <c r="E93" s="57"/>
      <c r="F93" s="57"/>
      <c r="G93" s="57"/>
      <c r="H93" s="38"/>
      <c r="I93" s="38"/>
      <c r="J93" s="58"/>
      <c r="K93" s="58"/>
      <c r="L93" s="58"/>
    </row>
    <row r="94" spans="5:12" x14ac:dyDescent="0.2">
      <c r="E94" s="57"/>
      <c r="F94" s="57"/>
      <c r="G94" s="57"/>
      <c r="H94" s="38"/>
      <c r="I94" s="38"/>
      <c r="J94" s="58"/>
      <c r="K94" s="58"/>
      <c r="L94" s="58"/>
    </row>
    <row r="95" spans="5:12" x14ac:dyDescent="0.2">
      <c r="E95" s="15"/>
      <c r="F95" s="15"/>
      <c r="G95" s="15"/>
      <c r="H95" s="15"/>
      <c r="I95" s="15"/>
    </row>
    <row r="96" spans="5:12" x14ac:dyDescent="0.2">
      <c r="E96" s="15"/>
      <c r="F96" s="15"/>
      <c r="G96" s="15"/>
      <c r="H96" s="15"/>
      <c r="I96" s="15"/>
    </row>
    <row r="97" spans="5:9" x14ac:dyDescent="0.2">
      <c r="E97" s="15"/>
      <c r="F97" s="15"/>
      <c r="G97" s="15"/>
      <c r="H97" s="15"/>
      <c r="I97" s="15"/>
    </row>
    <row r="98" spans="5:9" x14ac:dyDescent="0.2">
      <c r="E98" s="15"/>
      <c r="F98" s="15"/>
      <c r="G98" s="15"/>
      <c r="H98" s="15"/>
      <c r="I98" s="15"/>
    </row>
    <row r="99" spans="5:9" x14ac:dyDescent="0.2">
      <c r="E99" s="15"/>
      <c r="F99" s="15"/>
      <c r="G99" s="15"/>
      <c r="H99" s="15"/>
      <c r="I99" s="15"/>
    </row>
    <row r="100" spans="5:9" x14ac:dyDescent="0.2">
      <c r="E100" s="15"/>
      <c r="F100" s="15"/>
      <c r="G100" s="15"/>
      <c r="H100" s="15"/>
      <c r="I100" s="15"/>
    </row>
    <row r="101" spans="5:9" x14ac:dyDescent="0.2">
      <c r="E101" s="15"/>
      <c r="F101" s="15"/>
      <c r="G101" s="15"/>
      <c r="H101" s="15"/>
      <c r="I101" s="15"/>
    </row>
    <row r="102" spans="5:9" x14ac:dyDescent="0.2">
      <c r="E102" s="15"/>
      <c r="F102" s="15"/>
      <c r="G102" s="15"/>
      <c r="H102" s="15"/>
      <c r="I102" s="15"/>
    </row>
    <row r="103" spans="5:9" x14ac:dyDescent="0.2">
      <c r="E103" s="15"/>
      <c r="F103" s="15"/>
      <c r="G103" s="15"/>
      <c r="H103" s="15"/>
      <c r="I103" s="15"/>
    </row>
    <row r="104" spans="5:9" x14ac:dyDescent="0.2">
      <c r="E104" s="15"/>
      <c r="F104" s="15"/>
      <c r="G104" s="15"/>
      <c r="H104" s="15"/>
      <c r="I104" s="15"/>
    </row>
    <row r="105" spans="5:9" x14ac:dyDescent="0.2">
      <c r="E105" s="15"/>
      <c r="F105" s="15"/>
      <c r="G105" s="15"/>
      <c r="H105" s="15"/>
      <c r="I105" s="15"/>
    </row>
    <row r="106" spans="5:9" x14ac:dyDescent="0.2">
      <c r="E106" s="15"/>
      <c r="F106" s="15"/>
      <c r="G106" s="15"/>
      <c r="H106" s="15"/>
      <c r="I106" s="15"/>
    </row>
    <row r="107" spans="5:9" x14ac:dyDescent="0.2">
      <c r="E107" s="15"/>
      <c r="F107" s="15"/>
      <c r="G107" s="15"/>
      <c r="H107" s="15"/>
      <c r="I107" s="15"/>
    </row>
    <row r="108" spans="5:9" x14ac:dyDescent="0.2">
      <c r="E108" s="15"/>
      <c r="F108" s="15"/>
      <c r="G108" s="15"/>
      <c r="H108" s="15"/>
      <c r="I108" s="15"/>
    </row>
    <row r="109" spans="5:9" x14ac:dyDescent="0.2">
      <c r="E109" s="15"/>
      <c r="F109" s="15"/>
      <c r="G109" s="15"/>
      <c r="H109" s="15"/>
      <c r="I109" s="15"/>
    </row>
    <row r="110" spans="5:9" x14ac:dyDescent="0.2">
      <c r="E110" s="15"/>
      <c r="F110" s="15"/>
      <c r="G110" s="15"/>
      <c r="H110" s="15"/>
      <c r="I110" s="15"/>
    </row>
    <row r="111" spans="5:9" x14ac:dyDescent="0.2">
      <c r="E111" s="15"/>
      <c r="F111" s="15"/>
      <c r="G111" s="15"/>
      <c r="H111" s="15"/>
      <c r="I111" s="15"/>
    </row>
    <row r="112" spans="5:9" x14ac:dyDescent="0.2">
      <c r="E112" s="15"/>
      <c r="F112" s="15"/>
      <c r="G112" s="15"/>
      <c r="H112" s="15"/>
      <c r="I112" s="15"/>
    </row>
    <row r="113" spans="1:9" x14ac:dyDescent="0.2">
      <c r="E113" s="15"/>
      <c r="F113" s="15"/>
      <c r="G113" s="15"/>
      <c r="H113" s="15"/>
      <c r="I113" s="15"/>
    </row>
    <row r="114" spans="1:9" x14ac:dyDescent="0.2">
      <c r="E114" s="15"/>
      <c r="F114" s="15"/>
      <c r="G114" s="15"/>
      <c r="H114" s="15"/>
      <c r="I114" s="15"/>
    </row>
    <row r="115" spans="1:9" x14ac:dyDescent="0.2">
      <c r="E115" s="15"/>
      <c r="F115" s="15"/>
      <c r="G115" s="15"/>
      <c r="H115" s="15"/>
      <c r="I115" s="15"/>
    </row>
    <row r="116" spans="1:9" x14ac:dyDescent="0.2">
      <c r="E116" s="15"/>
      <c r="F116" s="15"/>
      <c r="G116" s="15"/>
      <c r="H116" s="15"/>
      <c r="I116" s="15"/>
    </row>
    <row r="117" spans="1:9" x14ac:dyDescent="0.2">
      <c r="E117" s="15"/>
      <c r="F117" s="15"/>
      <c r="G117" s="15"/>
      <c r="H117" s="15"/>
      <c r="I117" s="15"/>
    </row>
    <row r="118" spans="1:9" x14ac:dyDescent="0.2">
      <c r="E118" s="15"/>
      <c r="F118" s="15"/>
      <c r="G118" s="15"/>
      <c r="H118" s="15"/>
      <c r="I118" s="15"/>
    </row>
    <row r="119" spans="1:9" x14ac:dyDescent="0.2">
      <c r="E119" s="15"/>
      <c r="F119" s="15"/>
      <c r="G119" s="15"/>
      <c r="H119" s="15"/>
      <c r="I119" s="15"/>
    </row>
    <row r="120" spans="1:9" x14ac:dyDescent="0.2">
      <c r="E120" s="15"/>
      <c r="F120" s="15"/>
      <c r="G120" s="15"/>
      <c r="H120" s="15"/>
      <c r="I120" s="15"/>
    </row>
    <row r="121" spans="1:9" x14ac:dyDescent="0.2">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sheetData>
  <phoneticPr fontId="4"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P50"/>
  <sheetViews>
    <sheetView zoomScaleNormal="100" workbookViewId="0">
      <selection activeCell="E34" sqref="E34"/>
    </sheetView>
  </sheetViews>
  <sheetFormatPr baseColWidth="10" defaultColWidth="11" defaultRowHeight="12" x14ac:dyDescent="0.2"/>
  <cols>
    <col min="1" max="1" width="12.125" style="17" customWidth="1"/>
    <col min="2" max="2" width="31.875" style="17" customWidth="1"/>
    <col min="3" max="3" width="10.375" style="17" customWidth="1"/>
    <col min="4" max="4" width="11" style="17" customWidth="1"/>
    <col min="5" max="5" width="11.5" style="17" customWidth="1"/>
    <col min="6" max="6" width="10.625" style="17" customWidth="1"/>
    <col min="7" max="7" width="14.625" style="17" customWidth="1"/>
    <col min="8" max="8" width="11" style="17"/>
    <col min="9" max="9" width="13.375" style="17" customWidth="1"/>
    <col min="10" max="16384" width="11" style="17"/>
  </cols>
  <sheetData>
    <row r="1" spans="1:16" x14ac:dyDescent="0.2">
      <c r="A1" s="59" t="s">
        <v>125</v>
      </c>
      <c r="C1" s="60"/>
      <c r="D1" s="60"/>
      <c r="E1" s="60"/>
      <c r="F1" s="60"/>
      <c r="G1" s="60"/>
      <c r="H1" s="60"/>
      <c r="I1" s="510"/>
      <c r="J1" s="480"/>
      <c r="K1" s="511"/>
      <c r="L1" s="511"/>
      <c r="M1" s="511"/>
      <c r="N1" s="511"/>
      <c r="O1" s="15"/>
      <c r="P1" s="15"/>
    </row>
    <row r="2" spans="1:16" x14ac:dyDescent="0.2">
      <c r="A2" s="59"/>
      <c r="C2" s="60"/>
      <c r="D2" s="60"/>
      <c r="E2" s="60"/>
      <c r="F2" s="60"/>
      <c r="G2" s="60"/>
      <c r="H2" s="60"/>
      <c r="I2" s="510"/>
      <c r="J2" s="480"/>
      <c r="K2" s="511"/>
      <c r="L2" s="511"/>
      <c r="M2" s="511"/>
      <c r="N2" s="511"/>
      <c r="O2" s="15"/>
      <c r="P2" s="15"/>
    </row>
    <row r="3" spans="1:16" x14ac:dyDescent="0.2">
      <c r="A3" s="61"/>
      <c r="B3" s="61"/>
      <c r="C3" s="61"/>
      <c r="D3" s="61"/>
      <c r="E3" s="62"/>
      <c r="I3" s="512"/>
      <c r="J3" s="512"/>
      <c r="K3" s="512"/>
      <c r="L3" s="512"/>
      <c r="M3" s="513"/>
      <c r="N3" s="480"/>
      <c r="O3" s="15"/>
      <c r="P3" s="15"/>
    </row>
    <row r="4" spans="1:16" x14ac:dyDescent="0.2">
      <c r="A4" s="63"/>
      <c r="B4" s="63"/>
      <c r="C4" s="63"/>
      <c r="D4" s="63"/>
      <c r="E4" s="64"/>
      <c r="F4" s="64"/>
      <c r="G4" s="64"/>
      <c r="I4" s="477"/>
      <c r="J4" s="477"/>
      <c r="K4" s="477"/>
      <c r="L4" s="477"/>
      <c r="M4" s="481"/>
      <c r="N4" s="481"/>
      <c r="O4" s="15"/>
      <c r="P4" s="15"/>
    </row>
    <row r="5" spans="1:16" ht="48" x14ac:dyDescent="0.2">
      <c r="A5" s="65"/>
      <c r="B5" s="66"/>
      <c r="C5" s="67" t="s">
        <v>126</v>
      </c>
      <c r="D5" s="67" t="s">
        <v>127</v>
      </c>
      <c r="E5" s="64" t="s">
        <v>128</v>
      </c>
      <c r="F5" s="68" t="s">
        <v>129</v>
      </c>
      <c r="G5" s="69"/>
      <c r="I5" s="114"/>
      <c r="J5" s="478"/>
      <c r="K5" s="442"/>
      <c r="L5" s="442"/>
      <c r="M5" s="481"/>
      <c r="N5" s="443"/>
      <c r="O5" s="15"/>
      <c r="P5" s="15"/>
    </row>
    <row r="6" spans="1:16" x14ac:dyDescent="0.2">
      <c r="A6" s="65"/>
      <c r="B6" s="66"/>
      <c r="C6" s="67"/>
      <c r="D6" s="67" t="s">
        <v>130</v>
      </c>
      <c r="E6" s="64" t="s">
        <v>131</v>
      </c>
      <c r="F6" s="68" t="s">
        <v>132</v>
      </c>
      <c r="G6" s="64"/>
      <c r="I6" s="114"/>
      <c r="J6" s="478"/>
      <c r="K6" s="442"/>
      <c r="L6" s="442"/>
      <c r="M6" s="481"/>
      <c r="N6" s="443"/>
      <c r="O6" s="15"/>
      <c r="P6" s="15"/>
    </row>
    <row r="7" spans="1:16" ht="12.75" thickBot="1" x14ac:dyDescent="0.25">
      <c r="A7" s="70"/>
      <c r="B7" s="71"/>
      <c r="C7" s="385">
        <v>41912</v>
      </c>
      <c r="D7" s="385">
        <v>41912</v>
      </c>
      <c r="E7" s="385">
        <v>41912</v>
      </c>
      <c r="F7" s="387">
        <v>41639</v>
      </c>
      <c r="G7" s="72"/>
      <c r="I7" s="477"/>
      <c r="J7" s="478"/>
      <c r="K7" s="445"/>
      <c r="L7" s="445"/>
      <c r="M7" s="445"/>
      <c r="N7" s="446"/>
      <c r="O7" s="15"/>
      <c r="P7" s="15"/>
    </row>
    <row r="8" spans="1:16" x14ac:dyDescent="0.2">
      <c r="A8" s="73" t="s">
        <v>133</v>
      </c>
      <c r="B8" s="63" t="s">
        <v>134</v>
      </c>
      <c r="C8" s="82">
        <v>41473</v>
      </c>
      <c r="D8" s="82">
        <v>39345</v>
      </c>
      <c r="E8" s="82">
        <v>2695</v>
      </c>
      <c r="F8" s="82">
        <v>2254</v>
      </c>
      <c r="G8" s="74"/>
      <c r="I8" s="113"/>
      <c r="J8" s="477"/>
      <c r="K8" s="82"/>
      <c r="L8" s="82"/>
      <c r="M8" s="82"/>
      <c r="N8" s="82"/>
      <c r="O8" s="15"/>
      <c r="P8" s="15"/>
    </row>
    <row r="9" spans="1:16" x14ac:dyDescent="0.2">
      <c r="A9" s="75"/>
      <c r="B9" s="76" t="s">
        <v>135</v>
      </c>
      <c r="C9" s="84">
        <v>34217</v>
      </c>
      <c r="D9" s="84">
        <v>30902</v>
      </c>
      <c r="E9" s="84">
        <v>2221</v>
      </c>
      <c r="F9" s="84">
        <v>2179</v>
      </c>
      <c r="G9" s="74"/>
      <c r="I9" s="113"/>
      <c r="J9" s="477"/>
      <c r="K9" s="82"/>
      <c r="L9" s="82"/>
      <c r="M9" s="82"/>
      <c r="N9" s="82"/>
      <c r="O9" s="15"/>
      <c r="P9" s="15"/>
    </row>
    <row r="10" spans="1:16" x14ac:dyDescent="0.2">
      <c r="A10" s="78" t="s">
        <v>136</v>
      </c>
      <c r="B10" s="78" t="s">
        <v>137</v>
      </c>
      <c r="C10" s="82">
        <v>5643</v>
      </c>
      <c r="D10" s="82">
        <v>5638</v>
      </c>
      <c r="E10" s="82">
        <v>94</v>
      </c>
      <c r="F10" s="82">
        <v>52</v>
      </c>
      <c r="G10" s="74"/>
      <c r="I10" s="376"/>
      <c r="J10" s="376"/>
      <c r="K10" s="82"/>
      <c r="L10" s="82"/>
      <c r="M10" s="82"/>
      <c r="N10" s="82"/>
      <c r="O10" s="15"/>
      <c r="P10" s="15"/>
    </row>
    <row r="11" spans="1:16" ht="12" customHeight="1" x14ac:dyDescent="0.2">
      <c r="A11" s="78"/>
      <c r="B11" s="78" t="s">
        <v>138</v>
      </c>
      <c r="C11" s="82">
        <v>117512</v>
      </c>
      <c r="D11" s="82">
        <v>117504</v>
      </c>
      <c r="E11" s="82">
        <v>1621</v>
      </c>
      <c r="F11" s="82">
        <v>857</v>
      </c>
      <c r="G11" s="74"/>
      <c r="I11" s="376"/>
      <c r="J11" s="376"/>
      <c r="K11" s="82"/>
      <c r="L11" s="82"/>
      <c r="M11" s="82"/>
      <c r="N11" s="82"/>
      <c r="O11" s="15"/>
      <c r="P11" s="15"/>
    </row>
    <row r="12" spans="1:16" ht="14.25" customHeight="1" x14ac:dyDescent="0.2">
      <c r="A12" s="79"/>
      <c r="B12" s="79" t="s">
        <v>139</v>
      </c>
      <c r="C12" s="84">
        <v>1941</v>
      </c>
      <c r="D12" s="84">
        <v>1934</v>
      </c>
      <c r="E12" s="84">
        <v>68</v>
      </c>
      <c r="F12" s="84">
        <v>61</v>
      </c>
      <c r="G12" s="74"/>
      <c r="I12" s="376"/>
      <c r="J12" s="376"/>
      <c r="K12" s="82"/>
      <c r="L12" s="82"/>
      <c r="M12" s="82"/>
      <c r="N12" s="82"/>
      <c r="O12" s="15"/>
      <c r="P12" s="15"/>
    </row>
    <row r="13" spans="1:16" x14ac:dyDescent="0.2">
      <c r="A13" s="518" t="s">
        <v>140</v>
      </c>
      <c r="B13" s="518"/>
      <c r="C13" s="86">
        <f>SUM(C8:C12)</f>
        <v>200786</v>
      </c>
      <c r="D13" s="86">
        <f>SUM(D8:D12)</f>
        <v>195323</v>
      </c>
      <c r="E13" s="86">
        <f>SUM(E8:E12)</f>
        <v>6699</v>
      </c>
      <c r="F13" s="86">
        <f>SUM(F8:F12)</f>
        <v>5403</v>
      </c>
      <c r="G13" s="80"/>
      <c r="I13" s="478"/>
      <c r="J13" s="478"/>
      <c r="K13" s="86"/>
      <c r="L13" s="86"/>
      <c r="M13" s="86"/>
      <c r="N13" s="86"/>
      <c r="O13" s="15"/>
      <c r="P13" s="15"/>
    </row>
    <row r="14" spans="1:16" x14ac:dyDescent="0.2">
      <c r="A14" s="66"/>
      <c r="B14" s="66"/>
      <c r="C14" s="386"/>
      <c r="D14" s="386"/>
      <c r="E14" s="386"/>
      <c r="F14" s="386"/>
      <c r="G14" s="81"/>
      <c r="I14" s="478"/>
      <c r="J14" s="478"/>
      <c r="K14" s="89"/>
      <c r="L14" s="89"/>
      <c r="M14" s="89"/>
      <c r="N14" s="89"/>
      <c r="O14" s="15"/>
      <c r="P14" s="15"/>
    </row>
    <row r="15" spans="1:16" x14ac:dyDescent="0.2">
      <c r="A15" s="63" t="s">
        <v>141</v>
      </c>
      <c r="B15" s="63"/>
      <c r="C15" s="82">
        <f>5930+1036+240</f>
        <v>7206</v>
      </c>
      <c r="D15" s="82"/>
      <c r="E15" s="82">
        <f>6+17+11</f>
        <v>34</v>
      </c>
      <c r="F15" s="82">
        <v>23</v>
      </c>
      <c r="G15" s="74"/>
      <c r="H15" s="83"/>
      <c r="I15" s="477"/>
      <c r="J15" s="477"/>
      <c r="K15" s="82"/>
      <c r="L15" s="82"/>
      <c r="M15" s="82"/>
      <c r="N15" s="82"/>
      <c r="O15" s="15"/>
      <c r="P15" s="15"/>
    </row>
    <row r="16" spans="1:16" ht="12" customHeight="1" x14ac:dyDescent="0.2">
      <c r="A16" s="63" t="s">
        <v>142</v>
      </c>
      <c r="B16" s="63"/>
      <c r="C16" s="82">
        <f>17159-7773-491</f>
        <v>8895</v>
      </c>
      <c r="D16" s="82"/>
      <c r="E16" s="82">
        <f>360-195-38</f>
        <v>127</v>
      </c>
      <c r="F16" s="82">
        <v>124</v>
      </c>
      <c r="G16" s="74"/>
      <c r="H16" s="83"/>
      <c r="I16" s="477"/>
      <c r="J16" s="477"/>
      <c r="K16" s="82"/>
      <c r="L16" s="82"/>
      <c r="M16" s="82"/>
      <c r="N16" s="82"/>
      <c r="O16" s="15"/>
      <c r="P16" s="15"/>
    </row>
    <row r="17" spans="1:16" x14ac:dyDescent="0.2">
      <c r="A17" s="63" t="s">
        <v>143</v>
      </c>
      <c r="B17" s="63"/>
      <c r="C17" s="82">
        <f>7297+117-466</f>
        <v>6948</v>
      </c>
      <c r="D17" s="82"/>
      <c r="E17" s="82">
        <f>523+10-37</f>
        <v>496</v>
      </c>
      <c r="F17" s="82">
        <f>145-19</f>
        <v>126</v>
      </c>
      <c r="G17" s="74"/>
      <c r="H17" s="83"/>
      <c r="I17" s="477"/>
      <c r="J17" s="477"/>
      <c r="K17" s="82"/>
      <c r="L17" s="82"/>
      <c r="M17" s="82"/>
      <c r="N17" s="82"/>
      <c r="O17" s="15"/>
      <c r="P17" s="15"/>
    </row>
    <row r="18" spans="1:16" x14ac:dyDescent="0.2">
      <c r="A18" s="63" t="s">
        <v>144</v>
      </c>
      <c r="B18" s="63"/>
      <c r="C18" s="82">
        <f>2118+7270</f>
        <v>9388</v>
      </c>
      <c r="D18" s="82"/>
      <c r="E18" s="82">
        <f>105+431</f>
        <v>536</v>
      </c>
      <c r="F18" s="82">
        <v>12</v>
      </c>
      <c r="G18" s="74"/>
      <c r="H18" s="83"/>
      <c r="I18" s="477"/>
      <c r="J18" s="477"/>
      <c r="K18" s="82"/>
      <c r="L18" s="82"/>
      <c r="M18" s="82"/>
      <c r="N18" s="82"/>
      <c r="O18" s="15"/>
      <c r="P18" s="15"/>
    </row>
    <row r="19" spans="1:16" ht="24" x14ac:dyDescent="0.2">
      <c r="A19" s="63" t="s">
        <v>145</v>
      </c>
      <c r="B19" s="63"/>
      <c r="C19" s="82"/>
      <c r="D19" s="82"/>
      <c r="E19" s="82"/>
      <c r="F19" s="82">
        <f>1244-56</f>
        <v>1188</v>
      </c>
      <c r="G19" s="74"/>
      <c r="H19" s="83"/>
      <c r="I19" s="477"/>
      <c r="J19" s="477"/>
      <c r="K19" s="82"/>
      <c r="L19" s="82"/>
      <c r="M19" s="82"/>
      <c r="N19" s="82"/>
      <c r="O19" s="15"/>
      <c r="P19" s="15"/>
    </row>
    <row r="20" spans="1:16" x14ac:dyDescent="0.2">
      <c r="A20" s="76" t="s">
        <v>146</v>
      </c>
      <c r="B20" s="76"/>
      <c r="C20" s="84">
        <f>E20/0.08</f>
        <v>2000</v>
      </c>
      <c r="D20" s="85"/>
      <c r="E20" s="84">
        <f>110+54-4</f>
        <v>160</v>
      </c>
      <c r="F20" s="84">
        <f>157-1</f>
        <v>156</v>
      </c>
      <c r="G20" s="74"/>
      <c r="H20" s="83"/>
      <c r="I20" s="477"/>
      <c r="J20" s="477"/>
      <c r="K20" s="82"/>
      <c r="L20" s="447"/>
      <c r="M20" s="82"/>
      <c r="N20" s="82"/>
      <c r="O20" s="15"/>
      <c r="P20" s="15"/>
    </row>
    <row r="21" spans="1:16" x14ac:dyDescent="0.2">
      <c r="A21" s="519" t="s">
        <v>147</v>
      </c>
      <c r="B21" s="519"/>
      <c r="C21" s="86">
        <f>SUM(C15:C20)</f>
        <v>34437</v>
      </c>
      <c r="D21" s="86"/>
      <c r="E21" s="86">
        <f>SUM(E15:E20)</f>
        <v>1353</v>
      </c>
      <c r="F21" s="86">
        <f>SUM(F15:F20)</f>
        <v>1629</v>
      </c>
      <c r="G21" s="80"/>
      <c r="H21" s="83"/>
      <c r="I21" s="478"/>
      <c r="J21" s="478"/>
      <c r="K21" s="86"/>
      <c r="L21" s="86"/>
      <c r="M21" s="86"/>
      <c r="N21" s="86"/>
      <c r="O21" s="15"/>
      <c r="P21" s="15"/>
    </row>
    <row r="22" spans="1:16" x14ac:dyDescent="0.2">
      <c r="A22" s="87"/>
      <c r="B22" s="87"/>
      <c r="C22" s="86"/>
      <c r="D22" s="86"/>
      <c r="E22" s="86"/>
      <c r="F22" s="86"/>
      <c r="G22" s="80"/>
      <c r="H22" s="83"/>
      <c r="I22" s="478"/>
      <c r="J22" s="478"/>
      <c r="K22" s="86"/>
      <c r="L22" s="86"/>
      <c r="M22" s="86"/>
      <c r="N22" s="86"/>
      <c r="O22" s="15"/>
      <c r="P22" s="15"/>
    </row>
    <row r="23" spans="1:16" x14ac:dyDescent="0.2">
      <c r="A23" s="88" t="s">
        <v>148</v>
      </c>
      <c r="B23" s="88"/>
      <c r="C23" s="89"/>
      <c r="D23" s="89"/>
      <c r="E23" s="89">
        <v>-54</v>
      </c>
      <c r="F23" s="89">
        <v>-117</v>
      </c>
      <c r="G23" s="90"/>
      <c r="I23" s="114"/>
      <c r="J23" s="114"/>
      <c r="K23" s="89"/>
      <c r="L23" s="89"/>
      <c r="M23" s="89"/>
      <c r="N23" s="89"/>
      <c r="O23" s="15"/>
      <c r="P23" s="15"/>
    </row>
    <row r="24" spans="1:16" ht="12" customHeight="1" x14ac:dyDescent="0.2">
      <c r="A24" s="91" t="s">
        <v>149</v>
      </c>
      <c r="B24" s="92"/>
      <c r="C24" s="94"/>
      <c r="D24" s="93"/>
      <c r="E24" s="94">
        <f>E13+E21+E23</f>
        <v>7998</v>
      </c>
      <c r="F24" s="94">
        <f>F13+F21+F23</f>
        <v>6915</v>
      </c>
      <c r="G24" s="95"/>
      <c r="I24" s="448"/>
      <c r="J24" s="114"/>
      <c r="K24" s="449"/>
      <c r="L24" s="89"/>
      <c r="M24" s="449"/>
      <c r="N24" s="449"/>
      <c r="O24" s="15"/>
      <c r="P24" s="15"/>
    </row>
    <row r="25" spans="1:16" x14ac:dyDescent="0.2">
      <c r="I25" s="15"/>
      <c r="J25" s="15"/>
      <c r="K25" s="15"/>
      <c r="L25" s="15"/>
      <c r="M25" s="15"/>
      <c r="N25" s="15"/>
      <c r="O25" s="15"/>
      <c r="P25" s="15"/>
    </row>
    <row r="26" spans="1:16" x14ac:dyDescent="0.2">
      <c r="A26" s="17" t="s">
        <v>644</v>
      </c>
      <c r="D26" s="83"/>
      <c r="I26" s="480"/>
      <c r="J26" s="480"/>
      <c r="K26" s="480"/>
      <c r="L26" s="434"/>
      <c r="M26" s="480"/>
      <c r="N26" s="480"/>
      <c r="O26" s="15"/>
      <c r="P26" s="15"/>
    </row>
    <row r="27" spans="1:16" x14ac:dyDescent="0.2">
      <c r="A27" s="114" t="s">
        <v>645</v>
      </c>
      <c r="B27" s="458"/>
      <c r="C27" s="442"/>
      <c r="D27" s="442"/>
      <c r="E27" s="460"/>
      <c r="F27" s="443"/>
      <c r="I27" s="480"/>
      <c r="J27" s="480"/>
      <c r="K27" s="480"/>
      <c r="L27" s="480"/>
      <c r="M27" s="480"/>
      <c r="N27" s="480"/>
      <c r="O27" s="15"/>
      <c r="P27" s="15"/>
    </row>
    <row r="28" spans="1:16" x14ac:dyDescent="0.2">
      <c r="A28" s="114"/>
      <c r="B28" s="458"/>
      <c r="C28" s="442"/>
      <c r="D28" s="442"/>
      <c r="E28" s="460"/>
      <c r="F28" s="443"/>
      <c r="I28" s="15"/>
      <c r="J28" s="15"/>
      <c r="K28" s="15"/>
      <c r="L28" s="15"/>
      <c r="M28" s="15"/>
      <c r="N28" s="15"/>
      <c r="O28" s="15"/>
      <c r="P28" s="15"/>
    </row>
    <row r="29" spans="1:16" x14ac:dyDescent="0.2">
      <c r="A29" s="457"/>
      <c r="B29" s="458"/>
      <c r="C29" s="445"/>
      <c r="D29" s="445"/>
      <c r="E29" s="445"/>
      <c r="F29" s="446"/>
    </row>
    <row r="30" spans="1:16" x14ac:dyDescent="0.2">
      <c r="A30" s="113"/>
      <c r="B30" s="457"/>
      <c r="C30" s="82"/>
      <c r="D30" s="82"/>
      <c r="E30" s="82"/>
      <c r="F30" s="82"/>
      <c r="G30" s="20"/>
    </row>
    <row r="31" spans="1:16" x14ac:dyDescent="0.2">
      <c r="A31" s="113"/>
      <c r="B31" s="457"/>
      <c r="C31" s="82"/>
      <c r="D31" s="82"/>
      <c r="E31" s="82"/>
      <c r="F31" s="82"/>
      <c r="G31" s="20"/>
    </row>
    <row r="32" spans="1:16" x14ac:dyDescent="0.2">
      <c r="A32" s="376"/>
      <c r="B32" s="376"/>
      <c r="C32" s="82"/>
      <c r="D32" s="82"/>
      <c r="E32" s="82"/>
      <c r="F32" s="82"/>
      <c r="G32" s="20"/>
    </row>
    <row r="33" spans="1:7" x14ac:dyDescent="0.2">
      <c r="A33" s="376"/>
      <c r="B33" s="376"/>
      <c r="C33" s="82"/>
      <c r="D33" s="82"/>
      <c r="E33" s="82"/>
      <c r="F33" s="82"/>
      <c r="G33" s="20"/>
    </row>
    <row r="34" spans="1:7" x14ac:dyDescent="0.2">
      <c r="A34" s="376"/>
      <c r="B34" s="376"/>
      <c r="C34" s="82"/>
      <c r="D34" s="82"/>
      <c r="E34" s="82"/>
      <c r="F34" s="82"/>
      <c r="G34" s="20"/>
    </row>
    <row r="35" spans="1:7" x14ac:dyDescent="0.2">
      <c r="A35" s="520"/>
      <c r="B35" s="520"/>
      <c r="C35" s="86"/>
      <c r="D35" s="86"/>
      <c r="E35" s="86"/>
      <c r="F35" s="86"/>
      <c r="G35" s="20"/>
    </row>
    <row r="36" spans="1:7" x14ac:dyDescent="0.2">
      <c r="A36" s="458"/>
      <c r="B36" s="458"/>
      <c r="C36" s="89"/>
      <c r="D36" s="89"/>
      <c r="E36" s="89"/>
      <c r="F36" s="89"/>
      <c r="G36" s="20"/>
    </row>
    <row r="37" spans="1:7" x14ac:dyDescent="0.2">
      <c r="A37" s="457"/>
      <c r="B37" s="457"/>
      <c r="C37" s="82"/>
      <c r="D37" s="82"/>
      <c r="E37" s="82"/>
      <c r="F37" s="82"/>
      <c r="G37" s="20"/>
    </row>
    <row r="38" spans="1:7" x14ac:dyDescent="0.2">
      <c r="A38" s="457"/>
      <c r="B38" s="457"/>
      <c r="C38" s="444"/>
      <c r="D38" s="82"/>
      <c r="E38" s="82"/>
      <c r="F38" s="82"/>
      <c r="G38" s="20"/>
    </row>
    <row r="39" spans="1:7" x14ac:dyDescent="0.2">
      <c r="A39" s="457"/>
      <c r="B39" s="457"/>
      <c r="C39" s="82"/>
      <c r="D39" s="82"/>
      <c r="E39" s="82"/>
      <c r="F39" s="82"/>
      <c r="G39" s="20"/>
    </row>
    <row r="40" spans="1:7" x14ac:dyDescent="0.2">
      <c r="A40" s="457"/>
      <c r="B40" s="457"/>
      <c r="C40" s="82"/>
      <c r="D40" s="82"/>
      <c r="E40" s="82"/>
      <c r="F40" s="82"/>
      <c r="G40" s="20"/>
    </row>
    <row r="41" spans="1:7" x14ac:dyDescent="0.2">
      <c r="A41" s="457"/>
      <c r="B41" s="457"/>
      <c r="C41" s="82"/>
      <c r="D41" s="82"/>
      <c r="E41" s="82"/>
      <c r="F41" s="82"/>
      <c r="G41" s="20"/>
    </row>
    <row r="42" spans="1:7" x14ac:dyDescent="0.2">
      <c r="A42" s="457"/>
      <c r="B42" s="457"/>
      <c r="C42" s="444"/>
      <c r="D42" s="447"/>
      <c r="E42" s="82"/>
      <c r="F42" s="82"/>
      <c r="G42" s="20"/>
    </row>
    <row r="43" spans="1:7" x14ac:dyDescent="0.2">
      <c r="A43" s="520"/>
      <c r="B43" s="520"/>
      <c r="C43" s="86"/>
      <c r="D43" s="86"/>
      <c r="E43" s="86"/>
      <c r="F43" s="86"/>
    </row>
    <row r="44" spans="1:7" x14ac:dyDescent="0.2">
      <c r="A44" s="458"/>
      <c r="B44" s="458"/>
      <c r="C44" s="86"/>
      <c r="D44" s="86"/>
      <c r="E44" s="86"/>
      <c r="F44" s="86"/>
    </row>
    <row r="45" spans="1:7" x14ac:dyDescent="0.2">
      <c r="A45" s="114"/>
      <c r="B45" s="114"/>
      <c r="C45" s="89"/>
      <c r="D45" s="89"/>
      <c r="E45" s="89"/>
      <c r="F45" s="89"/>
    </row>
    <row r="46" spans="1:7" x14ac:dyDescent="0.2">
      <c r="A46" s="448"/>
      <c r="B46" s="114"/>
      <c r="C46" s="89"/>
      <c r="D46" s="89"/>
      <c r="E46" s="449"/>
      <c r="F46" s="449"/>
    </row>
    <row r="47" spans="1:7" x14ac:dyDescent="0.2">
      <c r="A47" s="520"/>
      <c r="B47" s="520"/>
      <c r="C47" s="86"/>
      <c r="D47" s="86"/>
      <c r="E47" s="86"/>
      <c r="F47" s="86"/>
    </row>
    <row r="48" spans="1:7" x14ac:dyDescent="0.2">
      <c r="A48" s="87"/>
      <c r="B48" s="87"/>
      <c r="C48" s="86"/>
      <c r="D48" s="86"/>
      <c r="E48" s="86"/>
      <c r="F48" s="86"/>
    </row>
    <row r="49" spans="1:6" x14ac:dyDescent="0.2">
      <c r="A49" s="114"/>
      <c r="B49" s="114"/>
      <c r="C49" s="89"/>
      <c r="D49" s="89"/>
      <c r="E49" s="89"/>
      <c r="F49" s="89"/>
    </row>
    <row r="50" spans="1:6" x14ac:dyDescent="0.2">
      <c r="A50" s="448"/>
      <c r="B50" s="114"/>
      <c r="C50" s="89"/>
      <c r="D50" s="89"/>
      <c r="E50" s="449"/>
      <c r="F50" s="449"/>
    </row>
  </sheetData>
  <mergeCells count="5">
    <mergeCell ref="A13:B13"/>
    <mergeCell ref="A21:B21"/>
    <mergeCell ref="A47:B47"/>
    <mergeCell ref="A35:B35"/>
    <mergeCell ref="A43:B43"/>
  </mergeCells>
  <phoneticPr fontId="4"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C13:E13 F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G37"/>
  <sheetViews>
    <sheetView zoomScaleNormal="100" workbookViewId="0">
      <selection activeCell="C25" sqref="C25"/>
    </sheetView>
  </sheetViews>
  <sheetFormatPr baseColWidth="10" defaultColWidth="11" defaultRowHeight="12" x14ac:dyDescent="0.2"/>
  <cols>
    <col min="1" max="1" width="47.25" style="17" customWidth="1"/>
    <col min="2" max="2" width="13" style="17" customWidth="1"/>
    <col min="3" max="4" width="11" style="17"/>
    <col min="5" max="5" width="30.5" style="17" customWidth="1"/>
    <col min="6" max="16384" width="11" style="17"/>
  </cols>
  <sheetData>
    <row r="1" spans="1:7" x14ac:dyDescent="0.2">
      <c r="A1" s="358" t="s">
        <v>506</v>
      </c>
    </row>
    <row r="2" spans="1:7" x14ac:dyDescent="0.2">
      <c r="A2" s="96" t="s">
        <v>150</v>
      </c>
      <c r="E2" s="256"/>
      <c r="F2" s="15"/>
      <c r="G2" s="15"/>
    </row>
    <row r="3" spans="1:7" ht="12.75" customHeight="1" x14ac:dyDescent="0.2">
      <c r="A3" s="96"/>
      <c r="E3" s="256"/>
      <c r="F3" s="15"/>
      <c r="G3" s="15"/>
    </row>
    <row r="4" spans="1:7" ht="12.75" customHeight="1" x14ac:dyDescent="0.2">
      <c r="A4" s="96"/>
      <c r="E4" s="256"/>
      <c r="F4" s="15"/>
      <c r="G4" s="15"/>
    </row>
    <row r="5" spans="1:7" ht="12.75" customHeight="1" x14ac:dyDescent="0.2">
      <c r="A5" s="96"/>
      <c r="E5" s="256"/>
      <c r="F5" s="15"/>
      <c r="G5" s="15"/>
    </row>
    <row r="6" spans="1:7" x14ac:dyDescent="0.2">
      <c r="A6" s="126"/>
      <c r="B6" s="521"/>
      <c r="C6" s="521"/>
      <c r="D6" s="127"/>
      <c r="E6" s="256"/>
      <c r="F6" s="15"/>
      <c r="G6" s="15"/>
    </row>
    <row r="7" spans="1:7" ht="24.75" thickBot="1" x14ac:dyDescent="0.25">
      <c r="A7" s="128"/>
      <c r="B7" s="378" t="s">
        <v>646</v>
      </c>
      <c r="C7" s="379" t="s">
        <v>539</v>
      </c>
      <c r="D7" s="104"/>
      <c r="E7" s="126"/>
      <c r="F7" s="521"/>
      <c r="G7" s="521"/>
    </row>
    <row r="8" spans="1:7" ht="12.75" customHeight="1" x14ac:dyDescent="0.2">
      <c r="A8" s="66" t="s">
        <v>151</v>
      </c>
      <c r="B8" s="131">
        <v>554</v>
      </c>
      <c r="C8" s="376">
        <v>368</v>
      </c>
      <c r="D8" s="104"/>
      <c r="E8" s="485"/>
      <c r="F8" s="482"/>
      <c r="G8" s="68"/>
    </row>
    <row r="9" spans="1:7" ht="12.75" customHeight="1" x14ac:dyDescent="0.2">
      <c r="A9" s="132" t="s">
        <v>152</v>
      </c>
      <c r="B9" s="133">
        <v>53</v>
      </c>
      <c r="C9" s="377">
        <v>54</v>
      </c>
      <c r="D9" s="77"/>
      <c r="E9" s="66"/>
      <c r="F9" s="131"/>
      <c r="G9" s="376"/>
    </row>
    <row r="10" spans="1:7" ht="12.75" customHeight="1" x14ac:dyDescent="0.2">
      <c r="A10" s="17" t="s">
        <v>647</v>
      </c>
      <c r="B10" s="24">
        <v>333</v>
      </c>
      <c r="C10" s="17">
        <v>147</v>
      </c>
      <c r="D10" s="77"/>
      <c r="E10" s="132"/>
      <c r="F10" s="448"/>
      <c r="G10" s="114"/>
    </row>
    <row r="11" spans="1:7" ht="12.75" customHeight="1" x14ac:dyDescent="0.2">
      <c r="A11" s="17" t="s">
        <v>648</v>
      </c>
      <c r="B11" s="24">
        <v>168</v>
      </c>
      <c r="C11" s="17">
        <v>128</v>
      </c>
      <c r="D11" s="77"/>
      <c r="E11" s="132"/>
      <c r="F11" s="448"/>
      <c r="G11" s="114"/>
    </row>
    <row r="12" spans="1:7" ht="12.75" customHeight="1" x14ac:dyDescent="0.2">
      <c r="A12" s="17" t="s">
        <v>649</v>
      </c>
      <c r="B12" s="24">
        <v>0</v>
      </c>
      <c r="C12" s="17">
        <v>39</v>
      </c>
      <c r="D12" s="77"/>
      <c r="E12" s="132"/>
      <c r="F12" s="448"/>
      <c r="G12" s="114"/>
    </row>
    <row r="13" spans="1:7" ht="12.75" customHeight="1" x14ac:dyDescent="0.2">
      <c r="A13" s="24" t="s">
        <v>650</v>
      </c>
      <c r="B13" s="24">
        <v>195</v>
      </c>
      <c r="C13" s="17">
        <v>147</v>
      </c>
      <c r="D13" s="104"/>
      <c r="E13" s="132"/>
      <c r="F13" s="448"/>
      <c r="G13" s="114"/>
    </row>
    <row r="14" spans="1:7" ht="12.75" customHeight="1" x14ac:dyDescent="0.2">
      <c r="A14" s="24" t="s">
        <v>651</v>
      </c>
      <c r="B14" s="24">
        <v>0</v>
      </c>
      <c r="C14" s="17">
        <v>0</v>
      </c>
      <c r="D14" s="104"/>
      <c r="E14" s="66"/>
      <c r="F14" s="131"/>
      <c r="G14" s="376"/>
    </row>
    <row r="15" spans="1:7" ht="12.75" customHeight="1" x14ac:dyDescent="0.2">
      <c r="A15" s="514" t="s">
        <v>70</v>
      </c>
      <c r="B15" s="514">
        <f>B8+B13+B14</f>
        <v>749</v>
      </c>
      <c r="C15" s="515">
        <v>515</v>
      </c>
      <c r="D15" s="104"/>
      <c r="E15" s="66"/>
      <c r="F15" s="101"/>
      <c r="G15" s="88"/>
    </row>
    <row r="16" spans="1:7" x14ac:dyDescent="0.2">
      <c r="A16" s="15"/>
      <c r="B16" s="15"/>
      <c r="C16" s="15"/>
      <c r="D16" s="104"/>
      <c r="E16" s="101"/>
      <c r="F16" s="101"/>
      <c r="G16" s="88"/>
    </row>
    <row r="17" spans="1:7" x14ac:dyDescent="0.2">
      <c r="A17" s="15"/>
      <c r="B17" s="15"/>
      <c r="C17" s="15"/>
      <c r="D17" s="14"/>
      <c r="E17" s="15"/>
      <c r="F17" s="15"/>
      <c r="G17" s="15"/>
    </row>
    <row r="18" spans="1:7" x14ac:dyDescent="0.2">
      <c r="A18" s="15"/>
      <c r="B18" s="15"/>
      <c r="C18" s="15"/>
      <c r="D18" s="15"/>
    </row>
    <row r="19" spans="1:7" x14ac:dyDescent="0.2">
      <c r="A19" s="15"/>
      <c r="B19" s="15"/>
      <c r="C19" s="15"/>
      <c r="D19" s="15"/>
    </row>
    <row r="20" spans="1:7" x14ac:dyDescent="0.2">
      <c r="A20" s="485"/>
      <c r="B20" s="482"/>
      <c r="C20" s="68"/>
      <c r="D20" s="15"/>
    </row>
    <row r="21" spans="1:7" x14ac:dyDescent="0.2">
      <c r="A21" s="66"/>
      <c r="B21" s="131"/>
      <c r="C21" s="376"/>
      <c r="D21" s="15"/>
    </row>
    <row r="22" spans="1:7" x14ac:dyDescent="0.2">
      <c r="A22" s="132"/>
      <c r="B22" s="448"/>
      <c r="C22" s="114"/>
      <c r="D22" s="15"/>
    </row>
    <row r="23" spans="1:7" x14ac:dyDescent="0.2">
      <c r="A23" s="15"/>
      <c r="B23" s="15"/>
      <c r="C23" s="15"/>
      <c r="D23" s="15"/>
    </row>
    <row r="24" spans="1:7" x14ac:dyDescent="0.2">
      <c r="A24" s="132"/>
      <c r="B24" s="448"/>
      <c r="C24" s="114"/>
      <c r="D24" s="15"/>
    </row>
    <row r="25" spans="1:7" x14ac:dyDescent="0.2">
      <c r="A25" s="132"/>
      <c r="B25" s="448"/>
      <c r="C25" s="114"/>
      <c r="D25" s="15"/>
    </row>
    <row r="26" spans="1:7" x14ac:dyDescent="0.2">
      <c r="A26" s="132"/>
      <c r="B26" s="448"/>
      <c r="C26" s="114"/>
      <c r="D26" s="15"/>
    </row>
    <row r="27" spans="1:7" x14ac:dyDescent="0.2">
      <c r="A27" s="66"/>
      <c r="B27" s="131"/>
      <c r="C27" s="376"/>
      <c r="D27" s="15"/>
    </row>
    <row r="28" spans="1:7" x14ac:dyDescent="0.2">
      <c r="A28" s="132"/>
      <c r="B28" s="448"/>
      <c r="C28" s="114"/>
      <c r="D28" s="15"/>
    </row>
    <row r="29" spans="1:7" x14ac:dyDescent="0.2">
      <c r="A29" s="132"/>
      <c r="B29" s="448"/>
      <c r="C29" s="114"/>
      <c r="D29" s="15"/>
    </row>
    <row r="30" spans="1:7" x14ac:dyDescent="0.2">
      <c r="A30" s="66"/>
      <c r="B30" s="101"/>
      <c r="C30" s="88"/>
      <c r="D30" s="15"/>
    </row>
    <row r="31" spans="1:7" x14ac:dyDescent="0.2">
      <c r="A31" s="101"/>
      <c r="B31" s="101"/>
      <c r="C31" s="88"/>
      <c r="D31" s="15"/>
    </row>
    <row r="32" spans="1:7" x14ac:dyDescent="0.2">
      <c r="A32" s="66"/>
      <c r="B32" s="131"/>
      <c r="C32" s="376"/>
      <c r="D32" s="15"/>
    </row>
    <row r="33" spans="1:4" x14ac:dyDescent="0.2">
      <c r="A33" s="132"/>
      <c r="B33" s="448"/>
      <c r="C33" s="114"/>
      <c r="D33" s="15"/>
    </row>
    <row r="34" spans="1:4" x14ac:dyDescent="0.2">
      <c r="A34" s="132"/>
      <c r="B34" s="448"/>
      <c r="C34" s="114"/>
      <c r="D34" s="15"/>
    </row>
    <row r="35" spans="1:4" x14ac:dyDescent="0.2">
      <c r="A35" s="66"/>
      <c r="B35" s="101"/>
      <c r="C35" s="88"/>
      <c r="D35" s="15"/>
    </row>
    <row r="36" spans="1:4" x14ac:dyDescent="0.2">
      <c r="A36" s="101"/>
      <c r="B36" s="101"/>
      <c r="C36" s="88"/>
      <c r="D36" s="15"/>
    </row>
    <row r="37" spans="1:4" x14ac:dyDescent="0.2">
      <c r="A37" s="15"/>
      <c r="B37" s="15"/>
      <c r="C37" s="15"/>
      <c r="D37" s="15"/>
    </row>
  </sheetData>
  <mergeCells count="2">
    <mergeCell ref="B6:C6"/>
    <mergeCell ref="F7:G7"/>
  </mergeCells>
  <phoneticPr fontId="4"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M48"/>
  <sheetViews>
    <sheetView workbookViewId="0">
      <selection activeCell="F36" sqref="F36"/>
    </sheetView>
  </sheetViews>
  <sheetFormatPr baseColWidth="10" defaultColWidth="11" defaultRowHeight="12" x14ac:dyDescent="0.2"/>
  <cols>
    <col min="1" max="1" width="37.875" style="17" customWidth="1"/>
    <col min="2" max="2" width="8.625" style="17" customWidth="1"/>
    <col min="3" max="3" width="9.75" style="17" customWidth="1"/>
    <col min="4" max="4" width="10.125" style="17" bestFit="1" customWidth="1"/>
    <col min="5" max="5" width="11.375" style="17" bestFit="1" customWidth="1"/>
    <col min="6" max="6" width="18.375" style="17" customWidth="1"/>
    <col min="7" max="7" width="11" style="17"/>
    <col min="8" max="8" width="31.25" style="17" customWidth="1"/>
    <col min="9" max="16384" width="11" style="17"/>
  </cols>
  <sheetData>
    <row r="1" spans="1:13" x14ac:dyDescent="0.2">
      <c r="A1" s="358" t="s">
        <v>507</v>
      </c>
      <c r="G1" s="516"/>
      <c r="H1" s="480"/>
      <c r="I1" s="480"/>
      <c r="J1" s="480"/>
      <c r="K1" s="480"/>
      <c r="L1" s="480"/>
      <c r="M1" s="480"/>
    </row>
    <row r="2" spans="1:13" x14ac:dyDescent="0.2">
      <c r="A2" s="17" t="s">
        <v>153</v>
      </c>
      <c r="G2" s="480"/>
      <c r="H2" s="480"/>
      <c r="I2" s="480"/>
      <c r="J2" s="480"/>
      <c r="K2" s="480"/>
      <c r="L2" s="480"/>
      <c r="M2" s="480"/>
    </row>
    <row r="3" spans="1:13" x14ac:dyDescent="0.2">
      <c r="A3" s="88"/>
      <c r="B3" s="67"/>
      <c r="C3" s="525" t="s">
        <v>615</v>
      </c>
      <c r="D3" s="67"/>
      <c r="E3" s="67"/>
      <c r="F3" s="67"/>
      <c r="G3" s="114"/>
      <c r="H3" s="114"/>
      <c r="I3" s="442"/>
      <c r="J3" s="523"/>
      <c r="K3" s="442"/>
      <c r="L3" s="442"/>
      <c r="M3" s="442"/>
    </row>
    <row r="4" spans="1:13" ht="22.5" customHeight="1" thickBot="1" x14ac:dyDescent="0.25">
      <c r="A4" s="454">
        <v>2014</v>
      </c>
      <c r="B4" s="129" t="s">
        <v>154</v>
      </c>
      <c r="C4" s="526"/>
      <c r="D4" s="129" t="s">
        <v>616</v>
      </c>
      <c r="E4" s="129" t="s">
        <v>617</v>
      </c>
      <c r="F4" s="64"/>
      <c r="G4" s="111"/>
      <c r="H4" s="114"/>
      <c r="I4" s="481"/>
      <c r="J4" s="523"/>
      <c r="K4" s="481"/>
      <c r="L4" s="481"/>
      <c r="M4" s="481"/>
    </row>
    <row r="5" spans="1:13" x14ac:dyDescent="0.2">
      <c r="A5" s="360" t="s">
        <v>155</v>
      </c>
      <c r="B5" s="319">
        <v>272</v>
      </c>
      <c r="C5" s="319"/>
      <c r="D5" s="319"/>
      <c r="E5" s="319"/>
      <c r="F5" s="136"/>
      <c r="G5" s="524"/>
      <c r="H5" s="524"/>
      <c r="I5" s="319"/>
      <c r="J5" s="319"/>
      <c r="K5" s="319"/>
      <c r="L5" s="319"/>
      <c r="M5" s="450"/>
    </row>
    <row r="6" spans="1:13" x14ac:dyDescent="0.2">
      <c r="A6" s="360" t="s">
        <v>156</v>
      </c>
      <c r="B6" s="319">
        <v>203</v>
      </c>
      <c r="C6" s="319"/>
      <c r="D6" s="319"/>
      <c r="E6" s="319"/>
      <c r="F6" s="136"/>
      <c r="G6" s="524"/>
      <c r="H6" s="524"/>
      <c r="I6" s="319"/>
      <c r="J6" s="319"/>
      <c r="K6" s="319"/>
      <c r="L6" s="319"/>
      <c r="M6" s="450"/>
    </row>
    <row r="7" spans="1:13" x14ac:dyDescent="0.2">
      <c r="A7" s="360" t="s">
        <v>157</v>
      </c>
      <c r="B7" s="319">
        <v>-7</v>
      </c>
      <c r="C7" s="319"/>
      <c r="D7" s="319"/>
      <c r="E7" s="319"/>
      <c r="F7" s="136"/>
      <c r="G7" s="524"/>
      <c r="H7" s="524"/>
      <c r="I7" s="319"/>
      <c r="J7" s="319"/>
      <c r="K7" s="319"/>
      <c r="L7" s="319"/>
      <c r="M7" s="450"/>
    </row>
    <row r="8" spans="1:13" x14ac:dyDescent="0.2">
      <c r="A8" s="17" t="s">
        <v>619</v>
      </c>
      <c r="B8" s="319">
        <v>30</v>
      </c>
      <c r="C8" s="319">
        <v>8</v>
      </c>
      <c r="D8" s="319">
        <v>2</v>
      </c>
      <c r="E8" s="319">
        <v>20</v>
      </c>
      <c r="F8" s="138"/>
      <c r="G8" s="524"/>
      <c r="H8" s="524"/>
      <c r="I8" s="319"/>
      <c r="J8" s="319"/>
      <c r="K8" s="319"/>
      <c r="L8" s="319"/>
      <c r="M8" s="450"/>
    </row>
    <row r="9" spans="1:13" x14ac:dyDescent="0.2">
      <c r="A9" s="91" t="s">
        <v>158</v>
      </c>
      <c r="B9" s="451">
        <v>498</v>
      </c>
      <c r="C9" s="451">
        <v>8</v>
      </c>
      <c r="D9" s="451">
        <f t="shared" ref="D9:E9" si="0">SUM(D5:D8)</f>
        <v>2</v>
      </c>
      <c r="E9" s="451">
        <f t="shared" si="0"/>
        <v>20</v>
      </c>
      <c r="F9" s="103"/>
      <c r="G9" s="448"/>
      <c r="H9" s="448"/>
      <c r="I9" s="455"/>
      <c r="J9" s="455"/>
      <c r="K9" s="455"/>
      <c r="L9" s="455"/>
      <c r="M9" s="452"/>
    </row>
    <row r="10" spans="1:13" x14ac:dyDescent="0.2">
      <c r="B10" s="103"/>
      <c r="C10" s="103"/>
      <c r="D10" s="103"/>
      <c r="E10" s="103"/>
      <c r="F10" s="64"/>
      <c r="G10" s="480"/>
      <c r="H10" s="480"/>
      <c r="I10" s="453"/>
      <c r="J10" s="453"/>
      <c r="K10" s="453"/>
      <c r="L10" s="453"/>
      <c r="M10" s="453"/>
    </row>
    <row r="11" spans="1:13" ht="12.75" customHeight="1" thickBot="1" x14ac:dyDescent="0.25">
      <c r="A11" s="454">
        <v>2013</v>
      </c>
      <c r="B11" s="100"/>
      <c r="C11" s="100"/>
      <c r="D11" s="100"/>
      <c r="E11" s="100"/>
      <c r="F11" s="136"/>
      <c r="G11" s="114"/>
      <c r="H11" s="114"/>
      <c r="I11" s="442"/>
      <c r="J11" s="523"/>
      <c r="K11" s="442"/>
      <c r="L11" s="442"/>
      <c r="M11" s="453"/>
    </row>
    <row r="12" spans="1:13" x14ac:dyDescent="0.2">
      <c r="A12" s="360" t="s">
        <v>159</v>
      </c>
      <c r="B12" s="319">
        <v>261</v>
      </c>
      <c r="C12" s="319"/>
      <c r="D12" s="319"/>
      <c r="E12" s="319"/>
      <c r="F12" s="136"/>
      <c r="G12" s="111"/>
      <c r="H12" s="114"/>
      <c r="I12" s="481"/>
      <c r="J12" s="523"/>
      <c r="K12" s="481"/>
      <c r="L12" s="481"/>
      <c r="M12" s="453"/>
    </row>
    <row r="13" spans="1:13" x14ac:dyDescent="0.2">
      <c r="A13" s="360" t="s">
        <v>160</v>
      </c>
      <c r="B13" s="319">
        <v>202</v>
      </c>
      <c r="C13" s="319"/>
      <c r="D13" s="319"/>
      <c r="E13" s="319"/>
      <c r="F13" s="136"/>
      <c r="G13" s="524"/>
      <c r="H13" s="524"/>
      <c r="I13" s="319"/>
      <c r="J13" s="319"/>
      <c r="K13" s="319"/>
      <c r="L13" s="319"/>
      <c r="M13" s="453"/>
    </row>
    <row r="14" spans="1:13" x14ac:dyDescent="0.2">
      <c r="A14" s="360" t="s">
        <v>161</v>
      </c>
      <c r="B14" s="319">
        <f>-6-27</f>
        <v>-33</v>
      </c>
      <c r="C14" s="319"/>
      <c r="D14" s="319"/>
      <c r="E14" s="319"/>
      <c r="F14" s="138"/>
      <c r="G14" s="524"/>
      <c r="H14" s="524"/>
      <c r="I14" s="319"/>
      <c r="J14" s="319"/>
      <c r="K14" s="319"/>
      <c r="L14" s="319"/>
      <c r="M14" s="453"/>
    </row>
    <row r="15" spans="1:13" x14ac:dyDescent="0.2">
      <c r="A15" s="423" t="s">
        <v>619</v>
      </c>
      <c r="B15" s="319">
        <f>SUM(C15:E15)</f>
        <v>27</v>
      </c>
      <c r="C15" s="319">
        <v>8</v>
      </c>
      <c r="D15" s="319">
        <v>2</v>
      </c>
      <c r="E15" s="319">
        <v>17</v>
      </c>
      <c r="F15" s="103"/>
      <c r="G15" s="524"/>
      <c r="H15" s="524"/>
      <c r="I15" s="319"/>
      <c r="J15" s="319"/>
      <c r="K15" s="319"/>
      <c r="L15" s="319"/>
      <c r="M15" s="453"/>
    </row>
    <row r="16" spans="1:13" x14ac:dyDescent="0.2">
      <c r="A16" s="91" t="s">
        <v>162</v>
      </c>
      <c r="B16" s="451">
        <f>SUM(B12:B15)</f>
        <v>457</v>
      </c>
      <c r="C16" s="451">
        <f>SUM(C15)</f>
        <v>8</v>
      </c>
      <c r="D16" s="451">
        <f t="shared" ref="D16:E16" si="1">SUM(D15)</f>
        <v>2</v>
      </c>
      <c r="E16" s="451">
        <f t="shared" si="1"/>
        <v>17</v>
      </c>
      <c r="F16" s="103"/>
      <c r="G16" s="524"/>
      <c r="H16" s="524"/>
      <c r="I16" s="319"/>
      <c r="J16" s="319"/>
      <c r="K16" s="319"/>
      <c r="L16" s="319"/>
      <c r="M16" s="453"/>
    </row>
    <row r="17" spans="1:13" x14ac:dyDescent="0.2">
      <c r="B17" s="103"/>
      <c r="C17" s="103"/>
      <c r="D17" s="103"/>
      <c r="E17" s="103"/>
      <c r="F17" s="103"/>
      <c r="G17" s="448"/>
      <c r="H17" s="448"/>
      <c r="I17" s="455"/>
      <c r="J17" s="455"/>
      <c r="K17" s="455"/>
      <c r="L17" s="455"/>
      <c r="M17" s="453"/>
    </row>
    <row r="18" spans="1:13" x14ac:dyDescent="0.2">
      <c r="B18" s="103"/>
      <c r="C18" s="103"/>
      <c r="D18" s="103"/>
      <c r="E18" s="103"/>
      <c r="F18" s="103"/>
      <c r="G18" s="480"/>
      <c r="H18" s="480"/>
      <c r="I18" s="453"/>
      <c r="J18" s="453"/>
      <c r="K18" s="453"/>
      <c r="L18" s="453"/>
      <c r="M18" s="453"/>
    </row>
    <row r="19" spans="1:13" x14ac:dyDescent="0.2">
      <c r="B19" s="103"/>
      <c r="C19" s="103"/>
      <c r="D19" s="103"/>
      <c r="E19" s="103"/>
      <c r="F19" s="103"/>
      <c r="G19" s="480"/>
      <c r="H19" s="480"/>
      <c r="I19" s="453"/>
      <c r="J19" s="453"/>
      <c r="K19" s="453"/>
      <c r="L19" s="453"/>
      <c r="M19" s="453"/>
    </row>
    <row r="20" spans="1:13" x14ac:dyDescent="0.2">
      <c r="A20" s="527" t="s">
        <v>163</v>
      </c>
      <c r="B20" s="527"/>
      <c r="C20" s="527"/>
      <c r="D20" s="527"/>
      <c r="E20" s="527"/>
      <c r="F20" s="527"/>
      <c r="G20" s="480"/>
      <c r="H20" s="480"/>
      <c r="I20" s="453"/>
      <c r="J20" s="453"/>
      <c r="K20" s="453"/>
      <c r="L20" s="453"/>
      <c r="M20" s="453"/>
    </row>
    <row r="21" spans="1:13" x14ac:dyDescent="0.2">
      <c r="A21" s="528" t="s">
        <v>508</v>
      </c>
      <c r="B21" s="527"/>
      <c r="C21" s="527"/>
      <c r="D21" s="527"/>
      <c r="E21" s="527"/>
      <c r="F21" s="527"/>
      <c r="G21" s="480"/>
      <c r="H21" s="480"/>
      <c r="I21" s="453"/>
      <c r="J21" s="453"/>
      <c r="K21" s="453"/>
      <c r="L21" s="453"/>
      <c r="M21" s="453"/>
    </row>
    <row r="22" spans="1:13" x14ac:dyDescent="0.2">
      <c r="A22" s="365" t="s">
        <v>509</v>
      </c>
      <c r="G22" s="522"/>
      <c r="H22" s="522"/>
      <c r="I22" s="522"/>
      <c r="J22" s="522"/>
      <c r="K22" s="522"/>
      <c r="L22" s="522"/>
      <c r="M22" s="522"/>
    </row>
    <row r="23" spans="1:13" x14ac:dyDescent="0.2">
      <c r="G23" s="522"/>
      <c r="H23" s="522"/>
      <c r="I23" s="522"/>
      <c r="J23" s="522"/>
      <c r="K23" s="522"/>
      <c r="L23" s="522"/>
      <c r="M23" s="522"/>
    </row>
    <row r="24" spans="1:13" x14ac:dyDescent="0.2">
      <c r="A24" s="114"/>
      <c r="B24" s="114"/>
      <c r="C24" s="442"/>
      <c r="D24" s="523"/>
      <c r="E24" s="442"/>
      <c r="F24" s="442"/>
      <c r="G24" s="480"/>
      <c r="H24" s="480"/>
      <c r="I24" s="480"/>
      <c r="J24" s="480"/>
      <c r="K24" s="480"/>
      <c r="L24" s="480"/>
      <c r="M24" s="480"/>
    </row>
    <row r="25" spans="1:13" x14ac:dyDescent="0.2">
      <c r="A25" s="111"/>
      <c r="B25" s="114"/>
      <c r="C25" s="460"/>
      <c r="D25" s="523"/>
      <c r="E25" s="460"/>
      <c r="F25" s="460"/>
      <c r="G25" s="480"/>
      <c r="H25" s="480"/>
      <c r="I25" s="480"/>
      <c r="J25" s="480"/>
      <c r="K25" s="480"/>
      <c r="L25" s="480"/>
      <c r="M25" s="480"/>
    </row>
    <row r="26" spans="1:13" x14ac:dyDescent="0.2">
      <c r="A26" s="524"/>
      <c r="B26" s="524"/>
      <c r="C26" s="319"/>
      <c r="D26" s="319"/>
      <c r="E26" s="319"/>
      <c r="F26" s="319"/>
      <c r="G26" s="450"/>
    </row>
    <row r="27" spans="1:13" x14ac:dyDescent="0.2">
      <c r="A27" s="524"/>
      <c r="B27" s="524"/>
      <c r="C27" s="319"/>
      <c r="D27" s="319"/>
      <c r="E27" s="319"/>
      <c r="F27" s="319"/>
      <c r="G27" s="450"/>
    </row>
    <row r="28" spans="1:13" x14ac:dyDescent="0.2">
      <c r="A28" s="524"/>
      <c r="B28" s="524"/>
      <c r="C28" s="319"/>
      <c r="D28" s="319"/>
      <c r="E28" s="319"/>
      <c r="F28" s="319"/>
      <c r="G28" s="450"/>
    </row>
    <row r="29" spans="1:13" x14ac:dyDescent="0.2">
      <c r="A29" s="524"/>
      <c r="B29" s="524"/>
      <c r="C29" s="319"/>
      <c r="D29" s="319"/>
      <c r="E29" s="319"/>
      <c r="F29" s="319"/>
      <c r="G29" s="450"/>
    </row>
    <row r="30" spans="1:13" x14ac:dyDescent="0.2">
      <c r="A30" s="448"/>
      <c r="B30" s="448"/>
      <c r="C30" s="455"/>
      <c r="D30" s="455"/>
      <c r="E30" s="455"/>
      <c r="F30" s="455"/>
      <c r="G30" s="452"/>
    </row>
    <row r="31" spans="1:13" x14ac:dyDescent="0.2">
      <c r="A31" s="459"/>
      <c r="B31" s="459"/>
      <c r="C31" s="453"/>
      <c r="D31" s="453"/>
      <c r="E31" s="453"/>
      <c r="F31" s="453"/>
      <c r="G31" s="453"/>
    </row>
    <row r="32" spans="1:13" x14ac:dyDescent="0.2">
      <c r="A32" s="114"/>
      <c r="B32" s="114"/>
      <c r="C32" s="442"/>
      <c r="D32" s="523"/>
      <c r="E32" s="442"/>
      <c r="F32" s="442"/>
      <c r="G32" s="453"/>
    </row>
    <row r="33" spans="1:7" x14ac:dyDescent="0.2">
      <c r="A33" s="111"/>
      <c r="B33" s="114"/>
      <c r="C33" s="460"/>
      <c r="D33" s="523"/>
      <c r="E33" s="460"/>
      <c r="F33" s="460"/>
      <c r="G33" s="453"/>
    </row>
    <row r="34" spans="1:7" x14ac:dyDescent="0.2">
      <c r="A34" s="524"/>
      <c r="B34" s="524"/>
      <c r="C34" s="319"/>
      <c r="D34" s="319"/>
      <c r="E34" s="319"/>
      <c r="F34" s="319"/>
      <c r="G34" s="453"/>
    </row>
    <row r="35" spans="1:7" x14ac:dyDescent="0.2">
      <c r="A35" s="524"/>
      <c r="B35" s="524"/>
      <c r="C35" s="319"/>
      <c r="D35" s="319"/>
      <c r="E35" s="319"/>
      <c r="F35" s="319"/>
      <c r="G35" s="453"/>
    </row>
    <row r="36" spans="1:7" x14ac:dyDescent="0.2">
      <c r="A36" s="524"/>
      <c r="B36" s="524"/>
      <c r="C36" s="319"/>
      <c r="D36" s="319"/>
      <c r="E36" s="319"/>
      <c r="F36" s="319"/>
      <c r="G36" s="453"/>
    </row>
    <row r="37" spans="1:7" x14ac:dyDescent="0.2">
      <c r="A37" s="524"/>
      <c r="B37" s="524"/>
      <c r="C37" s="319"/>
      <c r="D37" s="319"/>
      <c r="E37" s="319"/>
      <c r="F37" s="319"/>
      <c r="G37" s="453"/>
    </row>
    <row r="38" spans="1:7" x14ac:dyDescent="0.2">
      <c r="A38" s="448"/>
      <c r="B38" s="448"/>
      <c r="C38" s="455"/>
      <c r="D38" s="455"/>
      <c r="E38" s="455"/>
      <c r="F38" s="455"/>
      <c r="G38" s="453"/>
    </row>
    <row r="39" spans="1:7" x14ac:dyDescent="0.2">
      <c r="A39" s="459"/>
      <c r="B39" s="459"/>
      <c r="C39" s="453"/>
      <c r="D39" s="453"/>
      <c r="E39" s="453"/>
      <c r="F39" s="453"/>
      <c r="G39" s="453"/>
    </row>
    <row r="40" spans="1:7" x14ac:dyDescent="0.2">
      <c r="A40" s="459"/>
      <c r="B40" s="459"/>
      <c r="C40" s="453"/>
      <c r="D40" s="453"/>
      <c r="E40" s="453"/>
      <c r="F40" s="453"/>
      <c r="G40" s="453"/>
    </row>
    <row r="41" spans="1:7" x14ac:dyDescent="0.2">
      <c r="A41" s="459"/>
      <c r="B41" s="459"/>
      <c r="C41" s="453"/>
      <c r="D41" s="453"/>
      <c r="E41" s="453"/>
      <c r="F41" s="453"/>
      <c r="G41" s="453"/>
    </row>
    <row r="42" spans="1:7" x14ac:dyDescent="0.2">
      <c r="A42" s="459"/>
      <c r="B42" s="459"/>
      <c r="C42" s="453"/>
      <c r="D42" s="453"/>
      <c r="E42" s="453"/>
      <c r="F42" s="453"/>
      <c r="G42" s="453"/>
    </row>
    <row r="43" spans="1:7" x14ac:dyDescent="0.2">
      <c r="A43" s="522"/>
      <c r="B43" s="522"/>
      <c r="C43" s="522"/>
      <c r="D43" s="522"/>
      <c r="E43" s="522"/>
      <c r="F43" s="522"/>
      <c r="G43" s="522"/>
    </row>
    <row r="44" spans="1:7" x14ac:dyDescent="0.2">
      <c r="A44" s="522"/>
      <c r="B44" s="522"/>
      <c r="C44" s="522"/>
      <c r="D44" s="522"/>
      <c r="E44" s="522"/>
      <c r="F44" s="522"/>
      <c r="G44" s="522"/>
    </row>
    <row r="45" spans="1:7" x14ac:dyDescent="0.2">
      <c r="A45" s="522"/>
      <c r="B45" s="522"/>
      <c r="C45" s="522"/>
      <c r="D45" s="522"/>
      <c r="E45" s="522"/>
      <c r="F45" s="522"/>
      <c r="G45" s="522"/>
    </row>
    <row r="46" spans="1:7" x14ac:dyDescent="0.2">
      <c r="A46" s="522"/>
      <c r="B46" s="522"/>
      <c r="C46" s="522"/>
      <c r="D46" s="522"/>
      <c r="E46" s="522"/>
      <c r="F46" s="522"/>
      <c r="G46" s="522"/>
    </row>
    <row r="47" spans="1:7" x14ac:dyDescent="0.2">
      <c r="A47" s="112"/>
      <c r="B47" s="112"/>
      <c r="C47" s="112"/>
      <c r="D47" s="112"/>
      <c r="E47" s="112"/>
      <c r="F47" s="112"/>
      <c r="G47" s="112"/>
    </row>
    <row r="48" spans="1:7" x14ac:dyDescent="0.2">
      <c r="A48" s="20"/>
      <c r="B48" s="20"/>
      <c r="C48" s="20"/>
      <c r="D48" s="20"/>
      <c r="E48" s="20"/>
      <c r="F48" s="20"/>
      <c r="G48" s="20"/>
    </row>
  </sheetData>
  <mergeCells count="29">
    <mergeCell ref="C3:C4"/>
    <mergeCell ref="A20:F20"/>
    <mergeCell ref="A21:F21"/>
    <mergeCell ref="A28:B28"/>
    <mergeCell ref="D24:D25"/>
    <mergeCell ref="A26:B26"/>
    <mergeCell ref="A27:B27"/>
    <mergeCell ref="A29:B29"/>
    <mergeCell ref="A36:B36"/>
    <mergeCell ref="D32:D33"/>
    <mergeCell ref="A34:B34"/>
    <mergeCell ref="A35:B35"/>
    <mergeCell ref="A37:B37"/>
    <mergeCell ref="A45:G45"/>
    <mergeCell ref="A46:G46"/>
    <mergeCell ref="A43:G43"/>
    <mergeCell ref="A44:G44"/>
    <mergeCell ref="J3:J4"/>
    <mergeCell ref="G5:H5"/>
    <mergeCell ref="G6:H6"/>
    <mergeCell ref="G7:H7"/>
    <mergeCell ref="G8:H8"/>
    <mergeCell ref="G22:M22"/>
    <mergeCell ref="G23:M23"/>
    <mergeCell ref="J11:J12"/>
    <mergeCell ref="G13:H13"/>
    <mergeCell ref="G14:H14"/>
    <mergeCell ref="G15:H15"/>
    <mergeCell ref="G16:H16"/>
  </mergeCells>
  <phoneticPr fontId="4"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J38" sqref="J38"/>
    </sheetView>
  </sheetViews>
  <sheetFormatPr baseColWidth="10" defaultColWidth="11" defaultRowHeight="12" x14ac:dyDescent="0.2"/>
  <cols>
    <col min="1" max="1" width="20.375" style="17" customWidth="1"/>
    <col min="2" max="2" width="16.875" style="17" bestFit="1" customWidth="1"/>
    <col min="3" max="3" width="12" style="17" customWidth="1"/>
    <col min="4" max="4" width="10.625" style="17" customWidth="1"/>
    <col min="5" max="5" width="18.5" style="17" customWidth="1"/>
    <col min="6" max="8" width="11" style="17"/>
    <col min="9" max="9" width="9.875" style="17" bestFit="1" customWidth="1"/>
    <col min="10" max="10" width="19.75" style="17" bestFit="1" customWidth="1"/>
    <col min="11" max="16384" width="11" style="17"/>
  </cols>
  <sheetData>
    <row r="1" spans="1:6" x14ac:dyDescent="0.2">
      <c r="A1" s="139" t="s">
        <v>164</v>
      </c>
      <c r="B1" s="34"/>
      <c r="C1" s="140"/>
      <c r="D1" s="140"/>
    </row>
    <row r="2" spans="1:6" x14ac:dyDescent="0.2">
      <c r="B2" s="34"/>
      <c r="C2" s="37"/>
      <c r="D2" s="34"/>
    </row>
    <row r="3" spans="1:6" x14ac:dyDescent="0.2">
      <c r="A3" s="58"/>
      <c r="B3" s="58"/>
      <c r="C3" s="141"/>
      <c r="D3" s="37" t="s">
        <v>165</v>
      </c>
      <c r="E3" s="58"/>
      <c r="F3" s="58"/>
    </row>
    <row r="4" spans="1:6" x14ac:dyDescent="0.2">
      <c r="A4" s="361" t="s">
        <v>166</v>
      </c>
      <c r="B4" s="142" t="s">
        <v>167</v>
      </c>
      <c r="C4" s="143" t="s">
        <v>168</v>
      </c>
      <c r="D4" s="143" t="s">
        <v>169</v>
      </c>
      <c r="E4" s="144">
        <v>2013</v>
      </c>
      <c r="F4" s="145">
        <v>2012</v>
      </c>
    </row>
    <row r="5" spans="1:6" x14ac:dyDescent="0.2">
      <c r="A5" s="40"/>
      <c r="B5" s="39"/>
      <c r="C5" s="37"/>
      <c r="D5" s="37"/>
      <c r="E5" s="40"/>
      <c r="F5" s="41"/>
    </row>
    <row r="6" spans="1:6" x14ac:dyDescent="0.2">
      <c r="A6" s="362" t="s">
        <v>170</v>
      </c>
      <c r="B6" s="2"/>
      <c r="C6" s="146"/>
      <c r="D6" s="146"/>
      <c r="E6" s="147"/>
      <c r="F6" s="148"/>
    </row>
    <row r="7" spans="1:6" x14ac:dyDescent="0.2">
      <c r="A7" s="149" t="s">
        <v>540</v>
      </c>
      <c r="B7" s="2" t="s">
        <v>171</v>
      </c>
      <c r="C7" s="146">
        <v>2021</v>
      </c>
      <c r="D7" s="146">
        <v>2016</v>
      </c>
      <c r="E7" s="150">
        <v>745</v>
      </c>
      <c r="F7" s="151">
        <v>744</v>
      </c>
    </row>
    <row r="8" spans="1:6" x14ac:dyDescent="0.2">
      <c r="A8" s="149" t="s">
        <v>541</v>
      </c>
      <c r="B8" s="394" t="s">
        <v>544</v>
      </c>
      <c r="C8" s="146">
        <v>2018</v>
      </c>
      <c r="D8" s="146">
        <v>2013</v>
      </c>
      <c r="E8" s="45" t="s">
        <v>519</v>
      </c>
      <c r="F8" s="151">
        <v>232</v>
      </c>
    </row>
    <row r="9" spans="1:6" x14ac:dyDescent="0.2">
      <c r="A9" s="149" t="s">
        <v>541</v>
      </c>
      <c r="B9" s="2" t="s">
        <v>172</v>
      </c>
      <c r="C9" s="146">
        <v>2023</v>
      </c>
      <c r="D9" s="146">
        <v>2018</v>
      </c>
      <c r="E9" s="44">
        <v>455</v>
      </c>
      <c r="F9" s="45" t="s">
        <v>519</v>
      </c>
    </row>
    <row r="10" spans="1:6" x14ac:dyDescent="0.2">
      <c r="A10" s="149" t="s">
        <v>542</v>
      </c>
      <c r="B10" s="2" t="s">
        <v>173</v>
      </c>
      <c r="C10" s="146">
        <v>2019</v>
      </c>
      <c r="D10" s="146">
        <v>2014</v>
      </c>
      <c r="E10" s="152">
        <v>78</v>
      </c>
      <c r="F10" s="153">
        <v>82</v>
      </c>
    </row>
    <row r="11" spans="1:6" x14ac:dyDescent="0.2">
      <c r="A11" s="149" t="s">
        <v>543</v>
      </c>
      <c r="B11" s="2" t="s">
        <v>174</v>
      </c>
      <c r="C11" s="146">
        <v>2022</v>
      </c>
      <c r="D11" s="146">
        <v>2016</v>
      </c>
      <c r="E11" s="152">
        <v>825</v>
      </c>
      <c r="F11" s="153">
        <v>825</v>
      </c>
    </row>
    <row r="12" spans="1:6" x14ac:dyDescent="0.2">
      <c r="A12" s="154" t="s">
        <v>175</v>
      </c>
      <c r="B12" s="155"/>
      <c r="C12" s="156"/>
      <c r="D12" s="156"/>
      <c r="E12" s="157">
        <f>SUM(E7:E11)</f>
        <v>2103</v>
      </c>
      <c r="F12" s="158">
        <f>SUM(F7:F11)</f>
        <v>1883</v>
      </c>
    </row>
    <row r="13" spans="1:6" x14ac:dyDescent="0.2">
      <c r="A13" s="149"/>
      <c r="B13" s="2"/>
      <c r="C13" s="159"/>
      <c r="D13" s="159"/>
      <c r="E13" s="147"/>
      <c r="F13" s="148"/>
    </row>
    <row r="14" spans="1:6" ht="14.25" x14ac:dyDescent="0.2">
      <c r="A14" s="160"/>
      <c r="B14" s="5"/>
      <c r="C14" s="159"/>
      <c r="D14" s="159"/>
      <c r="E14" s="161"/>
      <c r="F14" s="162"/>
    </row>
    <row r="15" spans="1:6" ht="14.25" x14ac:dyDescent="0.2">
      <c r="A15" s="362" t="s">
        <v>176</v>
      </c>
      <c r="B15" s="163"/>
      <c r="C15" s="5"/>
      <c r="D15" s="5"/>
      <c r="E15" s="164"/>
      <c r="F15" s="165"/>
    </row>
    <row r="16" spans="1:6" x14ac:dyDescent="0.2">
      <c r="A16" s="166" t="s">
        <v>545</v>
      </c>
      <c r="B16" s="2" t="s">
        <v>177</v>
      </c>
      <c r="C16" s="5"/>
      <c r="D16" s="5"/>
      <c r="E16" s="150">
        <v>992</v>
      </c>
      <c r="F16" s="151">
        <v>992</v>
      </c>
    </row>
    <row r="17" spans="1:11" x14ac:dyDescent="0.2">
      <c r="A17" s="166" t="s">
        <v>546</v>
      </c>
      <c r="B17" s="56" t="s">
        <v>178</v>
      </c>
      <c r="C17" s="56"/>
      <c r="D17" s="56"/>
      <c r="E17" s="45" t="s">
        <v>519</v>
      </c>
      <c r="F17" s="151">
        <v>428</v>
      </c>
    </row>
    <row r="18" spans="1:11" x14ac:dyDescent="0.2">
      <c r="A18" s="166" t="s">
        <v>547</v>
      </c>
      <c r="B18" s="2" t="s">
        <v>179</v>
      </c>
      <c r="C18" s="56"/>
      <c r="D18" s="56"/>
      <c r="E18" s="150">
        <v>734</v>
      </c>
      <c r="F18" s="151">
        <v>741</v>
      </c>
    </row>
    <row r="19" spans="1:11" x14ac:dyDescent="0.2">
      <c r="A19" s="166" t="s">
        <v>548</v>
      </c>
      <c r="B19" s="42" t="s">
        <v>180</v>
      </c>
      <c r="C19" s="56"/>
      <c r="D19" s="56"/>
      <c r="E19" s="50">
        <v>115</v>
      </c>
      <c r="F19" s="46">
        <v>115</v>
      </c>
    </row>
    <row r="20" spans="1:11" x14ac:dyDescent="0.2">
      <c r="A20" s="167" t="s">
        <v>549</v>
      </c>
      <c r="B20" s="168" t="s">
        <v>181</v>
      </c>
      <c r="C20" s="169"/>
      <c r="D20" s="169"/>
      <c r="E20" s="150">
        <v>39</v>
      </c>
      <c r="F20" s="151">
        <v>40</v>
      </c>
    </row>
    <row r="21" spans="1:11" x14ac:dyDescent="0.2">
      <c r="A21" s="170" t="s">
        <v>182</v>
      </c>
      <c r="B21" s="171"/>
      <c r="C21" s="169"/>
      <c r="D21" s="169"/>
      <c r="E21" s="157">
        <f>SUM(E16:E20)</f>
        <v>1880</v>
      </c>
      <c r="F21" s="158">
        <f>SUM(F16:F20)</f>
        <v>2316</v>
      </c>
    </row>
    <row r="22" spans="1:11" x14ac:dyDescent="0.2">
      <c r="A22" s="149"/>
      <c r="B22" s="2"/>
      <c r="C22" s="2"/>
      <c r="D22" s="2"/>
      <c r="E22" s="9"/>
      <c r="F22" s="2"/>
    </row>
    <row r="23" spans="1:11" x14ac:dyDescent="0.2">
      <c r="A23" s="149" t="s">
        <v>183</v>
      </c>
      <c r="B23" s="2"/>
      <c r="C23" s="2"/>
      <c r="D23" s="2"/>
      <c r="E23" s="150">
        <v>21</v>
      </c>
      <c r="F23" s="151">
        <v>24</v>
      </c>
    </row>
    <row r="24" spans="1:11" x14ac:dyDescent="0.2">
      <c r="A24" s="149"/>
      <c r="B24" s="2"/>
      <c r="C24" s="2"/>
      <c r="D24" s="2"/>
      <c r="E24" s="9"/>
      <c r="F24" s="2"/>
    </row>
    <row r="25" spans="1:11" x14ac:dyDescent="0.2">
      <c r="A25" s="154" t="s">
        <v>184</v>
      </c>
      <c r="B25" s="155"/>
      <c r="C25" s="172"/>
      <c r="D25" s="172"/>
      <c r="E25" s="157">
        <f>+E23+E21+E12</f>
        <v>4004</v>
      </c>
      <c r="F25" s="158">
        <f>+F23+F21+F12</f>
        <v>4223</v>
      </c>
    </row>
    <row r="27" spans="1:11" x14ac:dyDescent="0.2">
      <c r="A27" s="173" t="s">
        <v>185</v>
      </c>
      <c r="B27" s="173"/>
      <c r="C27" s="173"/>
      <c r="D27" s="173"/>
      <c r="E27" s="173"/>
      <c r="F27" s="173"/>
      <c r="G27" s="58"/>
      <c r="H27" s="58"/>
    </row>
    <row r="28" spans="1:11" x14ac:dyDescent="0.2">
      <c r="A28" s="389" t="s">
        <v>601</v>
      </c>
      <c r="B28" s="173"/>
      <c r="C28" s="173"/>
      <c r="D28" s="173"/>
      <c r="E28" s="173"/>
      <c r="F28" s="173"/>
      <c r="G28" s="58"/>
      <c r="H28" s="58"/>
    </row>
    <row r="29" spans="1:11" x14ac:dyDescent="0.2">
      <c r="A29" s="173" t="s">
        <v>186</v>
      </c>
      <c r="B29" s="173"/>
      <c r="C29" s="173"/>
      <c r="D29" s="173"/>
      <c r="E29" s="173"/>
      <c r="F29" s="173"/>
      <c r="G29" s="58"/>
      <c r="H29" s="58"/>
    </row>
    <row r="30" spans="1:11" x14ac:dyDescent="0.2">
      <c r="A30" s="173" t="s">
        <v>187</v>
      </c>
      <c r="B30" s="173"/>
      <c r="C30" s="173"/>
      <c r="D30" s="173"/>
      <c r="E30" s="173"/>
      <c r="F30" s="173"/>
      <c r="G30" s="58"/>
      <c r="H30" s="58"/>
      <c r="I30" s="58"/>
      <c r="J30" s="58"/>
      <c r="K30" s="58"/>
    </row>
    <row r="31" spans="1:11" x14ac:dyDescent="0.2">
      <c r="A31" s="173" t="s">
        <v>188</v>
      </c>
      <c r="B31" s="173"/>
      <c r="C31" s="173"/>
      <c r="D31" s="173"/>
      <c r="E31" s="173"/>
      <c r="F31" s="173"/>
      <c r="G31" s="58"/>
      <c r="H31" s="58"/>
      <c r="I31" s="58"/>
      <c r="J31" s="58"/>
      <c r="K31" s="58"/>
    </row>
    <row r="32" spans="1:11" x14ac:dyDescent="0.2">
      <c r="A32" s="531"/>
      <c r="B32" s="531"/>
      <c r="C32" s="531"/>
      <c r="D32" s="531"/>
      <c r="E32" s="531"/>
      <c r="F32" s="58"/>
      <c r="G32" s="58"/>
      <c r="H32" s="58"/>
      <c r="I32" s="58"/>
      <c r="J32" s="58"/>
      <c r="K32" s="58"/>
    </row>
    <row r="33" spans="1:11" s="359" customFormat="1" x14ac:dyDescent="0.2">
      <c r="A33" s="532"/>
      <c r="B33" s="531"/>
      <c r="C33" s="531"/>
      <c r="D33" s="531"/>
      <c r="E33" s="531"/>
      <c r="F33" s="58"/>
      <c r="G33" s="58"/>
      <c r="H33" s="58"/>
      <c r="I33" s="58"/>
      <c r="J33" s="58"/>
      <c r="K33" s="58"/>
    </row>
    <row r="34" spans="1:11" x14ac:dyDescent="0.2">
      <c r="A34" s="363"/>
      <c r="B34" s="173"/>
      <c r="C34" s="173"/>
      <c r="D34" s="173"/>
      <c r="E34" s="173"/>
      <c r="F34" s="58"/>
      <c r="G34" s="58"/>
      <c r="H34" s="58"/>
      <c r="I34" s="58"/>
      <c r="J34" s="58"/>
      <c r="K34" s="58"/>
    </row>
    <row r="35" spans="1:11" x14ac:dyDescent="0.2">
      <c r="A35" s="531"/>
      <c r="B35" s="531"/>
      <c r="C35" s="531"/>
      <c r="D35" s="531"/>
      <c r="E35" s="531"/>
      <c r="F35" s="58"/>
      <c r="G35" s="58"/>
      <c r="H35" s="58"/>
      <c r="I35" s="58"/>
      <c r="J35" s="58"/>
      <c r="K35" s="58"/>
    </row>
    <row r="37" spans="1:11" x14ac:dyDescent="0.2">
      <c r="A37" s="359"/>
    </row>
    <row r="41" spans="1:11" ht="12.75" x14ac:dyDescent="0.2">
      <c r="A41" s="174"/>
      <c r="B41" s="174"/>
      <c r="C41" s="174"/>
      <c r="D41" s="174"/>
      <c r="E41" s="174"/>
      <c r="F41" s="174"/>
    </row>
    <row r="42" spans="1:11" x14ac:dyDescent="0.2">
      <c r="A42" s="175"/>
      <c r="B42" s="176"/>
      <c r="C42" s="176"/>
      <c r="D42" s="176"/>
      <c r="E42" s="529"/>
      <c r="F42" s="530"/>
    </row>
    <row r="68" spans="9:11" ht="12.75" x14ac:dyDescent="0.2">
      <c r="I68" s="58"/>
      <c r="J68" s="174"/>
      <c r="K68" s="174"/>
    </row>
    <row r="69" spans="9:11" ht="12.75" x14ac:dyDescent="0.2">
      <c r="I69" s="58"/>
      <c r="J69" s="174"/>
      <c r="K69" s="174"/>
    </row>
    <row r="70" spans="9:11" ht="12.75" x14ac:dyDescent="0.2">
      <c r="I70" s="58"/>
      <c r="J70" s="174"/>
      <c r="K70" s="174"/>
    </row>
    <row r="71" spans="9:11" ht="12.75" x14ac:dyDescent="0.2">
      <c r="I71" s="58"/>
      <c r="J71" s="174"/>
      <c r="K71" s="174"/>
    </row>
    <row r="72" spans="9:11" ht="12.75" x14ac:dyDescent="0.2">
      <c r="I72" s="58"/>
      <c r="J72" s="174"/>
      <c r="K72" s="174"/>
    </row>
  </sheetData>
  <mergeCells count="4">
    <mergeCell ref="E42:F42"/>
    <mergeCell ref="A32:E32"/>
    <mergeCell ref="A35:E35"/>
    <mergeCell ref="A33:E33"/>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2014-11-17T09:23:32Z</dcterms:modified>
</cp:coreProperties>
</file>