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KM\6 Treasury\SRBOL\Portefølje\Portefølje\2020\06_Juni\"/>
    </mc:Choice>
  </mc:AlternateContent>
  <xr:revisionPtr revIDLastSave="0" documentId="13_ncr:1_{24DE64C4-36EB-47FD-80D4-22E5BFD17F79}" xr6:coauthVersionLast="45" xr6:coauthVersionMax="45" xr10:uidLastSave="{00000000-0000-0000-0000-000000000000}"/>
  <bookViews>
    <workbookView xWindow="-120" yWindow="-120" windowWidth="29040" windowHeight="15840" firstSheet="1" activeTab="1" xr2:uid="{AE4B4E4D-0CC9-47C8-871F-97B966DF6E8F}"/>
  </bookViews>
  <sheets>
    <sheet name="Disclaimer" sheetId="1" r:id="rId1"/>
    <sheet name="Introduction" sheetId="2" r:id="rId2"/>
    <sheet name="A. HTT General" sheetId="3" r:id="rId3"/>
    <sheet name="B1. HTT Mortgage Assets" sheetId="4" r:id="rId4"/>
    <sheet name="C. HTT Harmonised Glossary" sheetId="5" r:id="rId5"/>
    <sheet name="D. Insert Nat Trans Templ" sheetId="6" r:id="rId6"/>
    <sheet name="E. Optional ECB-ECAIs data" sheetId="7"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[1]Lists!$E$56:$E$58</definedName>
    <definedName name="AnsvKap">#REF!</definedName>
    <definedName name="AS2DocOpenMode" hidden="1">"AS2DocumentEdit"</definedName>
    <definedName name="Assets_Backing">[1]Lists!$G$32:$G$34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[1]Lists!$A$123:$A$140</definedName>
    <definedName name="CommercialCollateralTypes">[1]Lists!$A$55:$A$66</definedName>
    <definedName name="Counterparty">'[2]Verdi swapper'!$C$13</definedName>
    <definedName name="CountriesEEA">[1]Lists!$A$193:$A$218</definedName>
    <definedName name="CountryList">[1]Lists!$E$194:$E$217</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'[2]Verdi swapper'!$U$10</definedName>
    <definedName name="CutOffDate">#REF!</definedName>
    <definedName name="Debtor_Type">[1]Lists!$E$81:$E$85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[1]Lists!$I$51:$I$52</definedName>
    <definedName name="Eurokurs">[3]Kodeark!$E$8</definedName>
    <definedName name="ExportFinanceType">[4]Lists!$K$74:$K$82</definedName>
    <definedName name="FinancialStatementPeriodEnded">"Financial statement period ended:"</definedName>
    <definedName name="first">#REF!</definedName>
    <definedName name="Fixed_Floating">[1]Lists!$F$56:$F$57</definedName>
    <definedName name="Forside">#REF!</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fyProjectName">#REF!</definedName>
    <definedName name="general_tc" localSheetId="0">Disclaimer!$A$61</definedName>
    <definedName name="Green_bond">[4]Lists!$F$69:$F$72</definedName>
    <definedName name="Hjemmelkoder">[3]Kodeark!$H$3:$H$14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'[5]Priser innskudd'!$D$18:$E$18</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GuaranteedLoansTotal">'[6]Residential LTV'!$D$369:$D$372</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Nei">[3]Kodeark!$K$22:$K$24</definedName>
    <definedName name="Kode3b">[3]Kodeark!#REF!</definedName>
    <definedName name="Kolonne13">[3]Engasjementer!$Q$5:$Q$252</definedName>
    <definedName name="Kolonne16">[3]Engasjementer!$U$5:$U$252</definedName>
    <definedName name="KVARTAL">#REF!</definedName>
    <definedName name="Lists_GOS">[1]Lists!$C$162:$C$164</definedName>
    <definedName name="Lists_Sector">[1]Lists!$A$162:$A$177</definedName>
    <definedName name="LocalCurrency">"Amounts in local currency"</definedName>
    <definedName name="MaturityType">[4]Lists!$G$76:$G$79</definedName>
    <definedName name="Moodys_Scale">[1]Lists!$A$99:$A$117</definedName>
    <definedName name="måned">[3]Kodeark!$K$4:$K$8</definedName>
    <definedName name="navn">#REF!</definedName>
    <definedName name="Nominal_NPV">[1]Lists!$I$48:$I$49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2">[1]Lists!$E$70:$E$78</definedName>
    <definedName name="PeriodEndDate">TODAY()</definedName>
    <definedName name="Portefølje">[6]!Tabell13[#All]</definedName>
    <definedName name="Prepayment">[1]Lists!$I$45:$I$46</definedName>
    <definedName name="Principal_repayment_Patern">[1]Lists!$I$56:$I$63</definedName>
    <definedName name="PrincipalRepaymentSUbsAssets">[4]Lists!$K$62:$K$69</definedName>
    <definedName name="privacy_policy" localSheetId="0">Disclaimer!$A$136</definedName>
    <definedName name="PropertyValueLTV">[4]Lists!$G$56:$G$58</definedName>
    <definedName name="PRP">'[1]Commercial Stratified'!$B$224:$B$230</definedName>
    <definedName name="PublicSectorOptions">[1]Lists!$K$35:$K$44</definedName>
    <definedName name="RESBAL">#REF!</definedName>
    <definedName name="Resi_Alt1">#REF!</definedName>
    <definedName name="Resi_Alt2">#REF!</definedName>
    <definedName name="Resi_Alt3">#REF!</definedName>
    <definedName name="Risikovekt">[3]Kodeark!$H$3:$I$13</definedName>
    <definedName name="saldo">#REF!</definedName>
    <definedName name="sektor_base">[3]Kodeark!$B$3:$C$39</definedName>
    <definedName name="SektorTekst">[3]Kodeark!$B$3:$B$39</definedName>
    <definedName name="Selskapsnivå">[3]Kodeark!$K$18:$K$20</definedName>
    <definedName name="sikkerhets">[3]Kodeark!$E$3:$E$4</definedName>
    <definedName name="StatementType">"TYPE"</definedName>
    <definedName name="Static_Dynamic">[1]Lists!$I$41:$I$42</definedName>
    <definedName name="styre">#REF!</definedName>
    <definedName name="SubstituteCollateral_Type">[4]Lists!$K$48:$K$57</definedName>
    <definedName name="Swap_Profile">[1]Lists!$A$81:$A$83</definedName>
    <definedName name="SwapsCollateralPosting">[4]Lists!$I$71:$I$73</definedName>
    <definedName name="Tenant_Weighting">[1]Lists!$E$102:$E$105</definedName>
    <definedName name="Timeframe_DSCR">[1]Lists!$A$91:$A$95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6">'E. Optional ECB-ECAIs data'!$A$2:$G$72</definedName>
    <definedName name="_xlnm.Print_Area" localSheetId="1">Introduction!$B$2:$J$36</definedName>
    <definedName name="_xlnm.Print_Area">[7]BALANSE!#REF!</definedName>
    <definedName name="_xlnm.Print_Titles" localSheetId="0">Disclaimer!$2:$2</definedName>
    <definedName name="Value_Type">[1]Lists!$A$87:$A$89</definedName>
    <definedName name="Value_Type2">[1]Lists!$A$87:$A$88</definedName>
    <definedName name="Valutakurser">#REF!</definedName>
    <definedName name="Version">#REF!</definedName>
    <definedName name="Versions">[1]Lists!$A$69:$A$75</definedName>
    <definedName name="Versjon">[3]Kodeark!$M$4:$M$12</definedName>
    <definedName name="Yes_No">[1]Lists!$E$37:$E$38</definedName>
    <definedName name="YNU">[1]Lists!$A$180:$A$182</definedName>
    <definedName name="år">[3]Kodeark!$L$4:$L$8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7" l="1"/>
  <c r="C85" i="7"/>
  <c r="G85" i="7" s="1"/>
  <c r="C84" i="7"/>
  <c r="G84" i="7" s="1"/>
  <c r="C83" i="7"/>
  <c r="G83" i="7" s="1"/>
  <c r="C82" i="7"/>
  <c r="G82" i="7" s="1"/>
  <c r="D350" i="4"/>
  <c r="G355" i="4" s="1"/>
  <c r="C350" i="4"/>
  <c r="F356" i="4" s="1"/>
  <c r="G346" i="4"/>
  <c r="G342" i="4"/>
  <c r="D328" i="4"/>
  <c r="G333" i="4" s="1"/>
  <c r="C328" i="4"/>
  <c r="F334" i="4" s="1"/>
  <c r="G324" i="4"/>
  <c r="G320" i="4"/>
  <c r="D315" i="4"/>
  <c r="G312" i="4" s="1"/>
  <c r="C315" i="4"/>
  <c r="F312" i="4" s="1"/>
  <c r="G314" i="4"/>
  <c r="F314" i="4"/>
  <c r="G313" i="4"/>
  <c r="F313" i="4"/>
  <c r="G311" i="4"/>
  <c r="F311" i="4"/>
  <c r="G310" i="4"/>
  <c r="F310" i="4"/>
  <c r="G309" i="4"/>
  <c r="F309" i="4"/>
  <c r="F308" i="4"/>
  <c r="G307" i="4"/>
  <c r="F307" i="4"/>
  <c r="G306" i="4"/>
  <c r="F306" i="4"/>
  <c r="G305" i="4"/>
  <c r="F305" i="4"/>
  <c r="F304" i="4"/>
  <c r="G303" i="4"/>
  <c r="F303" i="4"/>
  <c r="G302" i="4"/>
  <c r="F302" i="4"/>
  <c r="G301" i="4"/>
  <c r="F301" i="4"/>
  <c r="G300" i="4"/>
  <c r="F300" i="4"/>
  <c r="G299" i="4"/>
  <c r="F299" i="4"/>
  <c r="G298" i="4"/>
  <c r="F298" i="4"/>
  <c r="G297" i="4"/>
  <c r="F297" i="4"/>
  <c r="G296" i="4"/>
  <c r="F296" i="4"/>
  <c r="G295" i="4"/>
  <c r="F295" i="4"/>
  <c r="G294" i="4"/>
  <c r="F294" i="4"/>
  <c r="G293" i="4"/>
  <c r="F293" i="4"/>
  <c r="G292" i="4"/>
  <c r="F292" i="4"/>
  <c r="G291" i="4"/>
  <c r="F291" i="4"/>
  <c r="D249" i="4"/>
  <c r="C249" i="4"/>
  <c r="C238" i="4"/>
  <c r="D227" i="4"/>
  <c r="C227" i="4"/>
  <c r="D214" i="4"/>
  <c r="C214" i="4"/>
  <c r="F174" i="4"/>
  <c r="F173" i="4"/>
  <c r="F172" i="4"/>
  <c r="F171" i="4"/>
  <c r="F170" i="4"/>
  <c r="F162" i="4"/>
  <c r="F161" i="4"/>
  <c r="F160" i="4"/>
  <c r="F106" i="4"/>
  <c r="F77" i="4"/>
  <c r="D77" i="4"/>
  <c r="C77" i="4"/>
  <c r="F73" i="4"/>
  <c r="D73" i="4"/>
  <c r="C73" i="4"/>
  <c r="F44" i="4"/>
  <c r="D44" i="4"/>
  <c r="C44" i="4"/>
  <c r="C36" i="4"/>
  <c r="F36" i="4" s="1"/>
  <c r="F29" i="4"/>
  <c r="F28" i="4"/>
  <c r="F108" i="4"/>
  <c r="D300" i="3"/>
  <c r="C300" i="3"/>
  <c r="C299" i="3"/>
  <c r="C298" i="3"/>
  <c r="C297" i="3"/>
  <c r="C296" i="3"/>
  <c r="C295" i="3"/>
  <c r="C294" i="3"/>
  <c r="D293" i="3"/>
  <c r="C293" i="3"/>
  <c r="F292" i="3"/>
  <c r="D292" i="3"/>
  <c r="C292" i="3"/>
  <c r="C291" i="3"/>
  <c r="D290" i="3"/>
  <c r="C290" i="3"/>
  <c r="C289" i="3"/>
  <c r="C288" i="3"/>
  <c r="C231" i="3"/>
  <c r="F225" i="3"/>
  <c r="F224" i="3"/>
  <c r="F221" i="3"/>
  <c r="F218" i="3"/>
  <c r="C179" i="3"/>
  <c r="F183" i="3" s="1"/>
  <c r="D167" i="3"/>
  <c r="G166" i="3" s="1"/>
  <c r="C167" i="3"/>
  <c r="D155" i="3"/>
  <c r="C155" i="3"/>
  <c r="D129" i="3"/>
  <c r="G135" i="3" s="1"/>
  <c r="D100" i="3"/>
  <c r="C100" i="3"/>
  <c r="G86" i="3"/>
  <c r="G81" i="3"/>
  <c r="G79" i="3"/>
  <c r="D77" i="3"/>
  <c r="G73" i="3" s="1"/>
  <c r="G76" i="3"/>
  <c r="G75" i="3"/>
  <c r="C77" i="3"/>
  <c r="G74" i="3"/>
  <c r="G72" i="3"/>
  <c r="G71" i="3"/>
  <c r="C58" i="3"/>
  <c r="F62" i="3" s="1"/>
  <c r="D45" i="3"/>
  <c r="G227" i="3"/>
  <c r="F227" i="3"/>
  <c r="C17" i="3"/>
  <c r="F178" i="3" l="1"/>
  <c r="F185" i="3"/>
  <c r="F231" i="4"/>
  <c r="F225" i="4"/>
  <c r="F223" i="4"/>
  <c r="F221" i="4"/>
  <c r="F219" i="4"/>
  <c r="F230" i="4"/>
  <c r="F233" i="4"/>
  <c r="F229" i="4"/>
  <c r="F226" i="4"/>
  <c r="F224" i="4"/>
  <c r="F222" i="4"/>
  <c r="F220" i="4"/>
  <c r="F232" i="4"/>
  <c r="F228" i="4"/>
  <c r="G231" i="4"/>
  <c r="G225" i="4"/>
  <c r="G223" i="4"/>
  <c r="G221" i="4"/>
  <c r="G219" i="4"/>
  <c r="G230" i="4"/>
  <c r="G232" i="4"/>
  <c r="G233" i="4"/>
  <c r="G229" i="4"/>
  <c r="G226" i="4"/>
  <c r="G224" i="4"/>
  <c r="G222" i="4"/>
  <c r="G220" i="4"/>
  <c r="G228" i="4"/>
  <c r="F253" i="4"/>
  <c r="F247" i="4"/>
  <c r="F245" i="4"/>
  <c r="F243" i="4"/>
  <c r="F241" i="4"/>
  <c r="F252" i="4"/>
  <c r="F255" i="4"/>
  <c r="F251" i="4"/>
  <c r="F248" i="4"/>
  <c r="F246" i="4"/>
  <c r="F244" i="4"/>
  <c r="F242" i="4"/>
  <c r="F250" i="4"/>
  <c r="F254" i="4"/>
  <c r="F315" i="4"/>
  <c r="F71" i="3"/>
  <c r="F81" i="3"/>
  <c r="F86" i="3"/>
  <c r="F79" i="3"/>
  <c r="F76" i="3"/>
  <c r="F72" i="3"/>
  <c r="F73" i="3"/>
  <c r="F82" i="3"/>
  <c r="F78" i="3"/>
  <c r="F70" i="3"/>
  <c r="F75" i="3"/>
  <c r="F87" i="3"/>
  <c r="F80" i="3"/>
  <c r="F74" i="3"/>
  <c r="F162" i="3"/>
  <c r="F158" i="3"/>
  <c r="F161" i="3"/>
  <c r="F157" i="3"/>
  <c r="F154" i="3"/>
  <c r="F152" i="3"/>
  <c r="F150" i="3"/>
  <c r="F148" i="3"/>
  <c r="F146" i="3"/>
  <c r="F144" i="3"/>
  <c r="F142" i="3"/>
  <c r="F140" i="3"/>
  <c r="F138" i="3"/>
  <c r="F160" i="3"/>
  <c r="F156" i="3"/>
  <c r="F159" i="3"/>
  <c r="F153" i="3"/>
  <c r="F151" i="3"/>
  <c r="F149" i="3"/>
  <c r="F147" i="3"/>
  <c r="F145" i="3"/>
  <c r="F143" i="3"/>
  <c r="F141" i="3"/>
  <c r="F139" i="3"/>
  <c r="F103" i="3"/>
  <c r="F104" i="3"/>
  <c r="F102" i="3"/>
  <c r="F99" i="3"/>
  <c r="F97" i="3"/>
  <c r="F95" i="3"/>
  <c r="F93" i="3"/>
  <c r="F105" i="3"/>
  <c r="F101" i="3"/>
  <c r="F96" i="3"/>
  <c r="F94" i="3"/>
  <c r="F98" i="3"/>
  <c r="G162" i="3"/>
  <c r="G158" i="3"/>
  <c r="G153" i="3"/>
  <c r="G143" i="3"/>
  <c r="G161" i="3"/>
  <c r="G157" i="3"/>
  <c r="G154" i="3"/>
  <c r="G152" i="3"/>
  <c r="G150" i="3"/>
  <c r="G148" i="3"/>
  <c r="G146" i="3"/>
  <c r="G144" i="3"/>
  <c r="G142" i="3"/>
  <c r="G140" i="3"/>
  <c r="G138" i="3"/>
  <c r="G149" i="3"/>
  <c r="G139" i="3"/>
  <c r="G160" i="3"/>
  <c r="G156" i="3"/>
  <c r="G145" i="3"/>
  <c r="G159" i="3"/>
  <c r="G151" i="3"/>
  <c r="G141" i="3"/>
  <c r="G147" i="3"/>
  <c r="F210" i="4"/>
  <c r="F206" i="4"/>
  <c r="F202" i="4"/>
  <c r="F198" i="4"/>
  <c r="F195" i="4"/>
  <c r="F213" i="4"/>
  <c r="F209" i="4"/>
  <c r="F205" i="4"/>
  <c r="F201" i="4"/>
  <c r="F197" i="4"/>
  <c r="F194" i="4"/>
  <c r="F192" i="4"/>
  <c r="F190" i="4"/>
  <c r="F203" i="4"/>
  <c r="F211" i="4"/>
  <c r="F212" i="4"/>
  <c r="F208" i="4"/>
  <c r="F204" i="4"/>
  <c r="F200" i="4"/>
  <c r="F196" i="4"/>
  <c r="F207" i="4"/>
  <c r="F191" i="4"/>
  <c r="F199" i="4"/>
  <c r="F193" i="4"/>
  <c r="F217" i="3"/>
  <c r="C220" i="3"/>
  <c r="G252" i="4"/>
  <c r="G255" i="4"/>
  <c r="G251" i="4"/>
  <c r="G248" i="4"/>
  <c r="G246" i="4"/>
  <c r="G244" i="4"/>
  <c r="G242" i="4"/>
  <c r="G254" i="4"/>
  <c r="G250" i="4"/>
  <c r="G253" i="4"/>
  <c r="G247" i="4"/>
  <c r="G245" i="4"/>
  <c r="G243" i="4"/>
  <c r="G241" i="4"/>
  <c r="G102" i="3"/>
  <c r="G99" i="3"/>
  <c r="G97" i="3"/>
  <c r="G95" i="3"/>
  <c r="G93" i="3"/>
  <c r="G94" i="3"/>
  <c r="G105" i="3"/>
  <c r="G101" i="3"/>
  <c r="G104" i="3"/>
  <c r="G98" i="3"/>
  <c r="G96" i="3"/>
  <c r="G103" i="3"/>
  <c r="F166" i="3"/>
  <c r="F165" i="3"/>
  <c r="F164" i="3"/>
  <c r="F167" i="3" s="1"/>
  <c r="G213" i="4"/>
  <c r="G209" i="4"/>
  <c r="G205" i="4"/>
  <c r="G201" i="4"/>
  <c r="G197" i="4"/>
  <c r="G194" i="4"/>
  <c r="G192" i="4"/>
  <c r="G190" i="4"/>
  <c r="G212" i="4"/>
  <c r="G208" i="4"/>
  <c r="G204" i="4"/>
  <c r="G200" i="4"/>
  <c r="G196" i="4"/>
  <c r="G211" i="4"/>
  <c r="G207" i="4"/>
  <c r="G203" i="4"/>
  <c r="G199" i="4"/>
  <c r="G195" i="4"/>
  <c r="G193" i="4"/>
  <c r="G191" i="4"/>
  <c r="G210" i="4"/>
  <c r="G206" i="4"/>
  <c r="G202" i="4"/>
  <c r="G198" i="4"/>
  <c r="F353" i="4"/>
  <c r="F56" i="3"/>
  <c r="F63" i="3"/>
  <c r="F57" i="3"/>
  <c r="F64" i="3"/>
  <c r="G80" i="3"/>
  <c r="G87" i="3"/>
  <c r="G113" i="3"/>
  <c r="G117" i="3"/>
  <c r="G121" i="3"/>
  <c r="F177" i="3"/>
  <c r="F184" i="3"/>
  <c r="G217" i="3"/>
  <c r="G224" i="3"/>
  <c r="F103" i="4"/>
  <c r="F111" i="4"/>
  <c r="G304" i="4"/>
  <c r="G315" i="4" s="1"/>
  <c r="G308" i="4"/>
  <c r="G323" i="4"/>
  <c r="G327" i="4"/>
  <c r="G330" i="4"/>
  <c r="G334" i="4"/>
  <c r="G345" i="4"/>
  <c r="G349" i="4"/>
  <c r="G352" i="4"/>
  <c r="G356" i="4"/>
  <c r="G132" i="3"/>
  <c r="F320" i="4"/>
  <c r="F324" i="4"/>
  <c r="F331" i="4"/>
  <c r="F342" i="4"/>
  <c r="F346" i="4"/>
  <c r="G164" i="3"/>
  <c r="F186" i="3"/>
  <c r="G221" i="3"/>
  <c r="G225" i="3"/>
  <c r="F101" i="4"/>
  <c r="F109" i="4"/>
  <c r="G331" i="4"/>
  <c r="G353" i="4"/>
  <c r="F187" i="3"/>
  <c r="G218" i="3"/>
  <c r="F222" i="3"/>
  <c r="F226" i="3"/>
  <c r="F104" i="4"/>
  <c r="F321" i="4"/>
  <c r="F325" i="4"/>
  <c r="F332" i="4"/>
  <c r="F343" i="4"/>
  <c r="F347" i="4"/>
  <c r="F354" i="4"/>
  <c r="F53" i="3"/>
  <c r="F59" i="3"/>
  <c r="F54" i="3"/>
  <c r="G70" i="3"/>
  <c r="G77" i="3" s="1"/>
  <c r="G115" i="3"/>
  <c r="G119" i="3"/>
  <c r="F180" i="3"/>
  <c r="C207" i="3"/>
  <c r="F219" i="3"/>
  <c r="G222" i="3"/>
  <c r="G226" i="3"/>
  <c r="F99" i="4"/>
  <c r="F107" i="4"/>
  <c r="G321" i="4"/>
  <c r="G328" i="4" s="1"/>
  <c r="G325" i="4"/>
  <c r="G332" i="4"/>
  <c r="G343" i="4"/>
  <c r="G350" i="4" s="1"/>
  <c r="G347" i="4"/>
  <c r="G354" i="4"/>
  <c r="C129" i="3"/>
  <c r="G126" i="3"/>
  <c r="G133" i="3"/>
  <c r="F60" i="3"/>
  <c r="G78" i="3"/>
  <c r="G82" i="3"/>
  <c r="F55" i="3"/>
  <c r="F61" i="3"/>
  <c r="G123" i="3"/>
  <c r="G127" i="3"/>
  <c r="G130" i="3"/>
  <c r="G134" i="3"/>
  <c r="G165" i="3"/>
  <c r="F174" i="3"/>
  <c r="F181" i="3"/>
  <c r="G219" i="3"/>
  <c r="F223" i="3"/>
  <c r="F102" i="4"/>
  <c r="F110" i="4"/>
  <c r="F322" i="4"/>
  <c r="F326" i="4"/>
  <c r="F329" i="4"/>
  <c r="F333" i="4"/>
  <c r="F344" i="4"/>
  <c r="F348" i="4"/>
  <c r="F351" i="4"/>
  <c r="F355" i="4"/>
  <c r="G125" i="3"/>
  <c r="G136" i="3"/>
  <c r="G114" i="3"/>
  <c r="G118" i="3"/>
  <c r="G122" i="3"/>
  <c r="G112" i="3"/>
  <c r="G116" i="3"/>
  <c r="G120" i="3"/>
  <c r="F175" i="3"/>
  <c r="F182" i="3"/>
  <c r="G223" i="3"/>
  <c r="C15" i="4"/>
  <c r="F105" i="4"/>
  <c r="G322" i="4"/>
  <c r="G326" i="4"/>
  <c r="G329" i="4"/>
  <c r="G344" i="4"/>
  <c r="G348" i="4"/>
  <c r="G351" i="4"/>
  <c r="G124" i="3"/>
  <c r="G128" i="3"/>
  <c r="G131" i="3"/>
  <c r="F100" i="4"/>
  <c r="F323" i="4"/>
  <c r="F327" i="4"/>
  <c r="F330" i="4"/>
  <c r="F345" i="4"/>
  <c r="F349" i="4"/>
  <c r="F352" i="4"/>
  <c r="F220" i="3" l="1"/>
  <c r="G167" i="3"/>
  <c r="G249" i="4"/>
  <c r="F155" i="3"/>
  <c r="G214" i="4"/>
  <c r="G100" i="3"/>
  <c r="F227" i="4"/>
  <c r="F350" i="4"/>
  <c r="G220" i="3"/>
  <c r="F214" i="4"/>
  <c r="G155" i="3"/>
  <c r="F179" i="3"/>
  <c r="F58" i="3"/>
  <c r="F328" i="4"/>
  <c r="G227" i="4"/>
  <c r="G129" i="3"/>
  <c r="F121" i="3"/>
  <c r="F117" i="3"/>
  <c r="F113" i="3"/>
  <c r="F135" i="3"/>
  <c r="F131" i="3"/>
  <c r="F128" i="3"/>
  <c r="F124" i="3"/>
  <c r="F133" i="3"/>
  <c r="F126" i="3"/>
  <c r="F120" i="3"/>
  <c r="F116" i="3"/>
  <c r="F112" i="3"/>
  <c r="F115" i="3"/>
  <c r="F134" i="3"/>
  <c r="F130" i="3"/>
  <c r="F127" i="3"/>
  <c r="F123" i="3"/>
  <c r="F119" i="3"/>
  <c r="F122" i="3"/>
  <c r="F114" i="3"/>
  <c r="F136" i="3"/>
  <c r="F132" i="3"/>
  <c r="F125" i="3"/>
  <c r="F118" i="3"/>
  <c r="F77" i="3"/>
  <c r="F22" i="4"/>
  <c r="F21" i="4"/>
  <c r="F20" i="4"/>
  <c r="F14" i="4"/>
  <c r="F24" i="4"/>
  <c r="F19" i="4"/>
  <c r="F13" i="4"/>
  <c r="F26" i="4"/>
  <c r="F18" i="4"/>
  <c r="F12" i="4"/>
  <c r="F25" i="4"/>
  <c r="F17" i="4"/>
  <c r="F23" i="4"/>
  <c r="F16" i="4"/>
  <c r="C208" i="3"/>
  <c r="F100" i="3"/>
  <c r="F249" i="4"/>
  <c r="F209" i="3" l="1"/>
  <c r="F202" i="3"/>
  <c r="F194" i="3"/>
  <c r="F201" i="3"/>
  <c r="F211" i="3"/>
  <c r="F215" i="3"/>
  <c r="F200" i="3"/>
  <c r="F193" i="3"/>
  <c r="F214" i="3"/>
  <c r="F199" i="3"/>
  <c r="F213" i="3"/>
  <c r="F206" i="3"/>
  <c r="F198" i="3"/>
  <c r="F212" i="3"/>
  <c r="F205" i="3"/>
  <c r="F197" i="3"/>
  <c r="F204" i="3"/>
  <c r="F196" i="3"/>
  <c r="F210" i="3"/>
  <c r="F203" i="3"/>
  <c r="F195" i="3"/>
  <c r="F129" i="3"/>
  <c r="F15" i="4"/>
  <c r="F208" i="3" l="1"/>
</calcChain>
</file>

<file path=xl/sharedStrings.xml><?xml version="1.0" encoding="utf-8"?>
<sst xmlns="http://schemas.openxmlformats.org/spreadsheetml/2006/main" count="1866" uniqueCount="1237">
  <si>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</si>
  <si>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</si>
  <si>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</si>
  <si>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</si>
  <si>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Harmonised Transparency Template</t>
  </si>
  <si>
    <t>2020 Version</t>
  </si>
  <si>
    <t>Norway</t>
  </si>
  <si>
    <t>SR-Boligkreditt</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</si>
  <si>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</si>
  <si>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</si>
  <si>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</si>
  <si>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</si>
  <si>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</si>
  <si>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</si>
  <si>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</si>
  <si>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</si>
  <si>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 xml:space="preserve">A. Harmonised Transparency Template - General Information </t>
  </si>
  <si>
    <t>HTT 2019</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</si>
  <si>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</si>
  <si>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</si>
  <si>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</si>
  <si>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</si>
  <si>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</si>
  <si>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</si>
  <si>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</si>
  <si>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</si>
  <si>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</si>
  <si>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</si>
  <si>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</si>
  <si>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</si>
  <si>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</si>
  <si>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</si>
  <si>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</si>
  <si>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</si>
  <si>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</si>
  <si>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https://coveredbondlabel.com/issuer/132/</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</si>
  <si>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</si>
  <si>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</si>
  <si>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</si>
  <si>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</si>
  <si>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</si>
  <si>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</si>
  <si>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</si>
  <si>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</si>
  <si>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</si>
  <si>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</si>
  <si>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</si>
  <si>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</si>
  <si>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</si>
  <si>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</si>
  <si>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</si>
  <si>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</si>
  <si>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</si>
  <si>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</si>
  <si>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</si>
  <si>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</si>
  <si>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</si>
  <si>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</si>
  <si>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</si>
  <si>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</si>
  <si>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</si>
  <si>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</si>
  <si>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</si>
  <si>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</si>
  <si>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</si>
  <si>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</si>
  <si>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</si>
  <si>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</si>
  <si>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</si>
  <si>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</si>
  <si>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</si>
  <si>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</si>
  <si>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</si>
  <si>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</si>
  <si>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</si>
  <si>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</si>
  <si>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</si>
  <si>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</si>
  <si>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</si>
  <si>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</si>
  <si>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</si>
  <si>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</si>
  <si>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</si>
  <si>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</si>
  <si>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</si>
  <si>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</si>
  <si>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</si>
  <si>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</si>
  <si>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</si>
  <si>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</si>
  <si>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</si>
  <si>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</si>
  <si>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</si>
  <si>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</si>
  <si>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</si>
  <si>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</si>
  <si>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</si>
  <si>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</si>
  <si>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</si>
  <si>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</si>
  <si>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</si>
  <si>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</si>
  <si>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</si>
  <si>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</si>
  <si>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</si>
  <si>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</si>
  <si>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</si>
  <si>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</si>
  <si>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</si>
  <si>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</si>
  <si>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</si>
  <si>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</si>
  <si>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</si>
  <si>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</si>
  <si>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</si>
  <si>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</si>
  <si>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</si>
  <si>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</si>
  <si>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</si>
  <si>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</si>
  <si>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</si>
  <si>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</si>
  <si>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</si>
  <si>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</si>
  <si>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</si>
  <si>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</si>
  <si>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</si>
  <si>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</si>
  <si>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</si>
  <si>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</si>
  <si>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</si>
  <si>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</si>
  <si>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</si>
  <si>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</si>
  <si>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</si>
  <si>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</si>
  <si>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</si>
  <si>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</si>
  <si>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</si>
  <si>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</si>
  <si>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</si>
  <si>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</si>
  <si>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</si>
  <si>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</si>
  <si>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</si>
  <si>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</si>
  <si>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</si>
  <si>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</si>
  <si>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</si>
  <si>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</si>
  <si>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</si>
  <si>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</si>
  <si>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</si>
  <si>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</si>
  <si>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</si>
  <si>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</si>
  <si>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</si>
  <si>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</si>
  <si>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</si>
  <si>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</si>
  <si>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</si>
  <si>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</si>
  <si>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</si>
  <si>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</si>
  <si>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</si>
  <si>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</si>
  <si>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</si>
  <si>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</si>
  <si>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</si>
  <si>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</si>
  <si>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</si>
  <si>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</si>
  <si>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</si>
  <si>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</si>
  <si>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</si>
  <si>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</si>
  <si>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</si>
  <si>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</si>
  <si>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</si>
  <si>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</si>
  <si>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</si>
  <si>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</si>
  <si>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</si>
  <si>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</si>
  <si>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</si>
  <si>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</si>
  <si>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</si>
  <si>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</si>
  <si>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</si>
  <si>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</si>
  <si>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</si>
  <si>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</si>
  <si>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</si>
  <si>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</si>
  <si>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</si>
  <si>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</si>
  <si>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</si>
  <si>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</si>
  <si>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</si>
  <si>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</si>
  <si>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</si>
  <si>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</si>
  <si>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</si>
  <si>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</si>
  <si>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</si>
  <si>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</si>
  <si>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</si>
  <si>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</si>
  <si>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</si>
  <si>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</si>
  <si>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</si>
  <si>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</si>
  <si>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</si>
  <si>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</si>
  <si>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</si>
  <si>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</si>
  <si>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</si>
  <si>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</si>
  <si>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</si>
  <si>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</si>
  <si>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</si>
  <si>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</si>
  <si>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</si>
  <si>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</si>
  <si>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</si>
  <si>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</si>
  <si>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</si>
  <si>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</si>
  <si>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</si>
  <si>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</si>
  <si>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</si>
  <si>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</si>
  <si>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</si>
  <si>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</si>
  <si>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</si>
  <si>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</si>
  <si>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</si>
  <si>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</si>
  <si>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</si>
  <si>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</si>
  <si>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</si>
  <si>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</si>
  <si>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</si>
  <si>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</si>
  <si>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</si>
  <si>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</si>
  <si>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</si>
  <si>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</si>
  <si>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</si>
  <si>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</si>
  <si>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</si>
  <si>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</si>
  <si>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</si>
  <si>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</si>
  <si>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</si>
  <si>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</si>
  <si>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</si>
  <si>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</si>
  <si>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</si>
  <si>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</si>
  <si>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</si>
  <si>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</si>
  <si>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</si>
  <si>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</si>
  <si>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</si>
  <si>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</si>
  <si>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</si>
  <si>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</si>
  <si>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</si>
  <si>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</si>
  <si>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</si>
  <si>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</si>
  <si>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</si>
  <si>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</si>
  <si>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</si>
  <si>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</si>
  <si>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</si>
  <si>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</si>
  <si>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</si>
  <si>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</si>
  <si>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</si>
  <si>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</si>
  <si>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</si>
  <si>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</si>
  <si>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</si>
  <si>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</si>
  <si>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</si>
  <si>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</si>
  <si>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</si>
  <si>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</si>
  <si>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</si>
  <si>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</si>
  <si>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</si>
  <si>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</si>
  <si>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</si>
  <si>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</si>
  <si>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</si>
  <si>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</si>
  <si>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</si>
  <si>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</si>
  <si>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</si>
  <si>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</si>
  <si>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</si>
  <si>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</si>
  <si>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</si>
  <si>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</si>
  <si>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</si>
  <si>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</si>
  <si>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</si>
  <si>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</si>
  <si>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</si>
  <si>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</si>
  <si>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</si>
  <si>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</si>
  <si>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</si>
  <si>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</si>
  <si>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</si>
  <si>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</si>
  <si>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</si>
  <si>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</si>
  <si>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</si>
  <si>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</si>
  <si>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</si>
  <si>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</si>
  <si>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</si>
  <si>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</si>
  <si>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</si>
  <si>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</si>
  <si>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</si>
  <si>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</si>
  <si>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</si>
  <si>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</si>
  <si>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</si>
  <si>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</si>
  <si>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</si>
  <si>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</si>
  <si>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</si>
  <si>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</si>
  <si>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</si>
  <si>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</si>
  <si>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</si>
  <si>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</si>
  <si>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</si>
  <si>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</si>
  <si>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</si>
  <si>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</si>
  <si>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</si>
  <si>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</si>
  <si>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</si>
  <si>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</si>
  <si>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</si>
  <si>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</si>
  <si>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</si>
  <si>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</si>
  <si>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</si>
  <si>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</si>
  <si>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</si>
  <si>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</si>
  <si>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</si>
  <si>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</si>
  <si>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</si>
  <si>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</si>
  <si>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</si>
  <si>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</si>
  <si>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</si>
  <si>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</si>
  <si>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</si>
  <si>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</si>
  <si>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</si>
  <si>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</si>
  <si>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</si>
  <si>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</si>
  <si>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</si>
  <si>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</si>
  <si>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</si>
  <si>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</si>
  <si>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</si>
  <si>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</si>
  <si>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</si>
  <si>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</si>
  <si>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</si>
  <si>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</si>
  <si>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</si>
  <si>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</si>
  <si>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</si>
  <si>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</si>
  <si>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</si>
  <si>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</si>
  <si>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</si>
  <si>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</si>
  <si>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</si>
  <si>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</si>
  <si>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</si>
  <si>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</si>
  <si>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</si>
  <si>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</si>
  <si>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</si>
  <si>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</si>
  <si>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</si>
  <si>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</si>
  <si>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</si>
  <si>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</si>
  <si>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</si>
  <si>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</si>
  <si>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</si>
  <si>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</si>
  <si>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</si>
  <si>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</si>
  <si>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</si>
  <si>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</si>
  <si>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</si>
  <si>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</si>
  <si>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</si>
  <si>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</si>
  <si>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</si>
  <si>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</si>
  <si>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</si>
  <si>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</si>
  <si>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</si>
  <si>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</si>
  <si>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</si>
  <si>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</si>
  <si>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</si>
  <si>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</si>
  <si>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</si>
  <si>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</si>
  <si>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</si>
  <si>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</si>
  <si>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</si>
  <si>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</si>
  <si>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</si>
  <si>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</si>
  <si>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</si>
  <si>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</si>
  <si>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</si>
  <si>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</si>
  <si>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</si>
  <si>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</si>
  <si>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</si>
  <si>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</si>
  <si>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</si>
  <si>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</si>
  <si>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</si>
  <si>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</si>
  <si>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</si>
  <si>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</si>
  <si>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</si>
  <si>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</si>
  <si>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</si>
  <si>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</si>
  <si>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</si>
  <si>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</si>
  <si>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</si>
  <si>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[For completion]</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</si>
  <si>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</si>
  <si>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</si>
  <si>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</si>
  <si>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</si>
  <si>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</si>
  <si>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</si>
  <si>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</si>
  <si>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</si>
  <si>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</si>
  <si>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</si>
  <si>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</si>
  <si>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</si>
  <si>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</si>
  <si>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</si>
  <si>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</si>
  <si>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</si>
  <si>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</si>
  <si>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</si>
  <si>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</si>
  <si>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</si>
  <si>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</si>
  <si>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</si>
  <si>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</si>
  <si>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</si>
  <si>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</si>
  <si>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</si>
  <si>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</si>
  <si>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</si>
  <si>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</si>
  <si>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</si>
  <si>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</si>
  <si>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</si>
  <si>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</si>
  <si>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</si>
  <si>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</si>
  <si>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</si>
  <si>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</si>
  <si>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</si>
  <si>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</si>
  <si>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</si>
  <si>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</si>
  <si>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</si>
  <si>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</si>
  <si>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</si>
  <si>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</si>
  <si>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</si>
  <si>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</si>
  <si>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</si>
  <si>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</si>
  <si>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</si>
  <si>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</si>
  <si>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</si>
  <si>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</si>
  <si>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</si>
  <si>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</si>
  <si>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</si>
  <si>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</si>
  <si>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</si>
  <si>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</si>
  <si>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</si>
  <si>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</si>
  <si>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</si>
  <si>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</si>
  <si>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</si>
  <si>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</si>
  <si>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</si>
  <si>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</si>
  <si>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</si>
  <si>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</si>
  <si>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</si>
  <si>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</si>
  <si>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</si>
  <si>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</si>
  <si>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</si>
  <si>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</si>
  <si>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</si>
  <si>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</si>
  <si>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</si>
  <si>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</si>
  <si>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</si>
  <si>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</si>
  <si>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</si>
  <si>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</si>
  <si>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</si>
  <si>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</si>
  <si>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</si>
  <si>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</si>
  <si>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</si>
  <si>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</si>
  <si>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</si>
  <si>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</si>
  <si>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</si>
  <si>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</si>
  <si>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</si>
  <si>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</si>
  <si>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</si>
  <si>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</si>
  <si>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</si>
  <si>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</si>
  <si>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</si>
  <si>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</si>
  <si>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</si>
  <si>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</si>
  <si>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</si>
  <si>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</si>
  <si>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</si>
  <si>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</si>
  <si>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</si>
  <si>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</si>
  <si>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</si>
  <si>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</si>
  <si>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</si>
  <si>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</si>
  <si>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</si>
  <si>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</si>
  <si>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</si>
  <si>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</si>
  <si>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</si>
  <si>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</si>
  <si>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</si>
  <si>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</si>
  <si>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</si>
  <si>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</si>
  <si>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</si>
  <si>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</si>
  <si>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</si>
  <si>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</si>
  <si>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</si>
  <si>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</si>
  <si>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</si>
  <si>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</si>
  <si>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</si>
  <si>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</si>
  <si>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</si>
  <si>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</si>
  <si>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</si>
  <si>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</si>
  <si>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</si>
  <si>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</si>
  <si>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</si>
  <si>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</si>
  <si>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</si>
  <si>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</si>
  <si>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</si>
  <si>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</si>
  <si>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</si>
  <si>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</si>
  <si>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</si>
  <si>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</si>
  <si>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</si>
  <si>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</si>
  <si>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</si>
  <si>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</si>
  <si>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</si>
  <si>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</si>
  <si>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</si>
  <si>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</si>
  <si>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</si>
  <si>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</si>
  <si>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</si>
  <si>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</si>
  <si>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</si>
  <si>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</si>
  <si>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</si>
  <si>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</si>
  <si>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</si>
  <si>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</si>
  <si>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</si>
  <si>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</si>
  <si>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</si>
  <si>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</si>
  <si>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</si>
  <si>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</si>
  <si>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</si>
  <si>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</si>
  <si>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</si>
  <si>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</si>
  <si>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</si>
  <si>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</si>
  <si>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</si>
  <si>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</si>
  <si>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</si>
  <si>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</si>
  <si>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</si>
  <si>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</si>
  <si>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</si>
  <si>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</si>
  <si>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</si>
  <si>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</si>
  <si>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</si>
  <si>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</si>
  <si>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</si>
  <si>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</si>
  <si>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</si>
  <si>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</si>
  <si>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</si>
  <si>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</si>
  <si>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</si>
  <si>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</si>
  <si>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</si>
  <si>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</si>
  <si>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</si>
  <si>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</si>
  <si>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</si>
  <si>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</si>
  <si>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</si>
  <si>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</si>
  <si>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</si>
  <si>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</si>
  <si>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</si>
  <si>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</si>
  <si>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</si>
  <si>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</si>
  <si>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</si>
  <si>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</si>
  <si>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</si>
  <si>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</si>
  <si>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</si>
  <si>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</si>
  <si>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</si>
  <si>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</si>
  <si>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</si>
  <si>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</si>
  <si>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</si>
  <si>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</si>
  <si>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</si>
  <si>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</si>
  <si>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</si>
  <si>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</si>
  <si>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</si>
  <si>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</si>
  <si>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</si>
  <si>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</si>
  <si>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</si>
  <si>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</si>
  <si>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</si>
  <si>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</si>
  <si>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</si>
  <si>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</si>
  <si>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</si>
  <si>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</si>
  <si>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</si>
  <si>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</si>
  <si>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</si>
  <si>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</si>
  <si>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</si>
  <si>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</si>
  <si>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</si>
  <si>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</si>
  <si>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</si>
  <si>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</si>
  <si>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</si>
  <si>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</si>
  <si>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</si>
  <si>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</si>
  <si>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</si>
  <si>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</si>
  <si>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</si>
  <si>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</si>
  <si>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</si>
  <si>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</si>
  <si>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</si>
  <si>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</si>
  <si>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</si>
  <si>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</si>
  <si>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</si>
  <si>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</si>
  <si>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</si>
  <si>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</si>
  <si>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</si>
  <si>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</si>
  <si>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</si>
  <si>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</si>
  <si>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</si>
  <si>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</si>
  <si>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</si>
  <si>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</si>
  <si>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</si>
  <si>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</si>
  <si>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</si>
  <si>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</si>
  <si>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</si>
  <si>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</si>
  <si>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</si>
  <si>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</si>
  <si>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</si>
  <si>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</si>
  <si>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</si>
  <si>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</si>
  <si>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</si>
  <si>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</si>
  <si>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</si>
  <si>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</si>
  <si>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</si>
  <si>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</si>
  <si>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</si>
  <si>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</si>
  <si>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</si>
  <si>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</si>
  <si>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</si>
  <si>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</si>
  <si>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</si>
  <si>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</si>
  <si>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</si>
  <si>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</si>
  <si>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</si>
  <si>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</si>
  <si>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</si>
  <si>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</si>
  <si>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</si>
  <si>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</si>
  <si>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</si>
  <si>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</si>
  <si>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</si>
  <si>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</si>
  <si>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</si>
  <si>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</si>
  <si>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</si>
  <si>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</si>
  <si>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</si>
  <si>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</si>
  <si>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</si>
  <si>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</si>
  <si>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</si>
  <si>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</si>
  <si>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</si>
  <si>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</si>
  <si>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</si>
  <si>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</si>
  <si>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</si>
  <si>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</si>
  <si>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</si>
  <si>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</si>
  <si>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</si>
  <si>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</si>
  <si>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</si>
  <si>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</si>
  <si>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</si>
  <si>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</si>
  <si>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</si>
  <si>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</si>
  <si>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</si>
  <si>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</si>
  <si>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</si>
  <si>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</si>
  <si>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</si>
  <si>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</si>
  <si>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</si>
  <si>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</si>
  <si>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</si>
  <si>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</si>
  <si>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</si>
  <si>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</si>
  <si>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</si>
  <si>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</si>
  <si>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</si>
  <si>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</si>
  <si>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</si>
  <si>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</si>
  <si>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</si>
  <si>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</si>
  <si>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</si>
  <si>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</si>
  <si>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</si>
  <si>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</si>
  <si>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</si>
  <si>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</si>
  <si>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</si>
  <si>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</si>
  <si>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</si>
  <si>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</si>
  <si>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</si>
  <si>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</si>
  <si>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</si>
  <si>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</si>
  <si>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</si>
  <si>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</si>
  <si>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</si>
  <si>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</si>
  <si>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</si>
  <si>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</si>
  <si>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</si>
  <si>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</si>
  <si>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</si>
  <si>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</si>
  <si>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</si>
  <si>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</si>
  <si>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</si>
  <si>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</si>
  <si>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</si>
  <si>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</si>
  <si>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</si>
  <si>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</si>
  <si>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</si>
  <si>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</si>
  <si>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</si>
  <si>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</si>
  <si>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</si>
  <si>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</si>
  <si>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</si>
  <si>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</si>
  <si>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</si>
  <si>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</si>
  <si>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</si>
  <si>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</si>
  <si>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</si>
  <si>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</si>
  <si>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</si>
  <si>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</si>
  <si>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</si>
  <si>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</si>
  <si>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</si>
  <si>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</si>
  <si>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</si>
  <si>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</si>
  <si>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</si>
  <si>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</si>
  <si>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</si>
  <si>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</si>
  <si>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</si>
  <si>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</si>
  <si>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</si>
  <si>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</si>
  <si>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</si>
  <si>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</si>
  <si>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</si>
  <si>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</si>
  <si>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</si>
  <si>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</si>
  <si>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</si>
  <si>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</si>
  <si>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</si>
  <si>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</si>
  <si>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</si>
  <si>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</si>
  <si>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</si>
  <si>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</si>
  <si>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</si>
  <si>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</si>
  <si>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</si>
  <si>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</si>
  <si>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</si>
  <si>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</si>
  <si>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</si>
  <si>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</si>
  <si>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</si>
  <si>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</si>
  <si>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</si>
  <si>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</si>
  <si>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</si>
  <si>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</si>
  <si>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</si>
  <si>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</si>
  <si>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</si>
  <si>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</si>
  <si>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</si>
  <si>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</si>
  <si>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</si>
  <si>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</si>
  <si>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</si>
  <si>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</si>
  <si>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</si>
  <si>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</si>
  <si>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</si>
  <si>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</si>
  <si>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</si>
  <si>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</si>
  <si>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</si>
  <si>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</si>
  <si>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</si>
  <si>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</si>
  <si>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</si>
  <si>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</si>
  <si>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</si>
  <si>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</si>
  <si>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</si>
  <si>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</si>
  <si>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</si>
  <si>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</si>
  <si>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</si>
  <si>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</si>
  <si>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</si>
  <si>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</si>
  <si>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</si>
  <si>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</si>
  <si>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</si>
  <si>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</si>
  <si>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</si>
  <si>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</si>
  <si>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</si>
  <si>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</si>
  <si>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</si>
  <si>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</si>
  <si>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</si>
  <si>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</si>
  <si>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</si>
  <si>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</si>
  <si>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</si>
  <si>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</si>
  <si>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</si>
  <si>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</si>
  <si>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</si>
  <si>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</si>
  <si>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</si>
  <si>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</si>
  <si>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</si>
  <si>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</si>
  <si>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</si>
  <si>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</si>
  <si>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</si>
  <si>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</si>
  <si>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</si>
  <si>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</si>
  <si>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</si>
  <si>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</si>
  <si>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</si>
  <si>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</si>
  <si>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</si>
  <si>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</si>
  <si>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</si>
  <si>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</si>
  <si>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</si>
  <si>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</si>
  <si>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</si>
  <si>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</si>
  <si>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</si>
  <si>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</si>
  <si>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</si>
  <si>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</si>
  <si>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</si>
  <si>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</si>
  <si>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</si>
  <si>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</si>
  <si>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</si>
  <si>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</si>
  <si>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</si>
  <si>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</si>
  <si>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</si>
  <si>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</si>
  <si>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</si>
  <si>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</si>
  <si>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</si>
  <si>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</si>
  <si>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</si>
  <si>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</si>
  <si>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</si>
  <si>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</si>
  <si>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</si>
  <si>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</si>
  <si>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</si>
  <si>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</si>
  <si>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</si>
  <si>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</si>
  <si>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</si>
  <si>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</si>
  <si>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</si>
  <si>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</si>
  <si>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</si>
  <si>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</si>
  <si>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</si>
  <si>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</si>
  <si>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</si>
  <si>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</si>
  <si>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</si>
  <si>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</si>
  <si>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</si>
  <si>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</si>
  <si>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</si>
  <si>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</si>
  <si>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</si>
  <si>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</si>
  <si>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</si>
  <si>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</si>
  <si>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</si>
  <si>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</si>
  <si>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</si>
  <si>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</si>
  <si>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</si>
  <si>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</si>
  <si>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</si>
  <si>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</si>
  <si>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</si>
  <si>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</si>
  <si>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</si>
  <si>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</si>
  <si>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</si>
  <si>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</si>
  <si>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</si>
  <si>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</si>
  <si>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</si>
  <si>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</si>
  <si>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</si>
  <si>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</si>
  <si>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</si>
  <si>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</si>
  <si>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</si>
  <si>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OHG.2.3</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</si>
  <si>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</si>
  <si>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</si>
  <si>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</si>
  <si>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</si>
  <si>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</si>
  <si>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</si>
  <si>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</si>
  <si>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</si>
  <si>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is prudent at any and all times. A mortgage credit institution is obliged to establish limits on foreign exchange risk.</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</si>
  <si>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</si>
  <si>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</si>
  <si>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</si>
  <si>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</si>
  <si>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</si>
  <si>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</si>
  <si>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</si>
  <si>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</si>
  <si>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</si>
  <si>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</si>
  <si>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</si>
  <si>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</si>
  <si>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</si>
  <si>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</si>
  <si>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</si>
  <si>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</si>
  <si>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</si>
  <si>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</si>
  <si>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</si>
  <si>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</si>
  <si>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Stresstest is based on nominal values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</si>
  <si>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</si>
  <si>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</si>
  <si>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</si>
  <si>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</si>
  <si>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</si>
  <si>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</si>
  <si>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</si>
  <si>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</si>
  <si>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</si>
  <si>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</si>
  <si>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</si>
  <si>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</si>
  <si>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</si>
  <si>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</si>
  <si>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</si>
  <si>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</si>
  <si>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</si>
  <si>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</si>
  <si>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</si>
  <si>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</si>
  <si>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</si>
  <si>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</si>
  <si>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</si>
  <si>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</si>
  <si>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</si>
  <si>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</si>
  <si>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</si>
  <si>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</si>
  <si>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</si>
  <si>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</si>
  <si>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</si>
  <si>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</si>
  <si>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</si>
  <si>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</si>
  <si>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</si>
  <si>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</si>
  <si>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</si>
  <si>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</si>
  <si>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</si>
  <si>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</si>
  <si>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</si>
  <si>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</si>
  <si>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</si>
  <si>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</si>
  <si>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</si>
  <si>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</si>
  <si>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</si>
  <si>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</si>
  <si>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</si>
  <si>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</si>
  <si>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</si>
  <si>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</si>
  <si>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</si>
  <si>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</si>
  <si>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</si>
  <si>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</si>
  <si>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</si>
  <si>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</si>
  <si>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</si>
  <si>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</si>
  <si>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</si>
  <si>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</si>
  <si>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</si>
  <si>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</si>
  <si>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</si>
  <si>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</si>
  <si>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</si>
  <si>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</si>
  <si>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</si>
  <si>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</si>
  <si>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</si>
  <si>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</si>
  <si>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</si>
  <si>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</si>
  <si>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</si>
  <si>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</si>
  <si>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</si>
  <si>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</si>
  <si>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</si>
  <si>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</si>
  <si>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</si>
  <si>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</si>
  <si>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</si>
  <si>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</si>
  <si>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</si>
  <si>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</si>
  <si>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</si>
  <si>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</si>
  <si>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</si>
  <si>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</si>
  <si>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</si>
  <si>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</si>
  <si>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</si>
  <si>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</si>
  <si>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</si>
  <si>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</si>
  <si>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</si>
  <si>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</si>
  <si>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</si>
  <si>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</si>
  <si>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</si>
  <si>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</si>
  <si>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</si>
  <si>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</si>
  <si>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</si>
  <si>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</si>
  <si>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</si>
  <si>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</si>
  <si>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</si>
  <si>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</si>
  <si>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</si>
  <si>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</si>
  <si>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</si>
  <si>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</si>
  <si>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</si>
  <si>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</si>
  <si>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</si>
  <si>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</si>
  <si>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</si>
  <si>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</si>
  <si>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</si>
  <si>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</si>
  <si>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</si>
  <si>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</si>
  <si>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</si>
  <si>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</si>
  <si>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</si>
  <si>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</si>
  <si>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</si>
  <si>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</si>
  <si>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</si>
  <si>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</si>
  <si>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</si>
  <si>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</si>
  <si>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</si>
  <si>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</si>
  <si>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</si>
  <si>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</si>
  <si>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</si>
  <si>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</si>
  <si>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</si>
  <si>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</si>
  <si>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Agder</t>
  </si>
  <si>
    <t>Innlandet</t>
  </si>
  <si>
    <t>Møre Og Romsdal</t>
  </si>
  <si>
    <t>Nordland</t>
  </si>
  <si>
    <t>Oslo</t>
  </si>
  <si>
    <t>Rogaland</t>
  </si>
  <si>
    <t>Svalbard</t>
  </si>
  <si>
    <t>Troms og Finmark</t>
  </si>
  <si>
    <t>Trøndelag</t>
  </si>
  <si>
    <t>Vestfold og Telemark</t>
  </si>
  <si>
    <t>Vestland</t>
  </si>
  <si>
    <t>Viken</t>
  </si>
  <si>
    <t>Reporting Date: 6 August 2020</t>
  </si>
  <si>
    <t>Cut-off Date: 30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</si>
</sst>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numFmt numFmtId="165" formatCode="_(* #,##0.00_);_(* \(#,##0.00\);_(* &quot;-&quot;??_);_(@_)"/>
    <numFmt numFmtId="166" formatCode="_(* #,##0_);_(* \(#,##0\);_(* &quot;-&quot;??_);_(@_)"/>
    <numFmt numFmtId="167" formatCode="#,##0.0"/>
    <numFmt numFmtId="168" formatCode="_(* #,##0.0_);_(* \(#,##0.0\);_(* &quot;-&quot;??_);_(@_)"/>
    <numFmt numFmtId="169" formatCode="0.0"/>
    <numFmt numFmtId="170" formatCode="0.0%"/>
    <numFmt numFmtId="171" formatCode="#,##0_ ;\-#,##0\ "/>
  </numFmts>
  <fonts count="45"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1"/>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200">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9"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5"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164" fontId="18" fillId="0" borderId="0" xfId="2" applyNumberFormat="1" applyFont="1" applyFill="1" applyBorder="1" applyAlignment="1">
      <alignment horizontal="center" vertical="center"/>
    </xf>
    <xf numFmtId="164" fontId="0" fillId="0" borderId="0" xfId="2" applyNumberFormat="1" applyFont="1" applyFill="1"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8" fillId="0" borderId="10" xfId="0" applyFont="1" applyBorder="1" applyAlignment="1">
      <alignment horizontal="center" vertical="center" wrapText="1"/>
    </xf>
    <xf numFmtId="164" fontId="23" fillId="0" borderId="0" xfId="2" applyNumberFormat="1" applyFont="1" applyFill="1" applyBorder="1" applyAlignment="1">
      <alignment vertical="center" wrapText="1"/>
    </xf>
    <xf numFmtId="164" fontId="8" fillId="0" borderId="0" xfId="2"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2" borderId="11" xfId="0" applyFont="1" applyFill="1" applyBorder="1" applyAlignment="1">
      <alignment horizontal="center" vertical="center" wrapText="1"/>
    </xf>
    <xf numFmtId="0" fontId="24" fillId="0" borderId="0" xfId="0" applyFont="1" applyAlignment="1">
      <alignment horizontal="center" vertical="center" wrapText="1"/>
    </xf>
    <xf numFmtId="164" fontId="24" fillId="0" borderId="0" xfId="2" applyNumberFormat="1" applyFont="1" applyFill="1" applyBorder="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3" fillId="2" borderId="0" xfId="0" applyFont="1" applyFill="1" applyAlignment="1">
      <alignment horizontal="center" vertical="center" wrapText="1"/>
    </xf>
    <xf numFmtId="0" fontId="24" fillId="2" borderId="0" xfId="0" applyFont="1" applyFill="1" applyAlignment="1">
      <alignment horizontal="center" vertical="center" wrapText="1"/>
    </xf>
    <xf numFmtId="164" fontId="24" fillId="2" borderId="0" xfId="2" applyNumberFormat="1" applyFont="1" applyFill="1" applyBorder="1" applyAlignment="1">
      <alignment horizontal="center" vertical="center" wrapText="1"/>
    </xf>
    <xf numFmtId="164" fontId="0" fillId="2" borderId="0" xfId="2" applyNumberFormat="1" applyFont="1" applyFill="1" applyBorder="1" applyAlignment="1">
      <alignment horizontal="center" vertical="center" wrapText="1"/>
    </xf>
    <xf numFmtId="0" fontId="25" fillId="0" borderId="0" xfId="0" applyFont="1" applyAlignment="1">
      <alignment horizontal="center" vertical="center" wrapText="1"/>
    </xf>
    <xf numFmtId="0" fontId="15" fillId="0" borderId="0" xfId="3" applyFill="1" applyBorder="1" applyAlignment="1" applyProtection="1">
      <alignment horizontal="center" vertical="center" wrapText="1"/>
    </xf>
    <xf numFmtId="14" fontId="8" fillId="0" borderId="0" xfId="0" applyNumberFormat="1" applyFont="1" applyAlignment="1">
      <alignment horizontal="center" vertical="center" wrapText="1"/>
    </xf>
    <xf numFmtId="0" fontId="26" fillId="0" borderId="0" xfId="0" applyFont="1" applyAlignment="1">
      <alignment horizontal="center" vertical="center" wrapText="1"/>
    </xf>
    <xf numFmtId="0" fontId="27" fillId="0" borderId="0" xfId="3" quotePrefix="1" applyFont="1" applyFill="1" applyBorder="1" applyAlignment="1">
      <alignment horizontal="center" vertical="center" wrapText="1"/>
    </xf>
    <xf numFmtId="0" fontId="8" fillId="0" borderId="0" xfId="0" quotePrefix="1" applyFont="1" applyAlignment="1">
      <alignment horizontal="center" vertical="center" wrapText="1"/>
    </xf>
    <xf numFmtId="164" fontId="8" fillId="0" borderId="0" xfId="2" quotePrefix="1" applyNumberFormat="1" applyFont="1" applyFill="1" applyBorder="1" applyAlignment="1">
      <alignment horizontal="center" vertical="center" wrapText="1"/>
    </xf>
    <xf numFmtId="0" fontId="25" fillId="0" borderId="0" xfId="0" quotePrefix="1" applyFont="1" applyAlignment="1">
      <alignment horizontal="center" vertical="center" wrapText="1"/>
    </xf>
    <xf numFmtId="0" fontId="25" fillId="4" borderId="0" xfId="0" applyFont="1" applyFill="1" applyAlignment="1">
      <alignment horizontal="center" vertical="center" wrapText="1"/>
    </xf>
    <xf numFmtId="0" fontId="28" fillId="4" borderId="0" xfId="0" quotePrefix="1" applyFont="1" applyFill="1" applyAlignment="1">
      <alignment horizontal="center" vertical="center" wrapText="1"/>
    </xf>
    <xf numFmtId="0" fontId="24" fillId="4" borderId="0" xfId="0" applyFont="1" applyFill="1" applyAlignment="1">
      <alignment horizontal="center" vertical="center" wrapText="1"/>
    </xf>
    <xf numFmtId="164" fontId="4" fillId="4" borderId="0" xfId="2"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xf>
    <xf numFmtId="0" fontId="26" fillId="0" borderId="0" xfId="0" quotePrefix="1" applyFont="1" applyAlignment="1">
      <alignment horizontal="center" vertical="center" wrapText="1"/>
    </xf>
    <xf numFmtId="0" fontId="25" fillId="4" borderId="0" xfId="0" quotePrefix="1" applyFont="1" applyFill="1" applyAlignment="1">
      <alignment horizontal="center" vertical="center" wrapText="1"/>
    </xf>
    <xf numFmtId="9" fontId="8" fillId="0" borderId="0" xfId="2" applyFont="1" applyFill="1" applyBorder="1" applyAlignment="1">
      <alignment horizontal="center" vertical="center" wrapText="1"/>
    </xf>
    <xf numFmtId="164" fontId="8" fillId="0" borderId="0" xfId="2" applyNumberFormat="1" applyFont="1" applyFill="1" applyBorder="1" applyAlignment="1" applyProtection="1">
      <alignment horizontal="center" vertical="center" wrapText="1"/>
    </xf>
    <xf numFmtId="3" fontId="8" fillId="0" borderId="0" xfId="0" quotePrefix="1" applyNumberFormat="1" applyFont="1" applyAlignment="1">
      <alignment horizontal="center" vertical="center" wrapText="1"/>
    </xf>
    <xf numFmtId="164" fontId="8" fillId="0" borderId="0" xfId="2" quotePrefix="1" applyNumberFormat="1" applyFont="1" applyFill="1" applyBorder="1" applyAlignment="1" applyProtection="1">
      <alignment horizontal="center" vertical="center" wrapText="1"/>
    </xf>
    <xf numFmtId="0" fontId="8" fillId="0" borderId="0" xfId="0" quotePrefix="1" applyFont="1" applyAlignment="1">
      <alignment horizontal="right" vertical="center" wrapText="1"/>
    </xf>
    <xf numFmtId="166" fontId="8" fillId="0" borderId="0" xfId="1" quotePrefix="1" applyNumberFormat="1" applyFont="1" applyFill="1" applyBorder="1" applyAlignment="1">
      <alignment horizontal="right" vertical="center" wrapText="1"/>
    </xf>
    <xf numFmtId="0" fontId="26" fillId="0" borderId="0" xfId="0" applyFont="1" applyAlignment="1">
      <alignment horizontal="right" vertical="center" wrapText="1"/>
    </xf>
    <xf numFmtId="167" fontId="8" fillId="0" borderId="0" xfId="0" applyNumberFormat="1" applyFont="1" applyAlignment="1">
      <alignment horizontal="center" vertical="center" wrapText="1"/>
    </xf>
    <xf numFmtId="167" fontId="29" fillId="0" borderId="0" xfId="0" applyNumberFormat="1" applyFont="1" applyAlignment="1">
      <alignment horizontal="center" vertical="center" wrapText="1"/>
    </xf>
    <xf numFmtId="0" fontId="29" fillId="0" borderId="0" xfId="0" applyFont="1" applyAlignment="1">
      <alignment horizontal="center" vertical="center" wrapText="1"/>
    </xf>
    <xf numFmtId="164" fontId="30" fillId="4" borderId="0" xfId="2" applyNumberFormat="1" applyFont="1" applyFill="1" applyBorder="1" applyAlignment="1">
      <alignment horizontal="center" vertical="center" wrapText="1"/>
    </xf>
    <xf numFmtId="168" fontId="8" fillId="0" borderId="0" xfId="1" applyNumberFormat="1" applyFont="1" applyFill="1" applyBorder="1" applyAlignment="1" applyProtection="1">
      <alignment horizontal="center" vertical="center" wrapText="1"/>
    </xf>
    <xf numFmtId="164" fontId="4" fillId="0" borderId="0" xfId="2" quotePrefix="1" applyNumberFormat="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169" fontId="8" fillId="0" borderId="0" xfId="0" quotePrefix="1" applyNumberFormat="1" applyFont="1" applyAlignment="1">
      <alignment horizontal="center" vertical="center" wrapText="1"/>
    </xf>
    <xf numFmtId="0" fontId="31" fillId="0" borderId="0" xfId="0" quotePrefix="1" applyFont="1" applyAlignment="1">
      <alignment horizontal="right" vertical="center" wrapText="1"/>
    </xf>
    <xf numFmtId="164" fontId="25" fillId="4" borderId="0" xfId="2" applyNumberFormat="1" applyFont="1" applyFill="1" applyBorder="1" applyAlignment="1">
      <alignment horizontal="center" vertical="center" wrapText="1"/>
    </xf>
    <xf numFmtId="169" fontId="8" fillId="0" borderId="0" xfId="0" applyNumberFormat="1" applyFont="1" applyAlignment="1">
      <alignment horizontal="center" vertical="center" wrapText="1"/>
    </xf>
    <xf numFmtId="166" fontId="8" fillId="0" borderId="0" xfId="1" quotePrefix="1" applyNumberFormat="1" applyFont="1" applyFill="1" applyBorder="1" applyAlignment="1">
      <alignment horizontal="center" vertical="center" wrapText="1"/>
    </xf>
    <xf numFmtId="0" fontId="4" fillId="4" borderId="0" xfId="0" applyFont="1" applyFill="1" applyAlignment="1">
      <alignment horizontal="center" vertical="center" wrapText="1"/>
    </xf>
    <xf numFmtId="166" fontId="8" fillId="0" borderId="0" xfId="1" applyNumberFormat="1" applyFont="1" applyFill="1" applyBorder="1" applyAlignment="1">
      <alignment horizontal="center" vertical="center" wrapText="1"/>
    </xf>
    <xf numFmtId="10" fontId="8" fillId="0" borderId="0" xfId="0" quotePrefix="1" applyNumberFormat="1" applyFont="1" applyAlignment="1">
      <alignment horizontal="center" vertical="center" wrapText="1"/>
    </xf>
    <xf numFmtId="0" fontId="32" fillId="0" borderId="0" xfId="0" applyFont="1" applyAlignment="1">
      <alignment horizontal="center" vertical="center" wrapText="1"/>
    </xf>
    <xf numFmtId="164" fontId="25" fillId="4" borderId="0" xfId="2" quotePrefix="1" applyNumberFormat="1"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165" fontId="8" fillId="0" borderId="0" xfId="1" applyFont="1" applyFill="1" applyBorder="1" applyAlignment="1">
      <alignment horizontal="center" vertical="center" wrapText="1"/>
    </xf>
    <xf numFmtId="0" fontId="0" fillId="0" borderId="0" xfId="0" applyAlignment="1">
      <alignment horizontal="right" vertical="center" wrapText="1"/>
    </xf>
    <xf numFmtId="166" fontId="0" fillId="0" borderId="0" xfId="1" applyNumberFormat="1" applyFont="1" applyFill="1" applyBorder="1" applyAlignment="1">
      <alignment horizontal="center" vertical="center" wrapText="1"/>
    </xf>
    <xf numFmtId="165" fontId="0" fillId="0" borderId="0" xfId="1" applyFont="1" applyFill="1" applyBorder="1" applyAlignment="1">
      <alignment horizontal="center" vertical="center" wrapText="1"/>
    </xf>
    <xf numFmtId="164" fontId="0" fillId="0" borderId="0" xfId="2" quotePrefix="1" applyNumberFormat="1" applyFont="1" applyFill="1" applyBorder="1" applyAlignment="1">
      <alignment horizontal="center" vertical="center" wrapText="1"/>
    </xf>
    <xf numFmtId="9" fontId="8" fillId="0" borderId="0" xfId="2" quotePrefix="1" applyFont="1" applyFill="1" applyBorder="1" applyAlignment="1">
      <alignment horizontal="center" vertical="center" wrapText="1"/>
    </xf>
    <xf numFmtId="0" fontId="26" fillId="0" borderId="0" xfId="0" quotePrefix="1" applyFont="1" applyAlignment="1">
      <alignment horizontal="right" vertical="center" wrapText="1"/>
    </xf>
    <xf numFmtId="164" fontId="26" fillId="0" borderId="0" xfId="2" quotePrefix="1" applyNumberFormat="1" applyFont="1" applyFill="1" applyBorder="1" applyAlignment="1">
      <alignment horizontal="right" vertical="center" wrapText="1"/>
    </xf>
    <xf numFmtId="3" fontId="8" fillId="0" borderId="0" xfId="0" applyNumberFormat="1" applyFont="1" applyAlignment="1">
      <alignment horizontal="center" vertical="center" wrapText="1"/>
    </xf>
    <xf numFmtId="0" fontId="0" fillId="0" borderId="0" xfId="0" applyAlignment="1">
      <alignment horizontal="center"/>
    </xf>
    <xf numFmtId="164" fontId="0" fillId="0" borderId="0" xfId="2" applyNumberFormat="1" applyFont="1"/>
    <xf numFmtId="0" fontId="33" fillId="0" borderId="0" xfId="0" applyFont="1" applyAlignment="1">
      <alignment horizontal="left" vertical="center"/>
    </xf>
    <xf numFmtId="0" fontId="33" fillId="0" borderId="0" xfId="0" applyFont="1" applyAlignment="1">
      <alignment horizontal="center" vertical="center" wrapText="1"/>
    </xf>
    <xf numFmtId="164" fontId="34" fillId="0" borderId="0" xfId="2" applyNumberFormat="1" applyFont="1" applyFill="1" applyBorder="1" applyAlignment="1">
      <alignment horizontal="center" vertical="center" wrapText="1"/>
    </xf>
    <xf numFmtId="164" fontId="33" fillId="0" borderId="0" xfId="2" applyNumberFormat="1" applyFont="1" applyFill="1" applyBorder="1" applyAlignment="1">
      <alignment horizontal="center" vertical="center" wrapText="1"/>
    </xf>
    <xf numFmtId="0" fontId="15" fillId="0" borderId="0" xfId="3" applyFill="1" applyBorder="1" applyAlignment="1">
      <alignment horizontal="center" vertical="center" wrapText="1"/>
    </xf>
    <xf numFmtId="0" fontId="35" fillId="0" borderId="0" xfId="0" applyFont="1" applyAlignment="1">
      <alignment horizontal="center" vertical="center" wrapText="1"/>
    </xf>
    <xf numFmtId="164" fontId="35" fillId="0" borderId="0" xfId="2" applyNumberFormat="1" applyFont="1" applyFill="1" applyBorder="1" applyAlignment="1">
      <alignment horizontal="center" vertical="center" wrapText="1"/>
    </xf>
    <xf numFmtId="0" fontId="15" fillId="0" borderId="0" xfId="3" applyAlignment="1">
      <alignment horizontal="center"/>
    </xf>
    <xf numFmtId="164" fontId="15" fillId="0" borderId="0" xfId="2" applyNumberFormat="1" applyFont="1" applyFill="1" applyBorder="1" applyAlignment="1">
      <alignment horizontal="center" vertical="center" wrapText="1"/>
    </xf>
    <xf numFmtId="0" fontId="18" fillId="0" borderId="0" xfId="0" applyFont="1" applyAlignment="1">
      <alignment horizontal="center" vertical="center"/>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0" fontId="0" fillId="2" borderId="0" xfId="0" applyFill="1" applyAlignment="1">
      <alignment horizontal="center" vertical="center" wrapText="1"/>
    </xf>
    <xf numFmtId="166" fontId="8" fillId="0" borderId="0" xfId="1" quotePrefix="1" applyNumberFormat="1" applyFont="1" applyFill="1" applyBorder="1" applyAlignment="1" applyProtection="1">
      <alignment horizontal="center" vertical="center" wrapText="1"/>
    </xf>
    <xf numFmtId="0" fontId="8" fillId="0" borderId="0" xfId="0" applyFont="1" applyAlignment="1">
      <alignment horizontal="right" vertical="center" wrapText="1"/>
    </xf>
    <xf numFmtId="164" fontId="8" fillId="0" borderId="0" xfId="0" applyNumberFormat="1" applyFont="1" applyAlignment="1">
      <alignment horizontal="center" vertical="center" wrapText="1"/>
    </xf>
    <xf numFmtId="170" fontId="8" fillId="0" borderId="0" xfId="2" applyNumberFormat="1" applyFont="1" applyFill="1" applyBorder="1" applyAlignment="1" applyProtection="1">
      <alignment horizontal="center" vertical="center" wrapText="1"/>
    </xf>
    <xf numFmtId="0" fontId="36" fillId="0" borderId="0" xfId="0" applyFont="1" applyAlignment="1">
      <alignment horizontal="center" vertical="center" wrapText="1"/>
    </xf>
    <xf numFmtId="170" fontId="36" fillId="0" borderId="0" xfId="2" applyNumberFormat="1" applyFont="1" applyFill="1" applyBorder="1" applyAlignment="1" applyProtection="1">
      <alignment horizontal="center" vertical="center" wrapText="1"/>
    </xf>
    <xf numFmtId="0" fontId="28" fillId="4" borderId="0" xfId="0" applyFont="1" applyFill="1" applyAlignment="1">
      <alignment horizontal="center" vertical="center" wrapText="1"/>
    </xf>
    <xf numFmtId="170" fontId="0" fillId="0" borderId="0" xfId="2" applyNumberFormat="1" applyFont="1" applyFill="1" applyBorder="1" applyAlignment="1" applyProtection="1">
      <alignment horizontal="center" vertical="center" wrapText="1"/>
    </xf>
    <xf numFmtId="9" fontId="26" fillId="0" borderId="0" xfId="2" applyFont="1" applyFill="1" applyBorder="1" applyAlignment="1" applyProtection="1">
      <alignment horizontal="center" vertical="center" wrapText="1"/>
    </xf>
    <xf numFmtId="0" fontId="25" fillId="5" borderId="0" xfId="0" applyFont="1" applyFill="1" applyAlignment="1">
      <alignment horizontal="center" vertical="center" wrapText="1"/>
    </xf>
    <xf numFmtId="0" fontId="37" fillId="5" borderId="0" xfId="0" quotePrefix="1" applyFont="1" applyFill="1" applyAlignment="1">
      <alignment horizontal="center" vertical="center" wrapText="1"/>
    </xf>
    <xf numFmtId="0" fontId="4" fillId="5" borderId="0" xfId="0" applyFont="1" applyFill="1" applyAlignment="1">
      <alignment horizontal="center" vertical="center" wrapText="1"/>
    </xf>
    <xf numFmtId="168" fontId="8" fillId="0" borderId="0" xfId="1" applyNumberFormat="1" applyFont="1" applyFill="1" applyBorder="1" applyAlignment="1" applyProtection="1">
      <alignment vertical="center" wrapText="1"/>
    </xf>
    <xf numFmtId="166" fontId="8" fillId="0" borderId="0" xfId="0" applyNumberFormat="1" applyFont="1" applyAlignment="1">
      <alignment horizontal="center" vertical="center" wrapText="1"/>
    </xf>
    <xf numFmtId="0" fontId="4" fillId="0" borderId="0" xfId="0" applyFont="1" applyAlignment="1">
      <alignment horizontal="center" vertical="center" wrapText="1"/>
    </xf>
    <xf numFmtId="0" fontId="28" fillId="0" borderId="0" xfId="0" quotePrefix="1" applyFont="1" applyAlignment="1">
      <alignment horizontal="center" vertical="center" wrapText="1"/>
    </xf>
    <xf numFmtId="0" fontId="25" fillId="0" borderId="0" xfId="0" applyFont="1" applyAlignment="1">
      <alignment vertical="center" wrapText="1"/>
    </xf>
    <xf numFmtId="166" fontId="8" fillId="0" borderId="0" xfId="1" applyNumberFormat="1" applyFont="1" applyFill="1" applyBorder="1" applyAlignment="1" applyProtection="1">
      <alignment vertical="center" wrapText="1"/>
    </xf>
    <xf numFmtId="9" fontId="8" fillId="0" borderId="0" xfId="2" applyFont="1" applyFill="1" applyBorder="1" applyAlignment="1" applyProtection="1">
      <alignment horizontal="center" vertical="center" wrapText="1"/>
    </xf>
    <xf numFmtId="166" fontId="8" fillId="0" borderId="0" xfId="1" quotePrefix="1" applyNumberFormat="1" applyFont="1" applyFill="1" applyBorder="1" applyAlignment="1" applyProtection="1">
      <alignment vertical="center" wrapText="1"/>
    </xf>
    <xf numFmtId="164" fontId="8" fillId="0" borderId="0" xfId="2" applyNumberFormat="1" applyFont="1" applyFill="1" applyBorder="1" applyAlignment="1" applyProtection="1">
      <alignment horizontal="right" vertical="center" wrapText="1"/>
    </xf>
    <xf numFmtId="9" fontId="29" fillId="0" borderId="0" xfId="2" applyFont="1" applyFill="1" applyBorder="1" applyAlignment="1" applyProtection="1">
      <alignment horizontal="center" vertical="center" wrapText="1"/>
    </xf>
    <xf numFmtId="9" fontId="8" fillId="0" borderId="0" xfId="2" applyFont="1" applyFill="1" applyBorder="1" applyAlignment="1" applyProtection="1">
      <alignment horizontal="right" vertical="center" wrapText="1"/>
    </xf>
    <xf numFmtId="9" fontId="8" fillId="0" borderId="0" xfId="2" quotePrefix="1" applyFont="1" applyFill="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center" vertical="center" wrapText="1"/>
    </xf>
    <xf numFmtId="0" fontId="24" fillId="0" borderId="0" xfId="0" quotePrefix="1" applyFont="1" applyAlignment="1">
      <alignment horizontal="center" vertical="center" wrapText="1"/>
    </xf>
    <xf numFmtId="0" fontId="8" fillId="6" borderId="0" xfId="0" quotePrefix="1" applyFont="1" applyFill="1" applyAlignment="1">
      <alignment horizontal="center" vertical="center" wrapText="1"/>
    </xf>
    <xf numFmtId="0" fontId="0" fillId="0" borderId="14" xfId="0" applyBorder="1"/>
    <xf numFmtId="0" fontId="0" fillId="0" borderId="16" xfId="0" applyBorder="1"/>
    <xf numFmtId="0" fontId="0" fillId="0" borderId="17" xfId="0" applyBorder="1"/>
    <xf numFmtId="0" fontId="39" fillId="0" borderId="0" xfId="0" applyFont="1"/>
    <xf numFmtId="0" fontId="0" fillId="0" borderId="18" xfId="0" applyBorder="1"/>
    <xf numFmtId="0" fontId="0" fillId="0" borderId="19" xfId="0" applyBorder="1"/>
    <xf numFmtId="0" fontId="0" fillId="7" borderId="19" xfId="0" applyFill="1" applyBorder="1"/>
    <xf numFmtId="0" fontId="0" fillId="7" borderId="0" xfId="0" applyFill="1"/>
    <xf numFmtId="0" fontId="41" fillId="0" borderId="19" xfId="0" applyFont="1" applyBorder="1"/>
    <xf numFmtId="0" fontId="2" fillId="0" borderId="19" xfId="0" applyFont="1" applyBorder="1"/>
    <xf numFmtId="0" fontId="4" fillId="7" borderId="20" xfId="0" applyFont="1" applyFill="1" applyBorder="1" applyAlignment="1">
      <alignment vertical="center"/>
    </xf>
    <xf numFmtId="9" fontId="4" fillId="7" borderId="20" xfId="2" applyFont="1" applyFill="1" applyBorder="1" applyAlignment="1">
      <alignment vertical="center"/>
    </xf>
    <xf numFmtId="171" fontId="8" fillId="0" borderId="24" xfId="1" applyNumberFormat="1" applyFont="1" applyFill="1" applyBorder="1" applyAlignment="1">
      <alignment horizontal="center" vertical="center" wrapText="1"/>
    </xf>
    <xf numFmtId="169" fontId="0" fillId="7" borderId="28" xfId="0" applyNumberFormat="1" applyFill="1" applyBorder="1" applyAlignment="1">
      <alignment horizontal="center" vertical="center"/>
    </xf>
    <xf numFmtId="3" fontId="0" fillId="7" borderId="28" xfId="0" applyNumberFormat="1" applyFill="1" applyBorder="1" applyAlignment="1">
      <alignment horizontal="center" vertical="center"/>
    </xf>
    <xf numFmtId="164" fontId="0" fillId="7" borderId="28" xfId="0" applyNumberFormat="1" applyFill="1" applyBorder="1" applyAlignment="1">
      <alignment horizontal="center" vertical="center"/>
    </xf>
    <xf numFmtId="3" fontId="0" fillId="0" borderId="0" xfId="0" applyNumberFormat="1"/>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14" fontId="43" fillId="0" borderId="0" xfId="0" applyNumberFormat="1" applyFont="1" applyAlignment="1">
      <alignment horizontal="center" vertical="center" wrapText="1"/>
    </xf>
    <xf numFmtId="1" fontId="43" fillId="0" borderId="0" xfId="0" applyNumberFormat="1" applyFont="1" applyAlignment="1">
      <alignment horizontal="center" vertical="center" wrapText="1"/>
    </xf>
    <xf numFmtId="10" fontId="43" fillId="0" borderId="0" xfId="2" applyNumberFormat="1" applyFont="1" applyFill="1" applyBorder="1" applyAlignment="1" applyProtection="1">
      <alignment horizontal="center" vertical="center" wrapText="1"/>
    </xf>
    <xf numFmtId="10" fontId="43" fillId="0" borderId="0" xfId="0" applyNumberFormat="1" applyFont="1" applyAlignment="1">
      <alignment horizontal="center" vertical="center" wrapText="1"/>
    </xf>
    <xf numFmtId="0" fontId="5" fillId="3" borderId="0" xfId="0" applyFont="1" applyFill="1" applyAlignment="1">
      <alignment horizontal="center"/>
    </xf>
    <xf numFmtId="0" fontId="0" fillId="0" borderId="0" xfId="0"/>
    <xf numFmtId="0" fontId="18" fillId="0" borderId="0" xfId="0" applyFont="1" applyAlignment="1">
      <alignment horizontal="center" vertical="center"/>
    </xf>
    <xf numFmtId="0" fontId="5" fillId="2" borderId="0" xfId="3" applyFont="1" applyFill="1" applyBorder="1" applyAlignment="1">
      <alignment horizontal="center"/>
    </xf>
    <xf numFmtId="0" fontId="5" fillId="0" borderId="0" xfId="3" applyFont="1" applyAlignment="1"/>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0" fontId="0" fillId="7" borderId="25" xfId="0" applyFill="1" applyBorder="1" applyAlignment="1">
      <alignment horizontal="left" vertical="center"/>
    </xf>
    <xf numFmtId="0" fontId="0" fillId="7" borderId="26" xfId="0" applyFill="1" applyBorder="1" applyAlignment="1">
      <alignment horizontal="left" vertical="center"/>
    </xf>
    <xf numFmtId="0" fontId="0" fillId="7" borderId="27" xfId="0" applyFill="1" applyBorder="1" applyAlignment="1">
      <alignment horizontal="left" vertical="center"/>
    </xf>
    <xf numFmtId="0" fontId="38" fillId="0" borderId="15" xfId="0" applyFont="1" applyBorder="1" applyAlignment="1">
      <alignment horizontal="center"/>
    </xf>
    <xf numFmtId="0" fontId="40" fillId="0" borderId="0" xfId="0" applyFont="1" applyAlignment="1">
      <alignment horizontal="center"/>
    </xf>
    <xf numFmtId="0" fontId="0" fillId="7" borderId="21" xfId="0" applyFill="1" applyBorder="1" applyAlignment="1">
      <alignment horizontal="left" vertical="center"/>
    </xf>
    <xf numFmtId="0" fontId="0" fillId="7" borderId="22" xfId="0" applyFill="1" applyBorder="1" applyAlignment="1">
      <alignment horizontal="left" vertical="center"/>
    </xf>
    <xf numFmtId="0" fontId="0" fillId="7" borderId="23" xfId="0" applyFill="1" applyBorder="1" applyAlignment="1">
      <alignment horizontal="left" vertical="center"/>
    </xf>
    <xf numFmtId="0" fontId="42" fillId="0" borderId="0" xfId="0" applyFont="1" applyAlignment="1">
      <alignment horizontal="left" vertical="center" wrapText="1"/>
    </xf>
  </cellXfs>
  <cellStyles count="4">
    <cellStyle name="Hyperkobling 4" xfId="3" xr:uid="{35EA45B6-6E36-46E8-B03E-DC1F5F0B0422}"/>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96EEDAC3-F216-4AD9-9311-BEF4A6FE0D2C}"/>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612321</xdr:colOff>
      <xdr:row>0</xdr:row>
      <xdr:rowOff>68036</xdr:rowOff>
    </xdr:from>
    <xdr:to>
      <xdr:col>5</xdr:col>
      <xdr:colOff>2217964</xdr:colOff>
      <xdr:row>0</xdr:row>
      <xdr:rowOff>326572</xdr:rowOff>
    </xdr:to>
    <xdr:sp macro="" textlink="">
      <xdr:nvSpPr>
        <xdr:cNvPr id="2" name="Rektangel 1">
          <a:extLst>
            <a:ext uri="{FF2B5EF4-FFF2-40B4-BE49-F238E27FC236}">
              <a16:creationId xmlns:a16="http://schemas.microsoft.com/office/drawing/2014/main" id="{F8E4311F-B1FC-459D-BFC8-C6F463B43CAD}"/>
            </a:ext>
          </a:extLst>
        </xdr:cNvPr>
        <xdr:cNvSpPr/>
      </xdr:nvSpPr>
      <xdr:spPr>
        <a:xfrm>
          <a:off x="11423196" y="68036"/>
          <a:ext cx="1605643" cy="2585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2400" b="1">
              <a:solidFill>
                <a:schemeClr val="accent6">
                  <a:lumMod val="75000"/>
                </a:schemeClr>
              </a:solidFill>
            </a:rPr>
            <a:t>HTT 2020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654843</xdr:colOff>
      <xdr:row>0</xdr:row>
      <xdr:rowOff>71437</xdr:rowOff>
    </xdr:from>
    <xdr:to>
      <xdr:col>5</xdr:col>
      <xdr:colOff>2260486</xdr:colOff>
      <xdr:row>0</xdr:row>
      <xdr:rowOff>329973</xdr:rowOff>
    </xdr:to>
    <xdr:sp macro="" textlink="">
      <xdr:nvSpPr>
        <xdr:cNvPr id="2" name="Rektangel 1">
          <a:extLst>
            <a:ext uri="{FF2B5EF4-FFF2-40B4-BE49-F238E27FC236}">
              <a16:creationId xmlns:a16="http://schemas.microsoft.com/office/drawing/2014/main" id="{23A6F1E7-2B87-47B6-A955-DA5F30DFA953}"/>
            </a:ext>
          </a:extLst>
        </xdr:cNvPr>
        <xdr:cNvSpPr/>
      </xdr:nvSpPr>
      <xdr:spPr>
        <a:xfrm>
          <a:off x="11541918" y="71437"/>
          <a:ext cx="1605643" cy="2585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2400" b="1">
              <a:solidFill>
                <a:schemeClr val="accent6">
                  <a:lumMod val="75000"/>
                </a:schemeClr>
              </a:solidFill>
            </a:rPr>
            <a:t>HTT 2020</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749537</xdr:colOff>
      <xdr:row>35</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E1CDBE3E-A724-49E5-9CC0-37E096BAE9D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C\Desktop\SRBANK\CB%20Input%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M/6%20Treasury/Likviditet/Likviditetstyring/Priser%20innskud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0.06.2020%20Cover%20pool%20repor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202a23\AppData\Local\Microsoft\Windows\INetCache\Content.Outlook\AP0OWCZN\CBLF%20-%20final%20HTT%202019%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row r="10">
          <cell r="B10">
            <v>1</v>
          </cell>
        </row>
      </sheetData>
      <sheetData sheetId="2"/>
      <sheetData sheetId="3"/>
      <sheetData sheetId="4"/>
      <sheetData sheetId="5"/>
      <sheetData sheetId="6">
        <row r="224">
          <cell r="B224" t="str">
            <v>BULLET (no amortisation of principal before repayment of loan)</v>
          </cell>
        </row>
      </sheetData>
      <sheetData sheetId="7"/>
      <sheetData sheetId="8"/>
      <sheetData sheetId="9"/>
      <sheetData sheetId="10"/>
      <sheetData sheetId="11"/>
      <sheetData sheetId="12"/>
      <sheetData sheetId="13"/>
      <sheetData sheetId="14"/>
      <sheetData sheetId="15">
        <row r="5">
          <cell r="B5" t="str">
            <v>EUR</v>
          </cell>
        </row>
        <row r="48">
          <cell r="K48" t="str">
            <v>Supranational - direct claim</v>
          </cell>
        </row>
        <row r="49">
          <cell r="K49" t="str">
            <v>Sovereign - direct claim</v>
          </cell>
        </row>
        <row r="50">
          <cell r="K50" t="str">
            <v>Sovereign - guarantee</v>
          </cell>
        </row>
        <row r="51">
          <cell r="K51" t="str">
            <v>Other public sector - direct claim</v>
          </cell>
        </row>
        <row r="52">
          <cell r="K52" t="str">
            <v>Other public sector - guarantee</v>
          </cell>
        </row>
        <row r="53">
          <cell r="K53" t="str">
            <v>Bank deposit</v>
          </cell>
        </row>
        <row r="54">
          <cell r="K54" t="str">
            <v>Bank bond (unsecured)</v>
          </cell>
        </row>
        <row r="55">
          <cell r="K55" t="str">
            <v>Covered bond</v>
          </cell>
        </row>
        <row r="56">
          <cell r="G56" t="str">
            <v>Property value at origination</v>
          </cell>
          <cell r="K56" t="str">
            <v>Securitisation</v>
          </cell>
        </row>
        <row r="57">
          <cell r="G57" t="str">
            <v>Updated property value</v>
          </cell>
          <cell r="K57" t="str">
            <v>Other eligible asset</v>
          </cell>
        </row>
        <row r="58">
          <cell r="G58" t="str">
            <v>Lending Value</v>
          </cell>
        </row>
        <row r="62">
          <cell r="K62" t="str">
            <v>Bullet repayment</v>
          </cell>
        </row>
        <row r="63">
          <cell r="K63" t="str">
            <v>Partial bullet</v>
          </cell>
        </row>
        <row r="64">
          <cell r="K64" t="str">
            <v>Fully amortising</v>
          </cell>
        </row>
        <row r="65">
          <cell r="K65" t="str">
            <v>Partially amortising</v>
          </cell>
        </row>
        <row r="66">
          <cell r="K66" t="str">
            <v>Term deposit</v>
          </cell>
        </row>
        <row r="67">
          <cell r="K67" t="str">
            <v>Demand deposit</v>
          </cell>
        </row>
        <row r="68">
          <cell r="K68" t="str">
            <v>Repo transaction</v>
          </cell>
        </row>
        <row r="69">
          <cell r="F69" t="str">
            <v>Green bond</v>
          </cell>
          <cell r="K69" t="str">
            <v>Other repayment profile</v>
          </cell>
        </row>
        <row r="70">
          <cell r="F70" t="str">
            <v>Social bond</v>
          </cell>
        </row>
        <row r="71">
          <cell r="F71" t="str">
            <v>Sustainable bond</v>
          </cell>
          <cell r="I71" t="str">
            <v>MTM</v>
          </cell>
        </row>
        <row r="72">
          <cell r="F72" t="str">
            <v>Other label bond</v>
          </cell>
          <cell r="I72" t="str">
            <v>MTM plus buffer</v>
          </cell>
        </row>
        <row r="73">
          <cell r="I73" t="str">
            <v>Other</v>
          </cell>
        </row>
        <row r="74">
          <cell r="K74" t="str">
            <v>Public Sector</v>
          </cell>
        </row>
        <row r="75">
          <cell r="K75" t="str">
            <v>Transport</v>
          </cell>
        </row>
        <row r="76">
          <cell r="G76" t="str">
            <v>Hard bullet</v>
          </cell>
          <cell r="K76" t="str">
            <v>Energy</v>
          </cell>
        </row>
        <row r="77">
          <cell r="G77" t="str">
            <v>Soft bullet</v>
          </cell>
          <cell r="K77" t="str">
            <v>Construction</v>
          </cell>
        </row>
        <row r="78">
          <cell r="G78" t="str">
            <v>Pass through</v>
          </cell>
          <cell r="K78" t="str">
            <v>Telecommunications</v>
          </cell>
        </row>
        <row r="79">
          <cell r="G79" t="str">
            <v>Mixed</v>
          </cell>
          <cell r="K79" t="str">
            <v>Commodities</v>
          </cell>
        </row>
        <row r="80">
          <cell r="K80" t="str">
            <v>Industry</v>
          </cell>
        </row>
        <row r="81">
          <cell r="K81" t="str">
            <v>Water and Sanitation</v>
          </cell>
        </row>
        <row r="82">
          <cell r="K82" t="str">
            <v>Other</v>
          </cell>
        </row>
      </sheetData>
      <sheetData sheetId="16">
        <row r="6">
          <cell r="C6">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er innskudd"/>
      <sheetName val="verdier 29.08.2016"/>
    </sheetNames>
    <sheetDataSet>
      <sheetData sheetId="0">
        <row r="18">
          <cell r="D18"/>
          <cell r="E18"/>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A. HTT General"/>
      <sheetName val="B1. HTT Mortgage Assets"/>
      <sheetName val="C. HTT Harmonised Glossary"/>
      <sheetName val="D. Insert Nat Trans Templ"/>
      <sheetName val="E. Optional ECB-ECAIs data"/>
      <sheetName val="Cover pool data report"/>
      <sheetName val="Styrerapportering"/>
      <sheetName val="Styrerapp regnskap"/>
      <sheetName val="Investor presentasjon"/>
      <sheetName val="Styrerapp historikk"/>
      <sheetName val="Obligasjoner"/>
      <sheetName val="Bal bonds"/>
      <sheetName val="Cashflow"/>
      <sheetName val="Cashflow2"/>
      <sheetName val="Cashflow3"/>
      <sheetName val="PivotCoverPoolLTV"/>
      <sheetName val="PivotCoverPoolTotalLTV"/>
      <sheetName val="Pivot Avvik"/>
      <sheetName val="Datagrunnlag"/>
      <sheetName val="Tilbakeføring"/>
      <sheetName val="Q_kvalifiserte_kontoer"/>
      <sheetName val="Front Page"/>
      <sheetName val="Definitions"/>
      <sheetName val="CB Programme Overview"/>
      <sheetName val="Over-Collateralisation"/>
      <sheetName val="Residential LTV"/>
      <sheetName val="Residential Total 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s>
    <sheetDataSet>
      <sheetData sheetId="0"/>
      <sheetData sheetId="1"/>
      <sheetData sheetId="2"/>
      <sheetData sheetId="3"/>
      <sheetData sheetId="4"/>
      <sheetData sheetId="5"/>
      <sheetData sheetId="6"/>
      <sheetData sheetId="7"/>
      <sheetData sheetId="8"/>
      <sheetData sheetId="9"/>
      <sheetData sheetId="10">
        <row r="25">
          <cell r="I25">
            <v>59.92568510857371</v>
          </cell>
        </row>
        <row r="114">
          <cell r="I114">
            <v>1.8354098027844315E-3</v>
          </cell>
        </row>
      </sheetData>
      <sheetData sheetId="11"/>
      <sheetData sheetId="12"/>
      <sheetData sheetId="13">
        <row r="1">
          <cell r="A1">
            <v>44012</v>
          </cell>
        </row>
        <row r="206">
          <cell r="I206">
            <v>76161971379.869614</v>
          </cell>
        </row>
        <row r="213">
          <cell r="I213">
            <v>0</v>
          </cell>
        </row>
        <row r="214">
          <cell r="I214">
            <v>0</v>
          </cell>
        </row>
        <row r="215">
          <cell r="I215">
            <v>2494101</v>
          </cell>
        </row>
        <row r="216">
          <cell r="I216">
            <v>0</v>
          </cell>
        </row>
        <row r="217">
          <cell r="I217">
            <v>0</v>
          </cell>
        </row>
      </sheetData>
      <sheetData sheetId="14"/>
      <sheetData sheetId="15"/>
      <sheetData sheetId="16">
        <row r="29">
          <cell r="E29">
            <v>5000000000</v>
          </cell>
          <cell r="H29" t="str">
            <v>Floating</v>
          </cell>
        </row>
        <row r="30">
          <cell r="E30">
            <v>4737400000</v>
          </cell>
          <cell r="H30" t="str">
            <v>Fixed</v>
          </cell>
        </row>
        <row r="31">
          <cell r="E31">
            <v>5701410000</v>
          </cell>
          <cell r="H31" t="str">
            <v>Fixed</v>
          </cell>
        </row>
        <row r="32">
          <cell r="E32">
            <v>6968775000</v>
          </cell>
          <cell r="H32" t="str">
            <v>Fixed</v>
          </cell>
        </row>
        <row r="33">
          <cell r="E33">
            <v>2060000000</v>
          </cell>
          <cell r="H33" t="str">
            <v>Fixed</v>
          </cell>
        </row>
        <row r="34">
          <cell r="E34">
            <v>90918000</v>
          </cell>
          <cell r="H34" t="str">
            <v>Fixed</v>
          </cell>
        </row>
        <row r="35">
          <cell r="E35">
            <v>181048000</v>
          </cell>
          <cell r="H35" t="str">
            <v>Fixed</v>
          </cell>
        </row>
        <row r="36">
          <cell r="E36">
            <v>5161200000</v>
          </cell>
          <cell r="H36" t="str">
            <v>Fixed</v>
          </cell>
        </row>
        <row r="37">
          <cell r="E37">
            <v>4640950000</v>
          </cell>
          <cell r="H37" t="str">
            <v>Fixed</v>
          </cell>
        </row>
        <row r="38">
          <cell r="E38">
            <v>481145000</v>
          </cell>
          <cell r="H38" t="str">
            <v>Fixed</v>
          </cell>
        </row>
        <row r="39">
          <cell r="E39">
            <v>5000000000</v>
          </cell>
          <cell r="H39" t="str">
            <v>Floating</v>
          </cell>
        </row>
        <row r="40">
          <cell r="E40">
            <v>380000000</v>
          </cell>
          <cell r="H40" t="str">
            <v>Fixed</v>
          </cell>
        </row>
        <row r="41">
          <cell r="E41">
            <v>237337500</v>
          </cell>
          <cell r="H41" t="str">
            <v>Fixed</v>
          </cell>
        </row>
        <row r="42">
          <cell r="E42">
            <v>285963000</v>
          </cell>
          <cell r="H42" t="str">
            <v>Fixed</v>
          </cell>
        </row>
        <row r="43">
          <cell r="E43">
            <v>236860000</v>
          </cell>
          <cell r="H43" t="str">
            <v>Fixed</v>
          </cell>
        </row>
        <row r="44">
          <cell r="E44">
            <v>236860000</v>
          </cell>
          <cell r="H44" t="str">
            <v>Fixed</v>
          </cell>
        </row>
        <row r="45">
          <cell r="E45">
            <v>7091400000</v>
          </cell>
          <cell r="H45" t="str">
            <v>Fixed</v>
          </cell>
        </row>
        <row r="46">
          <cell r="E46">
            <v>5000000000</v>
          </cell>
          <cell r="H46" t="str">
            <v>Floating</v>
          </cell>
        </row>
        <row r="47">
          <cell r="E47">
            <v>4975650000</v>
          </cell>
          <cell r="H47" t="str">
            <v>Fixed</v>
          </cell>
        </row>
        <row r="48">
          <cell r="E48">
            <v>5096350000</v>
          </cell>
          <cell r="H48" t="str">
            <v>Fixed</v>
          </cell>
        </row>
        <row r="49">
          <cell r="E49">
            <v>337740000</v>
          </cell>
          <cell r="H49" t="str">
            <v>Floating</v>
          </cell>
        </row>
        <row r="50">
          <cell r="E50">
            <v>7992375000</v>
          </cell>
          <cell r="H50" t="str">
            <v>Fixed</v>
          </cell>
        </row>
        <row r="51">
          <cell r="E51">
            <v>137307000</v>
          </cell>
          <cell r="H51" t="str">
            <v>Fixed</v>
          </cell>
        </row>
        <row r="52">
          <cell r="E52">
            <v>238462500</v>
          </cell>
          <cell r="H52" t="str">
            <v>Fixed</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69">
          <cell r="D369">
            <v>0</v>
          </cell>
        </row>
        <row r="370">
          <cell r="D370">
            <v>0</v>
          </cell>
        </row>
        <row r="371">
          <cell r="D371">
            <v>0</v>
          </cell>
        </row>
        <row r="372">
          <cell r="D372">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mpletion Instructions"/>
      <sheetName val="B2. HTT Public Sector Assets"/>
      <sheetName val="E.g. General"/>
      <sheetName val="E.g. Other"/>
      <sheetName val="Forklaringer"/>
      <sheetName val="Makro"/>
      <sheetName val="Finansielle data"/>
      <sheetName val="Introduction"/>
      <sheetName val="A. HTT General"/>
      <sheetName val="B1. HTT Mortgage Assets"/>
      <sheetName val="C. HTT Harmonised Glossary"/>
      <sheetName val="D. Insert Nat Trans Templ"/>
      <sheetName val="E. Optional ECB-ECAIs data"/>
      <sheetName val="Cover pool data report"/>
      <sheetName val="Styrerapportering"/>
      <sheetName val="Styrerapp regnskap"/>
      <sheetName val="Styrerapp historikk"/>
      <sheetName val="Investor presentasjon"/>
      <sheetName val="Obligasjoner"/>
      <sheetName val="Bal bonds"/>
      <sheetName val="Cashflow"/>
      <sheetName val="Cashflow2"/>
      <sheetName val="Cashflow3"/>
      <sheetName val="PivotCoverPoolLTV"/>
      <sheetName val="PivotCoverPoolTotalLTV"/>
      <sheetName val="Pivot Avvik"/>
      <sheetName val="Datagrunnlag"/>
      <sheetName val="Tilbakeføring"/>
      <sheetName val="Q_kvalifiserte_kontoer"/>
      <sheetName val="Front Page "/>
      <sheetName val="Definitions"/>
      <sheetName val="CB Programme Overview"/>
      <sheetName val="Over-Collateralisation"/>
      <sheetName val="ResidentialCoverPoolLTV"/>
      <sheetName val="ResidentialTotal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s>
    <sheetDataSet>
      <sheetData sheetId="0" refreshError="1"/>
      <sheetData sheetId="1" refreshError="1"/>
      <sheetData sheetId="2">
        <row r="18">
          <cell r="B18" t="str">
            <v>2. Size Information</v>
          </cell>
        </row>
      </sheetData>
      <sheetData sheetId="3" refreshError="1"/>
      <sheetData sheetId="4" refreshError="1"/>
      <sheetData sheetId="5">
        <row r="18">
          <cell r="B18" t="str">
            <v>Cover pool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95AE-29A6-4E65-8995-7822851141DB}">
  <sheetPr>
    <tabColor rgb="FFE36E00"/>
  </sheetPr>
  <dimension ref="A1:A174"/>
  <sheetViews>
    <sheetView zoomScale="85" zoomScaleNormal="85" workbookViewId="0">
      <selection activeCell="F141" sqref="F141:F142"/>
    </sheetView>
  </sheetViews>
  <sheetFormatPr baseColWidth="10" defaultColWidth="9.140625" defaultRowHeight="15" x14ac:dyDescent="0.25"/>
  <cols>
    <col min="1" max="1" width="164.85546875" customWidth="1"/>
  </cols>
  <sheetData>
    <row r="1" spans="1:1" ht="31.5" x14ac:dyDescent="0.25">
      <c r="A1" s="1" t="s">
        <v>0</v>
      </c>
    </row>
    <row r="3" spans="1:1" x14ac:dyDescent="0.25">
      <c r="A3" s="2"/>
    </row>
    <row r="4" spans="1:1" ht="30" x14ac:dyDescent="0.25">
      <c r="A4" s="3" t="s">
        <v>1</v>
      </c>
    </row>
    <row r="5" spans="1:1" x14ac:dyDescent="0.25">
      <c r="A5" s="3"/>
    </row>
    <row r="6" spans="1:1" ht="75" x14ac:dyDescent="0.25">
      <c r="A6" s="3" t="s">
        <v>2</v>
      </c>
    </row>
    <row r="7" spans="1:1" x14ac:dyDescent="0.25">
      <c r="A7" s="3"/>
    </row>
    <row r="8" spans="1:1" ht="45" x14ac:dyDescent="0.25">
      <c r="A8" s="3" t="s">
        <v>3</v>
      </c>
    </row>
    <row r="9" spans="1:1" ht="17.25" x14ac:dyDescent="0.3">
      <c r="A9" s="4"/>
    </row>
    <row r="10" spans="1:1" ht="17.25" x14ac:dyDescent="0.25">
      <c r="A10" s="5"/>
    </row>
    <row r="11" spans="1:1" ht="17.25" x14ac:dyDescent="0.25">
      <c r="A11" s="5"/>
    </row>
    <row r="12" spans="1:1" ht="17.25" x14ac:dyDescent="0.25">
      <c r="A12" s="5"/>
    </row>
    <row r="13" spans="1:1" ht="17.25" x14ac:dyDescent="0.25">
      <c r="A13" s="5"/>
    </row>
    <row r="14" spans="1:1" ht="17.25" x14ac:dyDescent="0.25">
      <c r="A14" s="5"/>
    </row>
    <row r="15" spans="1:1" ht="17.25" x14ac:dyDescent="0.25">
      <c r="A15" s="5"/>
    </row>
    <row r="16" spans="1:1" ht="18.75" x14ac:dyDescent="0.25">
      <c r="A16" s="6"/>
    </row>
    <row r="17" spans="1:1" ht="17.25" x14ac:dyDescent="0.25">
      <c r="A17" s="7"/>
    </row>
    <row r="18" spans="1:1" ht="17.25" x14ac:dyDescent="0.25">
      <c r="A18" s="8"/>
    </row>
    <row r="19" spans="1:1" ht="17.25" x14ac:dyDescent="0.25">
      <c r="A19" s="8"/>
    </row>
    <row r="20" spans="1:1" ht="17.25" x14ac:dyDescent="0.25">
      <c r="A20" s="8"/>
    </row>
    <row r="21" spans="1:1" ht="17.25" x14ac:dyDescent="0.25">
      <c r="A21" s="8"/>
    </row>
    <row r="22" spans="1:1" ht="17.25" x14ac:dyDescent="0.25">
      <c r="A22" s="8"/>
    </row>
    <row r="23" spans="1:1" ht="17.25" x14ac:dyDescent="0.25">
      <c r="A23" s="8"/>
    </row>
    <row r="24" spans="1:1" ht="17.25" x14ac:dyDescent="0.25">
      <c r="A24" s="8"/>
    </row>
    <row r="25" spans="1:1" ht="17.25" x14ac:dyDescent="0.25">
      <c r="A25" s="7"/>
    </row>
    <row r="26" spans="1:1" ht="17.25" x14ac:dyDescent="0.3">
      <c r="A26" s="9"/>
    </row>
    <row r="27" spans="1:1" ht="17.25" x14ac:dyDescent="0.3">
      <c r="A27" s="9"/>
    </row>
    <row r="28" spans="1:1" ht="17.25" x14ac:dyDescent="0.25">
      <c r="A28" s="7"/>
    </row>
    <row r="29" spans="1:1" ht="17.25" x14ac:dyDescent="0.25">
      <c r="A29" s="8"/>
    </row>
    <row r="30" spans="1:1" ht="17.25" x14ac:dyDescent="0.25">
      <c r="A30" s="8"/>
    </row>
    <row r="31" spans="1:1" ht="17.25" x14ac:dyDescent="0.25">
      <c r="A31" s="8"/>
    </row>
    <row r="32" spans="1:1" ht="17.25" x14ac:dyDescent="0.25">
      <c r="A32" s="8"/>
    </row>
    <row r="33" spans="1:1" ht="17.25" x14ac:dyDescent="0.25">
      <c r="A33" s="8"/>
    </row>
    <row r="34" spans="1:1" ht="18.75" x14ac:dyDescent="0.25">
      <c r="A34" s="6"/>
    </row>
    <row r="35" spans="1:1" ht="17.25" x14ac:dyDescent="0.25">
      <c r="A35" s="7"/>
    </row>
    <row r="36" spans="1:1" ht="17.25" x14ac:dyDescent="0.25">
      <c r="A36" s="8"/>
    </row>
    <row r="37" spans="1:1" ht="17.25" x14ac:dyDescent="0.25">
      <c r="A37" s="8"/>
    </row>
    <row r="38" spans="1:1" ht="17.25" x14ac:dyDescent="0.25">
      <c r="A38" s="8"/>
    </row>
    <row r="39" spans="1:1" ht="17.25" x14ac:dyDescent="0.25">
      <c r="A39" s="8"/>
    </row>
    <row r="40" spans="1:1" ht="17.25" x14ac:dyDescent="0.25">
      <c r="A40" s="8"/>
    </row>
    <row r="41" spans="1:1" ht="17.25" x14ac:dyDescent="0.25">
      <c r="A41" s="7"/>
    </row>
    <row r="42" spans="1:1" ht="17.25" x14ac:dyDescent="0.25">
      <c r="A42" s="8"/>
    </row>
    <row r="43" spans="1:1" ht="17.25" x14ac:dyDescent="0.3">
      <c r="A43" s="9"/>
    </row>
    <row r="44" spans="1:1" ht="17.25" x14ac:dyDescent="0.25">
      <c r="A44" s="7"/>
    </row>
    <row r="45" spans="1:1" ht="17.25" x14ac:dyDescent="0.3">
      <c r="A45" s="9"/>
    </row>
    <row r="46" spans="1:1" ht="17.25" x14ac:dyDescent="0.25">
      <c r="A46" s="8"/>
    </row>
    <row r="47" spans="1:1" ht="17.25" x14ac:dyDescent="0.25">
      <c r="A47" s="8"/>
    </row>
    <row r="48" spans="1:1" ht="17.25" x14ac:dyDescent="0.25">
      <c r="A48" s="8"/>
    </row>
    <row r="49" spans="1:1" ht="17.25" x14ac:dyDescent="0.3">
      <c r="A49" s="9"/>
    </row>
    <row r="50" spans="1:1" ht="17.25" x14ac:dyDescent="0.25">
      <c r="A50" s="7"/>
    </row>
    <row r="51" spans="1:1" ht="17.25" x14ac:dyDescent="0.3">
      <c r="A51" s="9"/>
    </row>
    <row r="52" spans="1:1" ht="17.25" x14ac:dyDescent="0.25">
      <c r="A52" s="8"/>
    </row>
    <row r="53" spans="1:1" ht="17.25" x14ac:dyDescent="0.3">
      <c r="A53" s="9"/>
    </row>
    <row r="54" spans="1:1" ht="17.25" x14ac:dyDescent="0.25">
      <c r="A54" s="7"/>
    </row>
    <row r="55" spans="1:1" ht="17.25" x14ac:dyDescent="0.3">
      <c r="A55" s="9"/>
    </row>
    <row r="56" spans="1:1" ht="17.25" x14ac:dyDescent="0.25">
      <c r="A56" s="8"/>
    </row>
    <row r="57" spans="1:1" ht="17.25" x14ac:dyDescent="0.25">
      <c r="A57" s="8"/>
    </row>
    <row r="58" spans="1:1" ht="17.25" x14ac:dyDescent="0.25">
      <c r="A58" s="8"/>
    </row>
    <row r="59" spans="1:1" ht="17.25" x14ac:dyDescent="0.25">
      <c r="A59" s="7"/>
    </row>
    <row r="60" spans="1:1" ht="17.25" x14ac:dyDescent="0.25">
      <c r="A60" s="8"/>
    </row>
    <row r="61" spans="1:1" ht="17.25" x14ac:dyDescent="0.25">
      <c r="A61" s="10"/>
    </row>
    <row r="62" spans="1:1" ht="18.75" x14ac:dyDescent="0.25">
      <c r="A62" s="6"/>
    </row>
    <row r="63" spans="1:1" ht="17.25" x14ac:dyDescent="0.25">
      <c r="A63" s="7"/>
    </row>
    <row r="64" spans="1:1" ht="17.25" x14ac:dyDescent="0.25">
      <c r="A64" s="8"/>
    </row>
    <row r="65" spans="1:1" ht="17.25" x14ac:dyDescent="0.25">
      <c r="A65" s="8"/>
    </row>
    <row r="66" spans="1:1" ht="17.25" x14ac:dyDescent="0.25">
      <c r="A66" s="5"/>
    </row>
    <row r="67" spans="1:1" ht="17.25" x14ac:dyDescent="0.25">
      <c r="A67" s="5"/>
    </row>
    <row r="68" spans="1:1" ht="17.25" x14ac:dyDescent="0.25">
      <c r="A68" s="5"/>
    </row>
    <row r="69" spans="1:1" ht="17.25" x14ac:dyDescent="0.25">
      <c r="A69" s="11"/>
    </row>
    <row r="70" spans="1:1" ht="17.25" x14ac:dyDescent="0.25">
      <c r="A70" s="5"/>
    </row>
    <row r="71" spans="1:1" ht="17.25" x14ac:dyDescent="0.25">
      <c r="A71" s="5"/>
    </row>
    <row r="72" spans="1:1" ht="17.25" x14ac:dyDescent="0.25">
      <c r="A72" s="11"/>
    </row>
    <row r="73" spans="1:1" ht="17.25" x14ac:dyDescent="0.25">
      <c r="A73" s="5"/>
    </row>
    <row r="74" spans="1:1" ht="17.25" x14ac:dyDescent="0.25">
      <c r="A74" s="11"/>
    </row>
    <row r="75" spans="1:1" ht="17.25" x14ac:dyDescent="0.25">
      <c r="A75" s="5"/>
    </row>
    <row r="76" spans="1:1" ht="17.25" x14ac:dyDescent="0.25">
      <c r="A76" s="5"/>
    </row>
    <row r="77" spans="1:1" ht="17.25" x14ac:dyDescent="0.25">
      <c r="A77" s="5"/>
    </row>
    <row r="78" spans="1:1" ht="17.25" x14ac:dyDescent="0.25">
      <c r="A78" s="11"/>
    </row>
    <row r="79" spans="1:1" ht="17.25" x14ac:dyDescent="0.3">
      <c r="A79" s="4"/>
    </row>
    <row r="80" spans="1:1" ht="17.25" x14ac:dyDescent="0.25">
      <c r="A80" s="11"/>
    </row>
    <row r="81" spans="1:1" ht="17.25" x14ac:dyDescent="0.25">
      <c r="A81" s="5"/>
    </row>
    <row r="82" spans="1:1" ht="17.25" x14ac:dyDescent="0.25">
      <c r="A82" s="5"/>
    </row>
    <row r="83" spans="1:1" ht="17.25" x14ac:dyDescent="0.25">
      <c r="A83" s="5"/>
    </row>
    <row r="84" spans="1:1" ht="17.25" x14ac:dyDescent="0.25">
      <c r="A84" s="5"/>
    </row>
    <row r="85" spans="1:1" ht="17.25" x14ac:dyDescent="0.25">
      <c r="A85" s="5"/>
    </row>
    <row r="86" spans="1:1" ht="17.25" x14ac:dyDescent="0.25">
      <c r="A86" s="11"/>
    </row>
    <row r="87" spans="1:1" ht="17.25" x14ac:dyDescent="0.25">
      <c r="A87" s="5"/>
    </row>
    <row r="88" spans="1:1" ht="17.25" x14ac:dyDescent="0.25">
      <c r="A88" s="5"/>
    </row>
    <row r="89" spans="1:1" ht="17.25" x14ac:dyDescent="0.25">
      <c r="A89" s="11"/>
    </row>
    <row r="90" spans="1:1" ht="17.25" x14ac:dyDescent="0.25">
      <c r="A90" s="5"/>
    </row>
    <row r="91" spans="1:1" ht="17.25" x14ac:dyDescent="0.25">
      <c r="A91" s="11"/>
    </row>
    <row r="92" spans="1:1" ht="17.25" x14ac:dyDescent="0.3">
      <c r="A92" s="4"/>
    </row>
    <row r="93" spans="1:1" ht="17.25" x14ac:dyDescent="0.25">
      <c r="A93" s="5"/>
    </row>
    <row r="94" spans="1:1" ht="17.25" x14ac:dyDescent="0.25">
      <c r="A94" s="5"/>
    </row>
    <row r="95" spans="1:1" ht="18.75" x14ac:dyDescent="0.25">
      <c r="A95" s="6"/>
    </row>
    <row r="96" spans="1:1" ht="17.25" x14ac:dyDescent="0.3">
      <c r="A96" s="4"/>
    </row>
    <row r="97" spans="1:1" ht="17.25" x14ac:dyDescent="0.3">
      <c r="A97" s="4"/>
    </row>
    <row r="98" spans="1:1" ht="17.25" x14ac:dyDescent="0.25">
      <c r="A98" s="11"/>
    </row>
    <row r="99" spans="1:1" ht="17.25" x14ac:dyDescent="0.25">
      <c r="A99" s="12"/>
    </row>
    <row r="100" spans="1:1" ht="17.25" x14ac:dyDescent="0.25">
      <c r="A100" s="5"/>
    </row>
    <row r="101" spans="1:1" ht="17.25" x14ac:dyDescent="0.25">
      <c r="A101" s="5"/>
    </row>
    <row r="102" spans="1:1" ht="17.25" x14ac:dyDescent="0.25">
      <c r="A102" s="5"/>
    </row>
    <row r="103" spans="1:1" ht="17.25" x14ac:dyDescent="0.25">
      <c r="A103" s="5"/>
    </row>
    <row r="104" spans="1:1" ht="17.25" x14ac:dyDescent="0.25">
      <c r="A104" s="5"/>
    </row>
    <row r="105" spans="1:1" ht="17.25" x14ac:dyDescent="0.25">
      <c r="A105" s="12"/>
    </row>
    <row r="106" spans="1:1" ht="17.25" x14ac:dyDescent="0.25">
      <c r="A106" s="5"/>
    </row>
    <row r="107" spans="1:1" ht="17.25" x14ac:dyDescent="0.25">
      <c r="A107" s="5"/>
    </row>
    <row r="108" spans="1:1" ht="17.25" x14ac:dyDescent="0.25">
      <c r="A108" s="5"/>
    </row>
    <row r="109" spans="1:1" ht="17.25" x14ac:dyDescent="0.25">
      <c r="A109" s="5"/>
    </row>
    <row r="110" spans="1:1" ht="17.25" x14ac:dyDescent="0.25">
      <c r="A110" s="5"/>
    </row>
    <row r="111" spans="1:1" ht="17.25" x14ac:dyDescent="0.25">
      <c r="A111" s="5"/>
    </row>
    <row r="112" spans="1:1" ht="17.25" x14ac:dyDescent="0.25">
      <c r="A112" s="11"/>
    </row>
    <row r="113" spans="1:1" ht="17.25" x14ac:dyDescent="0.25">
      <c r="A113" s="5"/>
    </row>
    <row r="114" spans="1:1" ht="17.25" x14ac:dyDescent="0.25">
      <c r="A114" s="12"/>
    </row>
    <row r="115" spans="1:1" ht="17.25" x14ac:dyDescent="0.25">
      <c r="A115" s="5"/>
    </row>
    <row r="116" spans="1:1" ht="17.25" x14ac:dyDescent="0.25">
      <c r="A116" s="5"/>
    </row>
    <row r="117" spans="1:1" ht="17.25" x14ac:dyDescent="0.25">
      <c r="A117" s="12"/>
    </row>
    <row r="118" spans="1:1" ht="17.25" x14ac:dyDescent="0.25">
      <c r="A118" s="5"/>
    </row>
    <row r="119" spans="1:1" ht="17.25" x14ac:dyDescent="0.25">
      <c r="A119" s="5"/>
    </row>
    <row r="120" spans="1:1" ht="17.25" x14ac:dyDescent="0.25">
      <c r="A120" s="5"/>
    </row>
    <row r="121" spans="1:1" ht="17.25" x14ac:dyDescent="0.25">
      <c r="A121" s="11"/>
    </row>
    <row r="122" spans="1:1" ht="17.25" x14ac:dyDescent="0.25">
      <c r="A122" s="12"/>
    </row>
    <row r="123" spans="1:1" ht="17.25" x14ac:dyDescent="0.25">
      <c r="A123" s="12"/>
    </row>
    <row r="124" spans="1:1" ht="17.25" x14ac:dyDescent="0.25">
      <c r="A124" s="5"/>
    </row>
    <row r="125" spans="1:1" ht="17.25" x14ac:dyDescent="0.25">
      <c r="A125" s="5"/>
    </row>
    <row r="126" spans="1:1" ht="17.25" x14ac:dyDescent="0.25">
      <c r="A126" s="5"/>
    </row>
    <row r="127" spans="1:1" ht="17.25" x14ac:dyDescent="0.25">
      <c r="A127" s="5"/>
    </row>
    <row r="128" spans="1:1" ht="17.25" x14ac:dyDescent="0.25">
      <c r="A128" s="5"/>
    </row>
    <row r="129" spans="1:1" ht="17.25" x14ac:dyDescent="0.25">
      <c r="A129" s="11"/>
    </row>
    <row r="130" spans="1:1" ht="17.25" x14ac:dyDescent="0.25">
      <c r="A130" s="5"/>
    </row>
    <row r="131" spans="1:1" ht="17.25" x14ac:dyDescent="0.25">
      <c r="A131" s="5"/>
    </row>
    <row r="132" spans="1:1" ht="17.25" x14ac:dyDescent="0.25">
      <c r="A132" s="5"/>
    </row>
    <row r="133" spans="1:1" ht="17.25" x14ac:dyDescent="0.25">
      <c r="A133" s="11"/>
    </row>
    <row r="134" spans="1:1" ht="17.25" x14ac:dyDescent="0.25">
      <c r="A134" s="12"/>
    </row>
    <row r="135" spans="1:1" ht="17.25" x14ac:dyDescent="0.25">
      <c r="A135" s="12"/>
    </row>
    <row r="136" spans="1:1" ht="18.75" x14ac:dyDescent="0.25">
      <c r="A136" s="6"/>
    </row>
    <row r="137" spans="1:1" ht="17.25" x14ac:dyDescent="0.25">
      <c r="A137" s="5"/>
    </row>
    <row r="138" spans="1:1" ht="17.25" x14ac:dyDescent="0.25">
      <c r="A138" s="8"/>
    </row>
    <row r="139" spans="1:1" ht="17.25" x14ac:dyDescent="0.25">
      <c r="A139" s="8"/>
    </row>
    <row r="140" spans="1:1" ht="17.25" x14ac:dyDescent="0.25">
      <c r="A140" s="7"/>
    </row>
    <row r="141" spans="1:1" ht="17.25" x14ac:dyDescent="0.25">
      <c r="A141" s="13"/>
    </row>
    <row r="142" spans="1:1" ht="17.25" x14ac:dyDescent="0.3">
      <c r="A142" s="9"/>
    </row>
    <row r="143" spans="1:1" ht="17.25" x14ac:dyDescent="0.25">
      <c r="A143" s="8"/>
    </row>
    <row r="144" spans="1:1" ht="17.25" x14ac:dyDescent="0.25">
      <c r="A144" s="8"/>
    </row>
    <row r="145" spans="1:1" ht="17.25" x14ac:dyDescent="0.25">
      <c r="A145" s="13"/>
    </row>
    <row r="146" spans="1:1" ht="17.25" x14ac:dyDescent="0.25">
      <c r="A146" s="7"/>
    </row>
    <row r="147" spans="1:1" ht="17.25" x14ac:dyDescent="0.25">
      <c r="A147" s="13"/>
    </row>
    <row r="148" spans="1:1" ht="17.25" x14ac:dyDescent="0.25">
      <c r="A148" s="8"/>
    </row>
    <row r="149" spans="1:1" ht="17.25" x14ac:dyDescent="0.25">
      <c r="A149" s="8"/>
    </row>
    <row r="150" spans="1:1" ht="17.25" x14ac:dyDescent="0.25">
      <c r="A150" s="8"/>
    </row>
    <row r="151" spans="1:1" ht="17.25" x14ac:dyDescent="0.25">
      <c r="A151" s="13"/>
    </row>
    <row r="152" spans="1:1" ht="17.25" x14ac:dyDescent="0.25">
      <c r="A152" s="7"/>
    </row>
    <row r="153" spans="1:1" ht="17.25" x14ac:dyDescent="0.25">
      <c r="A153" s="8"/>
    </row>
    <row r="154" spans="1:1" ht="17.25" x14ac:dyDescent="0.25">
      <c r="A154" s="8"/>
    </row>
    <row r="155" spans="1:1" ht="17.25" x14ac:dyDescent="0.25">
      <c r="A155" s="8"/>
    </row>
    <row r="156" spans="1:1" ht="17.25" x14ac:dyDescent="0.25">
      <c r="A156" s="8"/>
    </row>
    <row r="157" spans="1:1" ht="17.25" x14ac:dyDescent="0.25">
      <c r="A157" s="8"/>
    </row>
    <row r="158" spans="1:1" ht="17.25" x14ac:dyDescent="0.25">
      <c r="A158" s="8"/>
    </row>
    <row r="159" spans="1:1" ht="17.25" x14ac:dyDescent="0.25">
      <c r="A159" s="7"/>
    </row>
    <row r="160" spans="1:1" ht="17.25" x14ac:dyDescent="0.25">
      <c r="A160" s="8"/>
    </row>
    <row r="161" spans="1:1" ht="17.25" x14ac:dyDescent="0.25">
      <c r="A161" s="8"/>
    </row>
    <row r="162" spans="1:1" ht="17.25" x14ac:dyDescent="0.25">
      <c r="A162" s="8"/>
    </row>
    <row r="163" spans="1:1" ht="17.25" x14ac:dyDescent="0.25">
      <c r="A163" s="7"/>
    </row>
    <row r="164" spans="1:1" ht="17.25" x14ac:dyDescent="0.3">
      <c r="A164" s="9"/>
    </row>
    <row r="165" spans="1:1" ht="17.25" x14ac:dyDescent="0.25">
      <c r="A165" s="8"/>
    </row>
    <row r="166" spans="1:1" ht="17.25" x14ac:dyDescent="0.25">
      <c r="A166" s="7"/>
    </row>
    <row r="167" spans="1:1" ht="17.25" x14ac:dyDescent="0.25">
      <c r="A167" s="8"/>
    </row>
    <row r="168" spans="1:1" ht="17.25" x14ac:dyDescent="0.25">
      <c r="A168" s="7"/>
    </row>
    <row r="169" spans="1:1" ht="17.25" x14ac:dyDescent="0.3">
      <c r="A169" s="9"/>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8003-392D-4CCB-9A19-B974024431F1}">
  <sheetPr>
    <tabColor rgb="FF847A75"/>
  </sheetPr>
  <dimension ref="B1:J36"/>
  <sheetViews>
    <sheetView tabSelected="1" zoomScale="80" zoomScaleNormal="80"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4</v>
      </c>
      <c r="G5" s="18"/>
      <c r="H5" s="18"/>
      <c r="I5" s="18"/>
      <c r="J5" s="19"/>
    </row>
    <row r="6" spans="2:10" ht="41.25" customHeight="1" x14ac:dyDescent="0.25">
      <c r="B6" s="17"/>
      <c r="C6" s="18"/>
      <c r="D6" s="18"/>
      <c r="E6" s="179" t="s">
        <v>5</v>
      </c>
      <c r="F6" s="179"/>
      <c r="G6" s="179"/>
      <c r="H6" s="18"/>
      <c r="I6" s="18"/>
      <c r="J6" s="19"/>
    </row>
    <row r="7" spans="2:10" ht="26.25" x14ac:dyDescent="0.25">
      <c r="B7" s="17"/>
      <c r="C7" s="18"/>
      <c r="D7" s="18"/>
      <c r="E7" s="18"/>
      <c r="F7" s="22" t="s">
        <v>6</v>
      </c>
      <c r="G7" s="18"/>
      <c r="H7" s="18"/>
      <c r="I7" s="18"/>
      <c r="J7" s="19"/>
    </row>
    <row r="8" spans="2:10" ht="26.25" x14ac:dyDescent="0.25">
      <c r="B8" s="17"/>
      <c r="C8" s="18"/>
      <c r="D8" s="18"/>
      <c r="E8" s="18"/>
      <c r="F8" s="22" t="s">
        <v>7</v>
      </c>
      <c r="G8" s="18"/>
      <c r="H8" s="18"/>
      <c r="I8" s="18"/>
      <c r="J8" s="19"/>
    </row>
    <row r="9" spans="2:10" ht="21" x14ac:dyDescent="0.25">
      <c r="B9" s="17"/>
      <c r="C9" s="18"/>
      <c r="D9" s="18"/>
      <c r="E9" s="18"/>
      <c r="F9" s="23" t="s">
        <v>1235</v>
      </c>
      <c r="G9" s="18"/>
      <c r="H9" s="18"/>
      <c r="I9" s="18"/>
      <c r="J9" s="19"/>
    </row>
    <row r="10" spans="2:10" ht="21" x14ac:dyDescent="0.25">
      <c r="B10" s="17"/>
      <c r="C10" s="18"/>
      <c r="D10" s="18"/>
      <c r="E10" s="18"/>
      <c r="F10" s="23" t="s">
        <v>1236</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8</v>
      </c>
      <c r="G22" s="18"/>
      <c r="H22" s="18"/>
      <c r="I22" s="18"/>
      <c r="J22" s="19"/>
    </row>
    <row r="23" spans="2:10" x14ac:dyDescent="0.25">
      <c r="B23" s="17"/>
      <c r="C23" s="18"/>
      <c r="D23" s="18"/>
      <c r="E23" s="18"/>
      <c r="F23" s="25"/>
      <c r="G23" s="18"/>
      <c r="H23" s="18"/>
      <c r="I23" s="18"/>
      <c r="J23" s="19"/>
    </row>
    <row r="24" spans="2:10" x14ac:dyDescent="0.25">
      <c r="B24" s="17"/>
      <c r="C24" s="18"/>
      <c r="D24" s="180" t="s">
        <v>9</v>
      </c>
      <c r="E24" s="181" t="s">
        <v>10</v>
      </c>
      <c r="F24" s="181"/>
      <c r="G24" s="181"/>
      <c r="H24" s="181"/>
      <c r="I24" s="18"/>
      <c r="J24" s="19"/>
    </row>
    <row r="25" spans="2:10" x14ac:dyDescent="0.25">
      <c r="B25" s="17"/>
      <c r="C25" s="18"/>
      <c r="D25" s="18"/>
      <c r="H25" s="18"/>
      <c r="I25" s="18"/>
      <c r="J25" s="19"/>
    </row>
    <row r="26" spans="2:10" x14ac:dyDescent="0.25">
      <c r="B26" s="17"/>
      <c r="C26" s="18"/>
      <c r="D26" s="180" t="s">
        <v>11</v>
      </c>
      <c r="E26" s="181"/>
      <c r="F26" s="181"/>
      <c r="G26" s="181"/>
      <c r="H26" s="181"/>
      <c r="I26" s="18"/>
      <c r="J26" s="19"/>
    </row>
    <row r="27" spans="2:10" x14ac:dyDescent="0.25">
      <c r="B27" s="17"/>
      <c r="C27" s="18"/>
      <c r="D27" s="26"/>
      <c r="E27" s="26"/>
      <c r="F27" s="26"/>
      <c r="G27" s="26"/>
      <c r="H27" s="26"/>
      <c r="I27" s="18"/>
      <c r="J27" s="19"/>
    </row>
    <row r="28" spans="2:10" x14ac:dyDescent="0.25">
      <c r="B28" s="17"/>
      <c r="C28" s="18"/>
      <c r="D28" s="180" t="s">
        <v>12</v>
      </c>
      <c r="E28" s="181" t="s">
        <v>10</v>
      </c>
      <c r="F28" s="181"/>
      <c r="G28" s="181"/>
      <c r="H28" s="181"/>
      <c r="I28" s="18"/>
      <c r="J28" s="19"/>
    </row>
    <row r="29" spans="2:10" x14ac:dyDescent="0.25">
      <c r="B29" s="17"/>
      <c r="C29" s="18"/>
      <c r="I29" s="18"/>
      <c r="J29" s="19"/>
    </row>
    <row r="30" spans="2:10" x14ac:dyDescent="0.25">
      <c r="B30" s="17"/>
      <c r="C30" s="18"/>
      <c r="D30" s="180" t="s">
        <v>13</v>
      </c>
      <c r="E30" s="181" t="s">
        <v>10</v>
      </c>
      <c r="F30" s="181"/>
      <c r="G30" s="181"/>
      <c r="H30" s="181"/>
      <c r="I30" s="18"/>
      <c r="J30" s="19"/>
    </row>
    <row r="31" spans="2:10" x14ac:dyDescent="0.25">
      <c r="B31" s="17"/>
      <c r="C31" s="18"/>
      <c r="D31" s="18"/>
      <c r="E31" s="18"/>
      <c r="F31" s="18"/>
      <c r="G31" s="18"/>
      <c r="H31" s="18"/>
      <c r="I31" s="18"/>
      <c r="J31" s="19"/>
    </row>
    <row r="32" spans="2:10" x14ac:dyDescent="0.25">
      <c r="B32" s="17"/>
      <c r="C32" s="18"/>
      <c r="D32" s="177" t="s">
        <v>14</v>
      </c>
      <c r="E32" s="178"/>
      <c r="F32" s="178"/>
      <c r="G32" s="178"/>
      <c r="H32" s="178"/>
      <c r="I32" s="18"/>
      <c r="J32" s="19"/>
    </row>
    <row r="33" spans="2:10" x14ac:dyDescent="0.25">
      <c r="B33" s="17"/>
      <c r="C33" s="18"/>
      <c r="D33" s="18"/>
      <c r="E33" s="18"/>
      <c r="F33" s="25"/>
      <c r="G33" s="18"/>
      <c r="H33" s="18"/>
      <c r="I33" s="18"/>
      <c r="J33" s="19"/>
    </row>
    <row r="34" spans="2:10" x14ac:dyDescent="0.25">
      <c r="B34" s="17"/>
      <c r="C34" s="18"/>
      <c r="D34" s="177" t="s">
        <v>15</v>
      </c>
      <c r="E34" s="178"/>
      <c r="F34" s="178"/>
      <c r="G34" s="178"/>
      <c r="H34" s="178"/>
      <c r="I34" s="18"/>
      <c r="J34" s="19"/>
    </row>
    <row r="35" spans="2:10" x14ac:dyDescent="0.25">
      <c r="B35" s="17"/>
      <c r="C35" s="18"/>
      <c r="I35" s="18"/>
      <c r="J35" s="19"/>
    </row>
    <row r="36" spans="2:10" ht="15.75" thickBot="1" x14ac:dyDescent="0.3">
      <c r="B36" s="27"/>
      <c r="C36" s="28"/>
      <c r="D36" s="28"/>
      <c r="E36" s="28"/>
      <c r="F36" s="28"/>
      <c r="G36" s="28"/>
      <c r="H36" s="28"/>
      <c r="I36" s="28"/>
      <c r="J36" s="29"/>
    </row>
  </sheetData>
  <mergeCells count="7">
    <mergeCell ref="D34:H34"/>
    <mergeCell ref="E6:G6"/>
    <mergeCell ref="D24:H24"/>
    <mergeCell ref="D26:H26"/>
    <mergeCell ref="D28:H28"/>
    <mergeCell ref="D30:H30"/>
    <mergeCell ref="D32:H32"/>
  </mergeCells>
  <hyperlinks>
    <hyperlink ref="D24:H24" location="'A. HTT General'!A1" display="Tab A: HTT General" xr:uid="{27C91961-11A3-47B4-BF7F-8E16444E6609}"/>
    <hyperlink ref="D26:H26" location="'B1. HTT Mortgage Assets'!A1" display="Worksheet B1: HTT Mortgage Assets" xr:uid="{BB957A1C-52CC-4C90-929C-357FF435BAD3}"/>
    <hyperlink ref="D28:H28" location="'C. HTT Harmonised Glossary'!A1" display="Worksheet C: HTT Harmonised Glossary" xr:uid="{5B9A6D0F-E6D1-474A-9EA1-10203BCFBA39}"/>
    <hyperlink ref="D30:H30" location="Disclaimer!A1" display="Disclaimer" xr:uid="{ACA856CD-6556-4E9E-98CD-88DA48294CD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3539-BBCF-418D-8414-ADAA0D6F5C0B}">
  <sheetPr>
    <tabColor rgb="FFE36E00"/>
  </sheetPr>
  <dimension ref="A1:N413"/>
  <sheetViews>
    <sheetView zoomScale="70" zoomScaleNormal="70" workbookViewId="0">
      <selection activeCell="C217" sqref="C217:C219"/>
    </sheetView>
  </sheetViews>
  <sheetFormatPr baseColWidth="10" defaultColWidth="8.85546875" defaultRowHeight="15" outlineLevelRow="1" x14ac:dyDescent="0.25"/>
  <cols>
    <col min="1" max="1" width="13.28515625" style="34" customWidth="1"/>
    <col min="2" max="2" width="60.7109375" style="34" customWidth="1"/>
    <col min="3" max="4" width="40.7109375" style="34" customWidth="1"/>
    <col min="5" max="5" width="6.7109375" style="34" customWidth="1"/>
    <col min="6" max="6" width="41.7109375" style="39" customWidth="1"/>
    <col min="7" max="7" width="41.7109375" style="32" customWidth="1"/>
    <col min="8" max="8" width="7.28515625" style="34" customWidth="1"/>
    <col min="9" max="9" width="36.28515625" style="34" customWidth="1"/>
    <col min="10" max="10" width="37.140625" style="34" customWidth="1"/>
    <col min="11" max="11" width="47.7109375" style="34" customWidth="1"/>
    <col min="12" max="12" width="7.28515625" style="34" customWidth="1"/>
    <col min="13" max="13" width="25.7109375" style="34" customWidth="1"/>
    <col min="14" max="14" width="25.7109375" style="30" customWidth="1"/>
    <col min="15" max="16384" width="8.85546875" style="76"/>
  </cols>
  <sheetData>
    <row r="1" spans="1:13" ht="31.5" x14ac:dyDescent="0.25">
      <c r="A1" s="1" t="s">
        <v>16</v>
      </c>
      <c r="B1" s="1"/>
      <c r="C1" s="30"/>
      <c r="D1" s="30"/>
      <c r="E1" s="30"/>
      <c r="F1" s="31" t="s">
        <v>17</v>
      </c>
      <c r="H1" s="30"/>
      <c r="I1" s="1"/>
      <c r="J1" s="30"/>
      <c r="K1" s="30"/>
      <c r="L1" s="30"/>
      <c r="M1" s="30"/>
    </row>
    <row r="2" spans="1:13" ht="15.75" thickBot="1" x14ac:dyDescent="0.3">
      <c r="A2" s="30"/>
      <c r="B2" s="33"/>
      <c r="C2" s="33"/>
      <c r="D2" s="30"/>
      <c r="E2" s="30"/>
      <c r="F2" s="32"/>
      <c r="H2" s="30"/>
      <c r="L2" s="30"/>
      <c r="M2" s="30"/>
    </row>
    <row r="3" spans="1:13" ht="19.5" thickBot="1" x14ac:dyDescent="0.3">
      <c r="A3" s="35"/>
      <c r="B3" s="36" t="s">
        <v>18</v>
      </c>
      <c r="C3" s="37" t="s">
        <v>19</v>
      </c>
      <c r="D3" s="35"/>
      <c r="E3" s="35"/>
      <c r="F3" s="32"/>
      <c r="G3" s="38"/>
      <c r="H3" s="30"/>
      <c r="L3" s="30"/>
      <c r="M3" s="30"/>
    </row>
    <row r="4" spans="1:13" ht="15.75" thickBot="1" x14ac:dyDescent="0.3">
      <c r="H4" s="30"/>
      <c r="L4" s="30"/>
      <c r="M4" s="30"/>
    </row>
    <row r="5" spans="1:13" ht="18.75" x14ac:dyDescent="0.25">
      <c r="A5" s="40"/>
      <c r="B5" s="41" t="s">
        <v>20</v>
      </c>
      <c r="C5" s="40"/>
      <c r="E5" s="42"/>
      <c r="F5" s="43"/>
      <c r="H5" s="30"/>
      <c r="L5" s="30"/>
      <c r="M5" s="30"/>
    </row>
    <row r="6" spans="1:13" x14ac:dyDescent="0.25">
      <c r="B6" s="44" t="s">
        <v>21</v>
      </c>
      <c r="H6" s="30"/>
      <c r="L6" s="30"/>
      <c r="M6" s="30"/>
    </row>
    <row r="7" spans="1:13" x14ac:dyDescent="0.25">
      <c r="B7" s="45" t="s">
        <v>22</v>
      </c>
      <c r="H7" s="30"/>
      <c r="L7" s="30"/>
      <c r="M7" s="30"/>
    </row>
    <row r="8" spans="1:13" x14ac:dyDescent="0.25">
      <c r="B8" s="45" t="s">
        <v>23</v>
      </c>
      <c r="F8" s="39" t="s">
        <v>24</v>
      </c>
      <c r="H8" s="30"/>
      <c r="L8" s="30"/>
      <c r="M8" s="30"/>
    </row>
    <row r="9" spans="1:13" x14ac:dyDescent="0.25">
      <c r="B9" s="44" t="s">
        <v>25</v>
      </c>
      <c r="H9" s="30"/>
      <c r="L9" s="30"/>
      <c r="M9" s="30"/>
    </row>
    <row r="10" spans="1:13" x14ac:dyDescent="0.25">
      <c r="B10" s="44" t="s">
        <v>26</v>
      </c>
      <c r="H10" s="30"/>
      <c r="L10" s="30"/>
      <c r="M10" s="30"/>
    </row>
    <row r="11" spans="1:13" ht="15.75" thickBot="1" x14ac:dyDescent="0.3">
      <c r="B11" s="46" t="s">
        <v>27</v>
      </c>
      <c r="H11" s="30"/>
      <c r="L11" s="30"/>
      <c r="M11" s="30"/>
    </row>
    <row r="12" spans="1:13" x14ac:dyDescent="0.25">
      <c r="B12" s="47"/>
      <c r="H12" s="30"/>
      <c r="L12" s="30"/>
      <c r="M12" s="30"/>
    </row>
    <row r="13" spans="1:13" ht="37.5" x14ac:dyDescent="0.25">
      <c r="A13" s="48" t="s">
        <v>28</v>
      </c>
      <c r="B13" s="48" t="s">
        <v>21</v>
      </c>
      <c r="C13" s="49"/>
      <c r="D13" s="49"/>
      <c r="E13" s="49"/>
      <c r="F13" s="50"/>
      <c r="G13" s="51"/>
      <c r="H13" s="30"/>
      <c r="L13" s="30"/>
      <c r="M13" s="30"/>
    </row>
    <row r="14" spans="1:13" x14ac:dyDescent="0.25">
      <c r="A14" s="34" t="s">
        <v>29</v>
      </c>
      <c r="B14" s="52" t="s">
        <v>30</v>
      </c>
      <c r="C14" s="34" t="s">
        <v>6</v>
      </c>
      <c r="E14" s="42"/>
      <c r="F14" s="43"/>
      <c r="H14" s="30"/>
      <c r="L14" s="30"/>
      <c r="M14" s="30"/>
    </row>
    <row r="15" spans="1:13" x14ac:dyDescent="0.25">
      <c r="A15" s="34" t="s">
        <v>31</v>
      </c>
      <c r="B15" s="52" t="s">
        <v>32</v>
      </c>
      <c r="C15" s="34" t="s">
        <v>7</v>
      </c>
      <c r="E15" s="42"/>
      <c r="F15" s="43"/>
      <c r="H15" s="30"/>
      <c r="L15" s="30"/>
      <c r="M15" s="30"/>
    </row>
    <row r="16" spans="1:13" x14ac:dyDescent="0.25">
      <c r="A16" s="34" t="s">
        <v>33</v>
      </c>
      <c r="B16" s="52" t="s">
        <v>34</v>
      </c>
      <c r="C16" s="53" t="s">
        <v>35</v>
      </c>
      <c r="E16" s="42"/>
      <c r="F16" s="43"/>
      <c r="H16" s="30"/>
      <c r="L16" s="30"/>
      <c r="M16" s="30"/>
    </row>
    <row r="17" spans="1:13" x14ac:dyDescent="0.25">
      <c r="A17" s="34" t="s">
        <v>36</v>
      </c>
      <c r="B17" s="52" t="s">
        <v>37</v>
      </c>
      <c r="C17" s="54">
        <f>+'[6]Investor presentasjon'!A1</f>
        <v>44012</v>
      </c>
      <c r="E17" s="42"/>
      <c r="F17" s="43"/>
      <c r="H17" s="30"/>
      <c r="L17" s="30"/>
      <c r="M17" s="30"/>
    </row>
    <row r="18" spans="1:13" hidden="1" outlineLevel="1" x14ac:dyDescent="0.25">
      <c r="A18" s="34" t="s">
        <v>38</v>
      </c>
      <c r="B18" s="55" t="s">
        <v>39</v>
      </c>
      <c r="E18" s="42"/>
      <c r="F18" s="43"/>
      <c r="H18" s="30"/>
      <c r="L18" s="30"/>
      <c r="M18" s="30"/>
    </row>
    <row r="19" spans="1:13" hidden="1" outlineLevel="1" x14ac:dyDescent="0.25">
      <c r="A19" s="34" t="s">
        <v>40</v>
      </c>
      <c r="B19" s="55" t="s">
        <v>41</v>
      </c>
      <c r="E19" s="42"/>
      <c r="F19" s="43"/>
      <c r="H19" s="30"/>
      <c r="L19" s="30"/>
      <c r="M19" s="30"/>
    </row>
    <row r="20" spans="1:13" hidden="1" outlineLevel="1" x14ac:dyDescent="0.25">
      <c r="A20" s="34" t="s">
        <v>42</v>
      </c>
      <c r="B20" s="55"/>
      <c r="E20" s="42"/>
      <c r="F20" s="43"/>
      <c r="H20" s="30"/>
      <c r="L20" s="30"/>
      <c r="M20" s="30"/>
    </row>
    <row r="21" spans="1:13" hidden="1" outlineLevel="1" x14ac:dyDescent="0.25">
      <c r="A21" s="34" t="s">
        <v>43</v>
      </c>
      <c r="B21" s="55"/>
      <c r="E21" s="42"/>
      <c r="F21" s="43"/>
      <c r="H21" s="30"/>
      <c r="L21" s="30"/>
      <c r="M21" s="30"/>
    </row>
    <row r="22" spans="1:13" hidden="1" outlineLevel="1" x14ac:dyDescent="0.25">
      <c r="A22" s="34" t="s">
        <v>44</v>
      </c>
      <c r="B22" s="55"/>
      <c r="E22" s="42"/>
      <c r="F22" s="43"/>
      <c r="H22" s="30"/>
      <c r="L22" s="30"/>
      <c r="M22" s="30"/>
    </row>
    <row r="23" spans="1:13" hidden="1" outlineLevel="1" x14ac:dyDescent="0.25">
      <c r="A23" s="34" t="s">
        <v>45</v>
      </c>
      <c r="B23" s="55"/>
      <c r="E23" s="42"/>
      <c r="F23" s="43"/>
      <c r="H23" s="30"/>
      <c r="L23" s="30"/>
      <c r="M23" s="30"/>
    </row>
    <row r="24" spans="1:13" hidden="1" outlineLevel="1" x14ac:dyDescent="0.25">
      <c r="A24" s="34" t="s">
        <v>46</v>
      </c>
      <c r="B24" s="55"/>
      <c r="E24" s="42"/>
      <c r="F24" s="43"/>
      <c r="H24" s="30"/>
      <c r="L24" s="30"/>
      <c r="M24" s="30"/>
    </row>
    <row r="25" spans="1:13" hidden="1" outlineLevel="1" x14ac:dyDescent="0.25">
      <c r="A25" s="34" t="s">
        <v>47</v>
      </c>
      <c r="B25" s="55"/>
      <c r="E25" s="42"/>
      <c r="F25" s="43"/>
      <c r="H25" s="30"/>
      <c r="L25" s="30"/>
      <c r="M25" s="30"/>
    </row>
    <row r="26" spans="1:13" ht="18.75" collapsed="1" x14ac:dyDescent="0.25">
      <c r="A26" s="49"/>
      <c r="B26" s="48" t="s">
        <v>22</v>
      </c>
      <c r="C26" s="49"/>
      <c r="D26" s="49"/>
      <c r="E26" s="49"/>
      <c r="F26" s="50"/>
      <c r="G26" s="51"/>
      <c r="H26" s="30"/>
      <c r="L26" s="30"/>
      <c r="M26" s="30"/>
    </row>
    <row r="27" spans="1:13" x14ac:dyDescent="0.25">
      <c r="A27" s="34" t="s">
        <v>48</v>
      </c>
      <c r="B27" s="56" t="s">
        <v>49</v>
      </c>
      <c r="C27" s="34" t="s">
        <v>50</v>
      </c>
      <c r="D27" s="57"/>
      <c r="E27" s="57"/>
      <c r="F27" s="58"/>
      <c r="H27" s="30"/>
      <c r="L27" s="30"/>
      <c r="M27" s="30"/>
    </row>
    <row r="28" spans="1:13" x14ac:dyDescent="0.25">
      <c r="A28" s="34" t="s">
        <v>51</v>
      </c>
      <c r="B28" s="56" t="s">
        <v>52</v>
      </c>
      <c r="C28" s="34" t="s">
        <v>50</v>
      </c>
      <c r="D28" s="57"/>
      <c r="E28" s="57"/>
      <c r="F28" s="58"/>
      <c r="H28" s="30"/>
      <c r="L28" s="30"/>
      <c r="M28" s="30"/>
    </row>
    <row r="29" spans="1:13" x14ac:dyDescent="0.25">
      <c r="A29" s="34" t="s">
        <v>53</v>
      </c>
      <c r="B29" s="56" t="s">
        <v>54</v>
      </c>
      <c r="C29" s="53" t="s">
        <v>35</v>
      </c>
      <c r="E29" s="57"/>
      <c r="F29" s="58"/>
      <c r="H29" s="30"/>
      <c r="L29" s="30"/>
      <c r="M29" s="30"/>
    </row>
    <row r="30" spans="1:13" hidden="1" outlineLevel="1" x14ac:dyDescent="0.25">
      <c r="A30" s="34" t="s">
        <v>55</v>
      </c>
      <c r="B30" s="56"/>
      <c r="E30" s="57"/>
      <c r="F30" s="58"/>
      <c r="H30" s="30"/>
      <c r="L30" s="30"/>
      <c r="M30" s="30"/>
    </row>
    <row r="31" spans="1:13" hidden="1" outlineLevel="1" x14ac:dyDescent="0.25">
      <c r="A31" s="34" t="s">
        <v>56</v>
      </c>
      <c r="B31" s="56"/>
      <c r="E31" s="57"/>
      <c r="F31" s="58"/>
      <c r="H31" s="30"/>
      <c r="L31" s="30"/>
      <c r="M31" s="30"/>
    </row>
    <row r="32" spans="1:13" hidden="1" outlineLevel="1" x14ac:dyDescent="0.25">
      <c r="A32" s="34" t="s">
        <v>57</v>
      </c>
      <c r="B32" s="56"/>
      <c r="E32" s="57"/>
      <c r="F32" s="58"/>
      <c r="H32" s="30"/>
      <c r="L32" s="30"/>
      <c r="M32" s="30"/>
    </row>
    <row r="33" spans="1:13" hidden="1" outlineLevel="1" x14ac:dyDescent="0.25">
      <c r="A33" s="34" t="s">
        <v>58</v>
      </c>
      <c r="B33" s="56"/>
      <c r="E33" s="57"/>
      <c r="F33" s="58"/>
      <c r="H33" s="30"/>
      <c r="L33" s="30"/>
      <c r="M33" s="30"/>
    </row>
    <row r="34" spans="1:13" hidden="1" outlineLevel="1" x14ac:dyDescent="0.25">
      <c r="A34" s="34" t="s">
        <v>59</v>
      </c>
      <c r="B34" s="56"/>
      <c r="E34" s="57"/>
      <c r="F34" s="58"/>
      <c r="H34" s="30"/>
      <c r="L34" s="30"/>
      <c r="M34" s="30"/>
    </row>
    <row r="35" spans="1:13" hidden="1" outlineLevel="1" x14ac:dyDescent="0.25">
      <c r="A35" s="34" t="s">
        <v>60</v>
      </c>
      <c r="B35" s="59"/>
      <c r="E35" s="57"/>
      <c r="F35" s="58"/>
      <c r="H35" s="30"/>
      <c r="L35" s="30"/>
      <c r="M35" s="30"/>
    </row>
    <row r="36" spans="1:13" ht="18.75" collapsed="1" x14ac:dyDescent="0.25">
      <c r="A36" s="48"/>
      <c r="B36" s="48" t="s">
        <v>23</v>
      </c>
      <c r="C36" s="48"/>
      <c r="D36" s="49"/>
      <c r="E36" s="49"/>
      <c r="F36" s="50"/>
      <c r="G36" s="51"/>
      <c r="H36" s="30"/>
      <c r="L36" s="30"/>
      <c r="M36" s="30"/>
    </row>
    <row r="37" spans="1:13" ht="15" customHeight="1" x14ac:dyDescent="0.25">
      <c r="A37" s="60"/>
      <c r="B37" s="61" t="s">
        <v>61</v>
      </c>
      <c r="C37" s="60" t="s">
        <v>62</v>
      </c>
      <c r="D37" s="60"/>
      <c r="E37" s="62"/>
      <c r="F37" s="63"/>
      <c r="G37" s="63"/>
      <c r="H37" s="30"/>
      <c r="L37" s="30"/>
      <c r="M37" s="30"/>
    </row>
    <row r="38" spans="1:13" x14ac:dyDescent="0.25">
      <c r="A38" s="34" t="s">
        <v>63</v>
      </c>
      <c r="B38" s="57" t="s">
        <v>64</v>
      </c>
      <c r="C38" s="64">
        <v>78711.294031539626</v>
      </c>
      <c r="F38" s="58"/>
      <c r="H38" s="30"/>
      <c r="L38" s="30"/>
      <c r="M38" s="30"/>
    </row>
    <row r="39" spans="1:13" x14ac:dyDescent="0.25">
      <c r="A39" s="34" t="s">
        <v>65</v>
      </c>
      <c r="B39" s="57" t="s">
        <v>66</v>
      </c>
      <c r="C39" s="64">
        <v>72269.150999999998</v>
      </c>
      <c r="F39" s="58"/>
      <c r="H39" s="30"/>
      <c r="L39" s="30"/>
      <c r="M39" s="30"/>
    </row>
    <row r="40" spans="1:13" outlineLevel="1" x14ac:dyDescent="0.25">
      <c r="A40" s="34" t="s">
        <v>67</v>
      </c>
      <c r="B40" s="65" t="s">
        <v>68</v>
      </c>
      <c r="C40" s="64">
        <v>88102.045612969639</v>
      </c>
      <c r="F40" s="58"/>
      <c r="H40" s="30"/>
      <c r="L40" s="30"/>
      <c r="M40" s="30"/>
    </row>
    <row r="41" spans="1:13" outlineLevel="1" x14ac:dyDescent="0.25">
      <c r="A41" s="34" t="s">
        <v>69</v>
      </c>
      <c r="B41" s="65" t="s">
        <v>70</v>
      </c>
      <c r="C41" s="64">
        <v>82405.341607520008</v>
      </c>
      <c r="F41" s="58"/>
      <c r="H41" s="30"/>
      <c r="L41" s="30"/>
      <c r="M41" s="30"/>
    </row>
    <row r="42" spans="1:13" hidden="1" outlineLevel="1" x14ac:dyDescent="0.25">
      <c r="A42" s="34" t="s">
        <v>71</v>
      </c>
      <c r="B42" s="57"/>
      <c r="F42" s="58"/>
      <c r="H42" s="30"/>
      <c r="L42" s="30"/>
      <c r="M42" s="30"/>
    </row>
    <row r="43" spans="1:13" hidden="1" outlineLevel="1" x14ac:dyDescent="0.25">
      <c r="A43" s="34" t="s">
        <v>72</v>
      </c>
      <c r="B43" s="57"/>
      <c r="F43" s="58"/>
      <c r="H43" s="30"/>
      <c r="L43" s="30"/>
      <c r="M43" s="30"/>
    </row>
    <row r="44" spans="1:13" ht="15" customHeight="1" x14ac:dyDescent="0.25">
      <c r="A44" s="60"/>
      <c r="B44" s="61" t="s">
        <v>73</v>
      </c>
      <c r="C44" s="66" t="s">
        <v>74</v>
      </c>
      <c r="D44" s="60" t="s">
        <v>75</v>
      </c>
      <c r="E44" s="62"/>
      <c r="F44" s="63" t="s">
        <v>76</v>
      </c>
      <c r="G44" s="63" t="s">
        <v>77</v>
      </c>
      <c r="H44" s="30"/>
      <c r="L44" s="30"/>
      <c r="M44" s="30"/>
    </row>
    <row r="45" spans="1:13" x14ac:dyDescent="0.25">
      <c r="A45" s="34" t="s">
        <v>78</v>
      </c>
      <c r="B45" s="57" t="s">
        <v>79</v>
      </c>
      <c r="C45" s="67">
        <v>0.02</v>
      </c>
      <c r="D45" s="39">
        <f>IF(OR(C38="[For completion]",C39="[For completion]"),"Please complete G.3.1.1 and G.3.1.2",(C38/C39-1))</f>
        <v>8.9140981212573411E-2</v>
      </c>
      <c r="E45" s="67"/>
      <c r="F45" s="39">
        <v>0.02</v>
      </c>
      <c r="G45" s="68" t="s">
        <v>80</v>
      </c>
      <c r="H45" s="30"/>
      <c r="L45" s="30"/>
      <c r="M45" s="30"/>
    </row>
    <row r="46" spans="1:13" hidden="1" outlineLevel="1" x14ac:dyDescent="0.25">
      <c r="A46" s="34" t="s">
        <v>81</v>
      </c>
      <c r="B46" s="55" t="s">
        <v>82</v>
      </c>
      <c r="C46" s="67"/>
      <c r="D46" s="67"/>
      <c r="E46" s="67"/>
      <c r="G46" s="39"/>
      <c r="H46" s="30"/>
      <c r="L46" s="30"/>
      <c r="M46" s="30"/>
    </row>
    <row r="47" spans="1:13" hidden="1" outlineLevel="1" x14ac:dyDescent="0.25">
      <c r="A47" s="34" t="s">
        <v>83</v>
      </c>
      <c r="B47" s="55" t="s">
        <v>84</v>
      </c>
      <c r="C47" s="67"/>
      <c r="D47" s="67"/>
      <c r="E47" s="67"/>
      <c r="G47" s="39"/>
      <c r="H47" s="30"/>
      <c r="L47" s="30"/>
      <c r="M47" s="30"/>
    </row>
    <row r="48" spans="1:13" hidden="1" outlineLevel="1" x14ac:dyDescent="0.25">
      <c r="A48" s="34" t="s">
        <v>85</v>
      </c>
      <c r="B48" s="55"/>
      <c r="C48" s="67"/>
      <c r="D48" s="67"/>
      <c r="E48" s="67"/>
      <c r="G48" s="39"/>
      <c r="H48" s="30"/>
      <c r="L48" s="30"/>
      <c r="M48" s="30"/>
    </row>
    <row r="49" spans="1:13" hidden="1" outlineLevel="1" x14ac:dyDescent="0.25">
      <c r="A49" s="34" t="s">
        <v>86</v>
      </c>
      <c r="B49" s="55"/>
      <c r="C49" s="67"/>
      <c r="D49" s="67"/>
      <c r="E49" s="67"/>
      <c r="G49" s="39"/>
      <c r="H49" s="30"/>
      <c r="L49" s="30"/>
      <c r="M49" s="30"/>
    </row>
    <row r="50" spans="1:13" hidden="1" outlineLevel="1" x14ac:dyDescent="0.25">
      <c r="A50" s="34" t="s">
        <v>87</v>
      </c>
      <c r="B50" s="55"/>
      <c r="C50" s="67"/>
      <c r="D50" s="67"/>
      <c r="E50" s="67"/>
      <c r="G50" s="39"/>
      <c r="H50" s="30"/>
      <c r="L50" s="30"/>
      <c r="M50" s="30"/>
    </row>
    <row r="51" spans="1:13" hidden="1" outlineLevel="1" x14ac:dyDescent="0.25">
      <c r="A51" s="34" t="s">
        <v>88</v>
      </c>
      <c r="B51" s="55"/>
      <c r="C51" s="67"/>
      <c r="D51" s="67"/>
      <c r="E51" s="67"/>
      <c r="G51" s="39"/>
      <c r="H51" s="30"/>
      <c r="L51" s="30"/>
      <c r="M51" s="30"/>
    </row>
    <row r="52" spans="1:13" ht="15" customHeight="1" collapsed="1" x14ac:dyDescent="0.25">
      <c r="A52" s="60"/>
      <c r="B52" s="61" t="s">
        <v>89</v>
      </c>
      <c r="C52" s="60" t="s">
        <v>62</v>
      </c>
      <c r="D52" s="60"/>
      <c r="E52" s="62"/>
      <c r="F52" s="63" t="s">
        <v>90</v>
      </c>
      <c r="G52" s="63"/>
      <c r="H52" s="30"/>
      <c r="L52" s="30"/>
      <c r="M52" s="30"/>
    </row>
    <row r="53" spans="1:13" x14ac:dyDescent="0.25">
      <c r="A53" s="34" t="s">
        <v>91</v>
      </c>
      <c r="B53" s="57" t="s">
        <v>92</v>
      </c>
      <c r="C53" s="64">
        <v>76161.971379869632</v>
      </c>
      <c r="E53" s="69"/>
      <c r="F53" s="58">
        <f>IF($C$58=0,"",IF(C53="[for completion]","",C53/$C$58))</f>
        <v>0.96761172989166611</v>
      </c>
      <c r="G53" s="58"/>
      <c r="H53" s="30"/>
      <c r="L53" s="30"/>
      <c r="M53" s="30"/>
    </row>
    <row r="54" spans="1:13" x14ac:dyDescent="0.25">
      <c r="A54" s="34" t="s">
        <v>93</v>
      </c>
      <c r="B54" s="57" t="s">
        <v>94</v>
      </c>
      <c r="C54" s="64">
        <v>0</v>
      </c>
      <c r="E54" s="69"/>
      <c r="F54" s="58">
        <f>IF($C$58=0,"",IF(C54="[for completion]","",C54/$C$58))</f>
        <v>0</v>
      </c>
      <c r="G54" s="58"/>
      <c r="H54" s="30"/>
      <c r="L54" s="30"/>
      <c r="M54" s="30"/>
    </row>
    <row r="55" spans="1:13" x14ac:dyDescent="0.25">
      <c r="A55" s="34" t="s">
        <v>95</v>
      </c>
      <c r="B55" s="57" t="s">
        <v>96</v>
      </c>
      <c r="C55" s="64">
        <v>0</v>
      </c>
      <c r="E55" s="69"/>
      <c r="F55" s="70">
        <f>IF($C$58=0,"",IF(C55="[for completion]","",C55/$C$58))</f>
        <v>0</v>
      </c>
      <c r="G55" s="58"/>
      <c r="H55" s="30"/>
      <c r="L55" s="30"/>
      <c r="M55" s="30"/>
    </row>
    <row r="56" spans="1:13" x14ac:dyDescent="0.25">
      <c r="A56" s="34" t="s">
        <v>97</v>
      </c>
      <c r="B56" s="57" t="s">
        <v>98</v>
      </c>
      <c r="C56" s="64">
        <v>2549.3226516699997</v>
      </c>
      <c r="E56" s="69"/>
      <c r="F56" s="70">
        <f>IF($C$58=0,"",IF(C56="[for completion]","",C56/$C$58))</f>
        <v>3.2388270108333957E-2</v>
      </c>
      <c r="G56" s="58"/>
      <c r="H56" s="30"/>
      <c r="L56" s="30"/>
      <c r="M56" s="30"/>
    </row>
    <row r="57" spans="1:13" x14ac:dyDescent="0.25">
      <c r="A57" s="34" t="s">
        <v>99</v>
      </c>
      <c r="B57" s="34" t="s">
        <v>100</v>
      </c>
      <c r="C57" s="64">
        <v>0</v>
      </c>
      <c r="E57" s="69"/>
      <c r="F57" s="58">
        <f>IF($C$58=0,"",IF(C57="[for completion]","",C57/$C$58))</f>
        <v>0</v>
      </c>
      <c r="G57" s="58"/>
      <c r="H57" s="30"/>
      <c r="L57" s="30"/>
      <c r="M57" s="30"/>
    </row>
    <row r="58" spans="1:13" x14ac:dyDescent="0.25">
      <c r="A58" s="34" t="s">
        <v>101</v>
      </c>
      <c r="B58" s="71" t="s">
        <v>102</v>
      </c>
      <c r="C58" s="72">
        <f>SUM(C53:C57)</f>
        <v>78711.294031539626</v>
      </c>
      <c r="D58" s="69"/>
      <c r="E58" s="69"/>
      <c r="F58" s="58">
        <f>SUM(F53:F57)</f>
        <v>1</v>
      </c>
      <c r="G58" s="58"/>
      <c r="H58" s="30"/>
      <c r="L58" s="30"/>
      <c r="M58" s="30"/>
    </row>
    <row r="59" spans="1:13" hidden="1" outlineLevel="1" x14ac:dyDescent="0.25">
      <c r="A59" s="34" t="s">
        <v>103</v>
      </c>
      <c r="B59" s="73" t="s">
        <v>104</v>
      </c>
      <c r="C59" s="74"/>
      <c r="E59" s="69"/>
      <c r="F59" s="58">
        <f t="shared" ref="F59:F64" si="0">IF($C$58=0,"",IF(C59="[for completion]","",C59/$C$58))</f>
        <v>0</v>
      </c>
      <c r="G59" s="58"/>
      <c r="H59" s="30"/>
      <c r="L59" s="30"/>
      <c r="M59" s="30"/>
    </row>
    <row r="60" spans="1:13" hidden="1" outlineLevel="1" x14ac:dyDescent="0.25">
      <c r="A60" s="34" t="s">
        <v>105</v>
      </c>
      <c r="B60" s="73" t="s">
        <v>104</v>
      </c>
      <c r="C60" s="74"/>
      <c r="E60" s="69"/>
      <c r="F60" s="58">
        <f t="shared" si="0"/>
        <v>0</v>
      </c>
      <c r="G60" s="58"/>
      <c r="H60" s="30"/>
      <c r="L60" s="30"/>
      <c r="M60" s="30"/>
    </row>
    <row r="61" spans="1:13" hidden="1" outlineLevel="1" x14ac:dyDescent="0.25">
      <c r="A61" s="34" t="s">
        <v>106</v>
      </c>
      <c r="B61" s="73" t="s">
        <v>104</v>
      </c>
      <c r="C61" s="74"/>
      <c r="E61" s="69"/>
      <c r="F61" s="58">
        <f t="shared" si="0"/>
        <v>0</v>
      </c>
      <c r="G61" s="58"/>
      <c r="H61" s="30"/>
      <c r="L61" s="30"/>
      <c r="M61" s="30"/>
    </row>
    <row r="62" spans="1:13" hidden="1" outlineLevel="1" x14ac:dyDescent="0.25">
      <c r="A62" s="34" t="s">
        <v>107</v>
      </c>
      <c r="B62" s="73" t="s">
        <v>104</v>
      </c>
      <c r="C62" s="74"/>
      <c r="E62" s="69"/>
      <c r="F62" s="58">
        <f t="shared" si="0"/>
        <v>0</v>
      </c>
      <c r="G62" s="58"/>
      <c r="H62" s="30"/>
      <c r="L62" s="30"/>
      <c r="M62" s="30"/>
    </row>
    <row r="63" spans="1:13" hidden="1" outlineLevel="1" x14ac:dyDescent="0.25">
      <c r="A63" s="34" t="s">
        <v>108</v>
      </c>
      <c r="B63" s="73" t="s">
        <v>104</v>
      </c>
      <c r="C63" s="74"/>
      <c r="E63" s="69"/>
      <c r="F63" s="58">
        <f t="shared" si="0"/>
        <v>0</v>
      </c>
      <c r="G63" s="58"/>
      <c r="H63" s="30"/>
      <c r="L63" s="30"/>
      <c r="M63" s="30"/>
    </row>
    <row r="64" spans="1:13" hidden="1" outlineLevel="1" x14ac:dyDescent="0.25">
      <c r="A64" s="34" t="s">
        <v>109</v>
      </c>
      <c r="B64" s="73" t="s">
        <v>104</v>
      </c>
      <c r="C64" s="75"/>
      <c r="D64" s="76"/>
      <c r="E64" s="76"/>
      <c r="F64" s="58">
        <f t="shared" si="0"/>
        <v>0</v>
      </c>
      <c r="G64" s="58"/>
      <c r="H64" s="30"/>
      <c r="L64" s="30"/>
      <c r="M64" s="30"/>
    </row>
    <row r="65" spans="1:13" ht="15" customHeight="1" collapsed="1" x14ac:dyDescent="0.25">
      <c r="A65" s="60"/>
      <c r="B65" s="61" t="s">
        <v>110</v>
      </c>
      <c r="C65" s="66" t="s">
        <v>111</v>
      </c>
      <c r="D65" s="66" t="s">
        <v>112</v>
      </c>
      <c r="E65" s="62"/>
      <c r="F65" s="63" t="s">
        <v>113</v>
      </c>
      <c r="G65" s="77" t="s">
        <v>114</v>
      </c>
      <c r="H65" s="30"/>
      <c r="L65" s="30"/>
      <c r="M65" s="30"/>
    </row>
    <row r="66" spans="1:13" x14ac:dyDescent="0.25">
      <c r="A66" s="34" t="s">
        <v>115</v>
      </c>
      <c r="B66" s="57" t="s">
        <v>116</v>
      </c>
      <c r="C66" s="78">
        <v>14.103504269141306</v>
      </c>
      <c r="D66" s="34" t="s">
        <v>117</v>
      </c>
      <c r="E66" s="52"/>
      <c r="F66" s="79"/>
      <c r="G66" s="80"/>
      <c r="H66" s="30"/>
      <c r="L66" s="30"/>
      <c r="M66" s="30"/>
    </row>
    <row r="67" spans="1:13" x14ac:dyDescent="0.25">
      <c r="B67" s="57"/>
      <c r="E67" s="52"/>
      <c r="F67" s="79"/>
      <c r="G67" s="80"/>
      <c r="H67" s="30"/>
      <c r="L67" s="30"/>
      <c r="M67" s="30"/>
    </row>
    <row r="68" spans="1:13" x14ac:dyDescent="0.25">
      <c r="B68" s="57" t="s">
        <v>118</v>
      </c>
      <c r="C68" s="52"/>
      <c r="D68" s="52"/>
      <c r="E68" s="52"/>
      <c r="F68" s="80"/>
      <c r="G68" s="80"/>
      <c r="H68" s="30"/>
      <c r="L68" s="30"/>
      <c r="M68" s="30"/>
    </row>
    <row r="69" spans="1:13" x14ac:dyDescent="0.25">
      <c r="B69" s="57" t="s">
        <v>119</v>
      </c>
      <c r="E69" s="52"/>
      <c r="F69" s="80"/>
      <c r="G69" s="80"/>
      <c r="H69" s="30"/>
      <c r="L69" s="30"/>
      <c r="M69" s="30"/>
    </row>
    <row r="70" spans="1:13" x14ac:dyDescent="0.25">
      <c r="A70" s="34" t="s">
        <v>120</v>
      </c>
      <c r="B70" s="81" t="s">
        <v>121</v>
      </c>
      <c r="C70" s="64">
        <v>2865.0226520299998</v>
      </c>
      <c r="D70" s="34" t="s">
        <v>117</v>
      </c>
      <c r="E70" s="81"/>
      <c r="F70" s="58">
        <f t="shared" ref="F70:F76" si="1">IF($C$77=0,"",IF(C70="[for completion]","",C70/$C$77))</f>
        <v>3.6399130357099511E-2</v>
      </c>
      <c r="G70" s="58" t="str">
        <f t="shared" ref="G70:G76" si="2">IF($D$77=0,"",IF(D70="[Mark as ND1 if not relevant]","",D70/$D$77))</f>
        <v/>
      </c>
      <c r="H70" s="30"/>
      <c r="L70" s="30"/>
      <c r="M70" s="30"/>
    </row>
    <row r="71" spans="1:13" x14ac:dyDescent="0.25">
      <c r="A71" s="34" t="s">
        <v>122</v>
      </c>
      <c r="B71" s="81" t="s">
        <v>123</v>
      </c>
      <c r="C71" s="64">
        <v>3599.13234616</v>
      </c>
      <c r="D71" s="34" t="s">
        <v>117</v>
      </c>
      <c r="E71" s="81"/>
      <c r="F71" s="58">
        <f t="shared" si="1"/>
        <v>4.5725742289509652E-2</v>
      </c>
      <c r="G71" s="58" t="str">
        <f t="shared" si="2"/>
        <v/>
      </c>
      <c r="H71" s="30"/>
      <c r="L71" s="30"/>
      <c r="M71" s="30"/>
    </row>
    <row r="72" spans="1:13" x14ac:dyDescent="0.25">
      <c r="A72" s="34" t="s">
        <v>124</v>
      </c>
      <c r="B72" s="81" t="s">
        <v>125</v>
      </c>
      <c r="C72" s="64">
        <v>4181.9729937199982</v>
      </c>
      <c r="D72" s="34" t="s">
        <v>117</v>
      </c>
      <c r="E72" s="81"/>
      <c r="F72" s="58">
        <f t="shared" si="1"/>
        <v>5.3130532856495549E-2</v>
      </c>
      <c r="G72" s="58" t="str">
        <f t="shared" si="2"/>
        <v/>
      </c>
      <c r="H72" s="30"/>
      <c r="L72" s="30"/>
      <c r="M72" s="30"/>
    </row>
    <row r="73" spans="1:13" x14ac:dyDescent="0.25">
      <c r="A73" s="34" t="s">
        <v>126</v>
      </c>
      <c r="B73" s="81" t="s">
        <v>127</v>
      </c>
      <c r="C73" s="64">
        <v>2034.4720658799993</v>
      </c>
      <c r="D73" s="34" t="s">
        <v>117</v>
      </c>
      <c r="E73" s="81"/>
      <c r="F73" s="58">
        <f t="shared" si="1"/>
        <v>2.5847269961853072E-2</v>
      </c>
      <c r="G73" s="58" t="str">
        <f t="shared" si="2"/>
        <v/>
      </c>
      <c r="H73" s="30"/>
      <c r="L73" s="30"/>
      <c r="M73" s="30"/>
    </row>
    <row r="74" spans="1:13" x14ac:dyDescent="0.25">
      <c r="A74" s="34" t="s">
        <v>128</v>
      </c>
      <c r="B74" s="81" t="s">
        <v>129</v>
      </c>
      <c r="C74" s="64">
        <v>2323.3900523899993</v>
      </c>
      <c r="D74" s="34" t="s">
        <v>117</v>
      </c>
      <c r="E74" s="81"/>
      <c r="F74" s="58">
        <f t="shared" si="1"/>
        <v>2.9517873908400192E-2</v>
      </c>
      <c r="G74" s="58" t="str">
        <f t="shared" si="2"/>
        <v/>
      </c>
      <c r="H74" s="30"/>
      <c r="L74" s="30"/>
      <c r="M74" s="30"/>
    </row>
    <row r="75" spans="1:13" x14ac:dyDescent="0.25">
      <c r="A75" s="34" t="s">
        <v>130</v>
      </c>
      <c r="B75" s="81" t="s">
        <v>131</v>
      </c>
      <c r="C75" s="64">
        <v>16696.188002710001</v>
      </c>
      <c r="D75" s="34" t="s">
        <v>117</v>
      </c>
      <c r="E75" s="81"/>
      <c r="F75" s="58">
        <f t="shared" si="1"/>
        <v>0.21211934333108329</v>
      </c>
      <c r="G75" s="58" t="str">
        <f t="shared" si="2"/>
        <v/>
      </c>
      <c r="H75" s="30"/>
      <c r="L75" s="30"/>
      <c r="M75" s="30"/>
    </row>
    <row r="76" spans="1:13" x14ac:dyDescent="0.25">
      <c r="A76" s="34" t="s">
        <v>132</v>
      </c>
      <c r="B76" s="81" t="s">
        <v>133</v>
      </c>
      <c r="C76" s="64">
        <v>47011.11591864963</v>
      </c>
      <c r="D76" s="34" t="s">
        <v>117</v>
      </c>
      <c r="E76" s="81"/>
      <c r="F76" s="58">
        <f t="shared" si="1"/>
        <v>0.59726010729555878</v>
      </c>
      <c r="G76" s="58" t="str">
        <f t="shared" si="2"/>
        <v/>
      </c>
      <c r="H76" s="30"/>
      <c r="L76" s="30"/>
      <c r="M76" s="30"/>
    </row>
    <row r="77" spans="1:13" x14ac:dyDescent="0.25">
      <c r="A77" s="34" t="s">
        <v>134</v>
      </c>
      <c r="B77" s="82" t="s">
        <v>102</v>
      </c>
      <c r="C77" s="72">
        <f>SUM(C70:C76)</f>
        <v>78711.294031539626</v>
      </c>
      <c r="D77" s="83">
        <f>SUM(D70:D76)</f>
        <v>0</v>
      </c>
      <c r="E77" s="57"/>
      <c r="F77" s="58">
        <f>SUM(F70:F76)</f>
        <v>1</v>
      </c>
      <c r="G77" s="58">
        <f>SUM(G70:G76)</f>
        <v>0</v>
      </c>
      <c r="H77" s="30"/>
      <c r="L77" s="30"/>
      <c r="M77" s="30"/>
    </row>
    <row r="78" spans="1:13" hidden="1" outlineLevel="1" x14ac:dyDescent="0.25">
      <c r="A78" s="34" t="s">
        <v>135</v>
      </c>
      <c r="B78" s="84" t="s">
        <v>136</v>
      </c>
      <c r="C78" s="83"/>
      <c r="D78" s="83"/>
      <c r="E78" s="57"/>
      <c r="F78" s="58">
        <f>IF($C$77=0,"",IF(C78="[for completion]","",C78/$C$77))</f>
        <v>0</v>
      </c>
      <c r="G78" s="58" t="str">
        <f>IF($D$77=0,"",IF(D78="[for completion]","",D78/$D$77))</f>
        <v/>
      </c>
      <c r="H78" s="30"/>
      <c r="L78" s="30"/>
      <c r="M78" s="30"/>
    </row>
    <row r="79" spans="1:13" hidden="1" outlineLevel="1" x14ac:dyDescent="0.25">
      <c r="A79" s="34" t="s">
        <v>137</v>
      </c>
      <c r="B79" s="84" t="s">
        <v>138</v>
      </c>
      <c r="C79" s="83"/>
      <c r="D79" s="83"/>
      <c r="E79" s="57"/>
      <c r="F79" s="58">
        <f>IF($C$77=0,"",IF(C79="[for completion]","",C79/$C$77))</f>
        <v>0</v>
      </c>
      <c r="G79" s="58" t="str">
        <f>IF($D$77=0,"",IF(D79="[for completion]","",D79/$D$77))</f>
        <v/>
      </c>
      <c r="H79" s="30"/>
      <c r="L79" s="30"/>
      <c r="M79" s="30"/>
    </row>
    <row r="80" spans="1:13" hidden="1" outlineLevel="1" x14ac:dyDescent="0.25">
      <c r="A80" s="34" t="s">
        <v>139</v>
      </c>
      <c r="B80" s="84" t="s">
        <v>140</v>
      </c>
      <c r="C80" s="83"/>
      <c r="D80" s="83"/>
      <c r="E80" s="57"/>
      <c r="F80" s="58">
        <f>IF($C$77=0,"",IF(C80="[for completion]","",C80/$C$77))</f>
        <v>0</v>
      </c>
      <c r="G80" s="58" t="str">
        <f>IF($D$77=0,"",IF(D80="[for completion]","",D80/$D$77))</f>
        <v/>
      </c>
      <c r="H80" s="30"/>
      <c r="L80" s="30"/>
      <c r="M80" s="30"/>
    </row>
    <row r="81" spans="1:13" hidden="1" outlineLevel="1" x14ac:dyDescent="0.25">
      <c r="A81" s="34" t="s">
        <v>141</v>
      </c>
      <c r="B81" s="84" t="s">
        <v>142</v>
      </c>
      <c r="C81" s="83"/>
      <c r="D81" s="83"/>
      <c r="E81" s="57"/>
      <c r="F81" s="58">
        <f>IF($C$77=0,"",IF(C81="[for completion]","",C81/$C$77))</f>
        <v>0</v>
      </c>
      <c r="G81" s="58" t="str">
        <f>IF($D$77=0,"",IF(D81="[for completion]","",D81/$D$77))</f>
        <v/>
      </c>
      <c r="H81" s="30"/>
      <c r="L81" s="30"/>
      <c r="M81" s="30"/>
    </row>
    <row r="82" spans="1:13" hidden="1" outlineLevel="1" x14ac:dyDescent="0.25">
      <c r="A82" s="34" t="s">
        <v>143</v>
      </c>
      <c r="B82" s="84" t="s">
        <v>144</v>
      </c>
      <c r="C82" s="83"/>
      <c r="D82" s="83"/>
      <c r="E82" s="57"/>
      <c r="F82" s="58">
        <f>IF($C$77=0,"",IF(C82="[for completion]","",C82/$C$77))</f>
        <v>0</v>
      </c>
      <c r="G82" s="58" t="str">
        <f>IF($D$77=0,"",IF(D82="[for completion]","",D82/$D$77))</f>
        <v/>
      </c>
      <c r="H82" s="30"/>
      <c r="L82" s="30"/>
      <c r="M82" s="30"/>
    </row>
    <row r="83" spans="1:13" hidden="1" outlineLevel="1" x14ac:dyDescent="0.25">
      <c r="A83" s="34" t="s">
        <v>145</v>
      </c>
      <c r="B83" s="84"/>
      <c r="C83" s="69"/>
      <c r="D83" s="69"/>
      <c r="E83" s="57"/>
      <c r="F83" s="58"/>
      <c r="G83" s="58"/>
      <c r="H83" s="30"/>
      <c r="L83" s="30"/>
      <c r="M83" s="30"/>
    </row>
    <row r="84" spans="1:13" hidden="1" outlineLevel="1" x14ac:dyDescent="0.25">
      <c r="A84" s="34" t="s">
        <v>146</v>
      </c>
      <c r="B84" s="84"/>
      <c r="C84" s="69"/>
      <c r="D84" s="69"/>
      <c r="E84" s="57"/>
      <c r="F84" s="58"/>
      <c r="G84" s="58"/>
      <c r="H84" s="30"/>
      <c r="L84" s="30"/>
      <c r="M84" s="30"/>
    </row>
    <row r="85" spans="1:13" hidden="1" outlineLevel="1" x14ac:dyDescent="0.25">
      <c r="A85" s="34" t="s">
        <v>147</v>
      </c>
      <c r="B85" s="84"/>
      <c r="C85" s="69"/>
      <c r="D85" s="69"/>
      <c r="E85" s="57"/>
      <c r="F85" s="58"/>
      <c r="G85" s="58"/>
      <c r="H85" s="30"/>
      <c r="L85" s="30"/>
      <c r="M85" s="30"/>
    </row>
    <row r="86" spans="1:13" hidden="1" outlineLevel="1" x14ac:dyDescent="0.25">
      <c r="A86" s="34" t="s">
        <v>148</v>
      </c>
      <c r="B86" s="82"/>
      <c r="C86" s="69"/>
      <c r="D86" s="69"/>
      <c r="E86" s="57"/>
      <c r="F86" s="58">
        <f>IF($C$77=0,"",IF(C86="[for completion]","",C86/$C$77))</f>
        <v>0</v>
      </c>
      <c r="G86" s="58" t="str">
        <f>IF($D$77=0,"",IF(D86="[for completion]","",D86/$D$77))</f>
        <v/>
      </c>
      <c r="H86" s="30"/>
      <c r="L86" s="30"/>
      <c r="M86" s="30"/>
    </row>
    <row r="87" spans="1:13" hidden="1" outlineLevel="1" x14ac:dyDescent="0.25">
      <c r="A87" s="34" t="s">
        <v>149</v>
      </c>
      <c r="B87" s="84"/>
      <c r="C87" s="69"/>
      <c r="D87" s="69"/>
      <c r="E87" s="57"/>
      <c r="F87" s="58">
        <f>IF($C$77=0,"",IF(C87="[for completion]","",C87/$C$77))</f>
        <v>0</v>
      </c>
      <c r="G87" s="58" t="str">
        <f>IF($D$77=0,"",IF(D87="[for completion]","",D87/$D$77))</f>
        <v/>
      </c>
      <c r="H87" s="30"/>
      <c r="L87" s="30"/>
      <c r="M87" s="30"/>
    </row>
    <row r="88" spans="1:13" ht="15" customHeight="1" collapsed="1" x14ac:dyDescent="0.25">
      <c r="A88" s="60"/>
      <c r="B88" s="61" t="s">
        <v>150</v>
      </c>
      <c r="C88" s="66" t="s">
        <v>151</v>
      </c>
      <c r="D88" s="66" t="s">
        <v>152</v>
      </c>
      <c r="E88" s="62"/>
      <c r="F88" s="63" t="s">
        <v>153</v>
      </c>
      <c r="G88" s="85" t="s">
        <v>154</v>
      </c>
      <c r="H88" s="30"/>
      <c r="L88" s="30"/>
      <c r="M88" s="30"/>
    </row>
    <row r="89" spans="1:13" x14ac:dyDescent="0.25">
      <c r="A89" s="34" t="s">
        <v>155</v>
      </c>
      <c r="B89" s="57" t="s">
        <v>156</v>
      </c>
      <c r="C89" s="78">
        <v>4.4930083355752322</v>
      </c>
      <c r="D89" s="86">
        <v>5.5</v>
      </c>
      <c r="E89" s="52"/>
      <c r="F89" s="79"/>
      <c r="G89" s="80"/>
      <c r="H89" s="30"/>
      <c r="L89" s="30"/>
      <c r="M89" s="30"/>
    </row>
    <row r="90" spans="1:13" x14ac:dyDescent="0.25">
      <c r="B90" s="57"/>
      <c r="E90" s="52"/>
      <c r="F90" s="79"/>
      <c r="G90" s="80"/>
      <c r="H90" s="30"/>
      <c r="L90" s="30"/>
      <c r="M90" s="30"/>
    </row>
    <row r="91" spans="1:13" x14ac:dyDescent="0.25">
      <c r="B91" s="57" t="s">
        <v>157</v>
      </c>
      <c r="C91" s="52"/>
      <c r="D91" s="52"/>
      <c r="E91" s="52"/>
      <c r="F91" s="80"/>
      <c r="G91" s="80"/>
      <c r="H91" s="30"/>
      <c r="L91" s="30"/>
      <c r="M91" s="30"/>
    </row>
    <row r="92" spans="1:13" x14ac:dyDescent="0.25">
      <c r="A92" s="34" t="s">
        <v>158</v>
      </c>
      <c r="B92" s="57" t="s">
        <v>119</v>
      </c>
      <c r="E92" s="52"/>
      <c r="F92" s="80"/>
      <c r="G92" s="80"/>
      <c r="H92" s="30"/>
      <c r="L92" s="30"/>
      <c r="M92" s="30"/>
    </row>
    <row r="93" spans="1:13" x14ac:dyDescent="0.25">
      <c r="A93" s="34" t="s">
        <v>159</v>
      </c>
      <c r="B93" s="81" t="s">
        <v>121</v>
      </c>
      <c r="C93" s="64">
        <v>9737.4</v>
      </c>
      <c r="D93" s="64">
        <v>0</v>
      </c>
      <c r="E93" s="81"/>
      <c r="F93" s="58">
        <f t="shared" ref="F93:F99" si="3">IF($C$100=0,"",IF(C93="[for completion]","",IF(C93="","",C93/$C$100)))</f>
        <v>0.13473798799711928</v>
      </c>
      <c r="G93" s="58">
        <f t="shared" ref="G93:G99" si="4">IF($D$100=0,"",IF(D93="[Mark as ND1 if not relevant]","",IF(D93="","",D93/$D$100)))</f>
        <v>0</v>
      </c>
      <c r="H93" s="30"/>
      <c r="L93" s="30"/>
      <c r="M93" s="30"/>
    </row>
    <row r="94" spans="1:13" x14ac:dyDescent="0.25">
      <c r="A94" s="34" t="s">
        <v>160</v>
      </c>
      <c r="B94" s="81" t="s">
        <v>123</v>
      </c>
      <c r="C94" s="64">
        <v>12129.975</v>
      </c>
      <c r="D94" s="64">
        <v>9737.4</v>
      </c>
      <c r="E94" s="81"/>
      <c r="F94" s="58">
        <f t="shared" si="3"/>
        <v>0.16784443752494063</v>
      </c>
      <c r="G94" s="58">
        <f t="shared" si="4"/>
        <v>0.13473798799711928</v>
      </c>
      <c r="H94" s="30"/>
      <c r="L94" s="30"/>
      <c r="M94" s="30"/>
    </row>
    <row r="95" spans="1:13" x14ac:dyDescent="0.25">
      <c r="A95" s="34" t="s">
        <v>161</v>
      </c>
      <c r="B95" s="81" t="s">
        <v>125</v>
      </c>
      <c r="C95" s="64">
        <v>15701.41</v>
      </c>
      <c r="D95" s="64">
        <v>12129.975</v>
      </c>
      <c r="E95" s="81"/>
      <c r="F95" s="58">
        <f t="shared" si="3"/>
        <v>0.21726296466385775</v>
      </c>
      <c r="G95" s="58">
        <f t="shared" si="4"/>
        <v>0.16784443752494063</v>
      </c>
      <c r="H95" s="30"/>
      <c r="L95" s="30"/>
      <c r="M95" s="30"/>
    </row>
    <row r="96" spans="1:13" x14ac:dyDescent="0.25">
      <c r="A96" s="34" t="s">
        <v>162</v>
      </c>
      <c r="B96" s="81" t="s">
        <v>127</v>
      </c>
      <c r="C96" s="64">
        <v>0</v>
      </c>
      <c r="D96" s="64">
        <v>15701.41</v>
      </c>
      <c r="E96" s="81"/>
      <c r="F96" s="58">
        <f t="shared" si="3"/>
        <v>0</v>
      </c>
      <c r="G96" s="58">
        <f t="shared" si="4"/>
        <v>0.21726296466385775</v>
      </c>
      <c r="H96" s="30"/>
      <c r="L96" s="30"/>
      <c r="M96" s="30"/>
    </row>
    <row r="97" spans="1:14" x14ac:dyDescent="0.25">
      <c r="A97" s="34" t="s">
        <v>163</v>
      </c>
      <c r="B97" s="81" t="s">
        <v>129</v>
      </c>
      <c r="C97" s="64">
        <v>4978.6899999999996</v>
      </c>
      <c r="D97" s="64">
        <v>0</v>
      </c>
      <c r="E97" s="81"/>
      <c r="F97" s="58">
        <f t="shared" si="3"/>
        <v>6.8890943523053139E-2</v>
      </c>
      <c r="G97" s="58">
        <f t="shared" si="4"/>
        <v>0</v>
      </c>
      <c r="H97" s="30"/>
      <c r="L97" s="30"/>
      <c r="M97" s="30"/>
    </row>
    <row r="98" spans="1:14" x14ac:dyDescent="0.25">
      <c r="A98" s="34" t="s">
        <v>164</v>
      </c>
      <c r="B98" s="81" t="s">
        <v>131</v>
      </c>
      <c r="C98" s="64">
        <v>25293.081999999999</v>
      </c>
      <c r="D98" s="64">
        <v>25175.421999999999</v>
      </c>
      <c r="E98" s="81"/>
      <c r="F98" s="58">
        <f t="shared" si="3"/>
        <v>0.34998449061619663</v>
      </c>
      <c r="G98" s="58">
        <f t="shared" si="4"/>
        <v>0.34835641005385548</v>
      </c>
      <c r="H98" s="30"/>
      <c r="L98" s="30"/>
      <c r="M98" s="30"/>
    </row>
    <row r="99" spans="1:14" x14ac:dyDescent="0.25">
      <c r="A99" s="34" t="s">
        <v>165</v>
      </c>
      <c r="B99" s="81" t="s">
        <v>133</v>
      </c>
      <c r="C99" s="64">
        <v>4428.5940000000001</v>
      </c>
      <c r="D99" s="64">
        <v>9524.9439999999995</v>
      </c>
      <c r="E99" s="81"/>
      <c r="F99" s="58">
        <f t="shared" si="3"/>
        <v>6.1279175674832549E-2</v>
      </c>
      <c r="G99" s="58">
        <f t="shared" si="4"/>
        <v>0.13179819976022689</v>
      </c>
      <c r="H99" s="30"/>
      <c r="L99" s="30"/>
      <c r="M99" s="30"/>
    </row>
    <row r="100" spans="1:14" x14ac:dyDescent="0.25">
      <c r="A100" s="34" t="s">
        <v>166</v>
      </c>
      <c r="B100" s="82" t="s">
        <v>102</v>
      </c>
      <c r="C100" s="87">
        <f>SUM(C93:C99)</f>
        <v>72269.150999999998</v>
      </c>
      <c r="D100" s="87">
        <f>SUM(D93:D99)</f>
        <v>72269.150999999998</v>
      </c>
      <c r="E100" s="57"/>
      <c r="F100" s="58">
        <f>SUM(F93:F99)</f>
        <v>1</v>
      </c>
      <c r="G100" s="58">
        <f>SUM(G93:G99)</f>
        <v>1</v>
      </c>
      <c r="H100" s="30"/>
      <c r="L100" s="30"/>
      <c r="M100" s="30"/>
    </row>
    <row r="101" spans="1:14" hidden="1" outlineLevel="1" x14ac:dyDescent="0.25">
      <c r="A101" s="34" t="s">
        <v>167</v>
      </c>
      <c r="B101" s="84" t="s">
        <v>136</v>
      </c>
      <c r="C101" s="69"/>
      <c r="D101" s="69"/>
      <c r="E101" s="57"/>
      <c r="F101" s="58">
        <f>IF($C$100=0,"",IF(C101="[for completion]","",C101/$C$100))</f>
        <v>0</v>
      </c>
      <c r="G101" s="58">
        <f>IF($D$100=0,"",IF(D101="[for completion]","",D101/$D$100))</f>
        <v>0</v>
      </c>
      <c r="H101" s="30"/>
      <c r="L101" s="30"/>
      <c r="M101" s="30"/>
    </row>
    <row r="102" spans="1:14" hidden="1" outlineLevel="1" x14ac:dyDescent="0.25">
      <c r="A102" s="34" t="s">
        <v>168</v>
      </c>
      <c r="B102" s="84" t="s">
        <v>138</v>
      </c>
      <c r="C102" s="69"/>
      <c r="D102" s="69"/>
      <c r="E102" s="57"/>
      <c r="F102" s="58">
        <f>IF($C$100=0,"",IF(C102="[for completion]","",C102/$C$100))</f>
        <v>0</v>
      </c>
      <c r="G102" s="58">
        <f>IF($D$100=0,"",IF(D102="[for completion]","",D102/$D$100))</f>
        <v>0</v>
      </c>
      <c r="H102" s="30"/>
      <c r="L102" s="30"/>
      <c r="M102" s="30"/>
    </row>
    <row r="103" spans="1:14" hidden="1" outlineLevel="1" x14ac:dyDescent="0.25">
      <c r="A103" s="34" t="s">
        <v>169</v>
      </c>
      <c r="B103" s="84" t="s">
        <v>140</v>
      </c>
      <c r="C103" s="69"/>
      <c r="D103" s="69"/>
      <c r="E103" s="57"/>
      <c r="F103" s="58">
        <f>IF($C$100=0,"",IF(C103="[for completion]","",C103/$C$100))</f>
        <v>0</v>
      </c>
      <c r="G103" s="58">
        <f>IF($D$100=0,"",IF(D103="[for completion]","",D103/$D$100))</f>
        <v>0</v>
      </c>
      <c r="H103" s="30"/>
      <c r="L103" s="30"/>
      <c r="M103" s="30"/>
    </row>
    <row r="104" spans="1:14" hidden="1" outlineLevel="1" x14ac:dyDescent="0.25">
      <c r="A104" s="34" t="s">
        <v>170</v>
      </c>
      <c r="B104" s="84" t="s">
        <v>142</v>
      </c>
      <c r="C104" s="69"/>
      <c r="D104" s="69"/>
      <c r="E104" s="57"/>
      <c r="F104" s="58">
        <f>IF($C$100=0,"",IF(C104="[for completion]","",C104/$C$100))</f>
        <v>0</v>
      </c>
      <c r="G104" s="58">
        <f>IF($D$100=0,"",IF(D104="[for completion]","",D104/$D$100))</f>
        <v>0</v>
      </c>
      <c r="H104" s="30"/>
      <c r="L104" s="30"/>
      <c r="M104" s="30"/>
    </row>
    <row r="105" spans="1:14" hidden="1" outlineLevel="1" x14ac:dyDescent="0.25">
      <c r="A105" s="34" t="s">
        <v>171</v>
      </c>
      <c r="B105" s="84" t="s">
        <v>144</v>
      </c>
      <c r="C105" s="69"/>
      <c r="D105" s="69"/>
      <c r="E105" s="57"/>
      <c r="F105" s="58">
        <f>IF($C$100=0,"",IF(C105="[for completion]","",C105/$C$100))</f>
        <v>0</v>
      </c>
      <c r="G105" s="58">
        <f>IF($D$100=0,"",IF(D105="[for completion]","",D105/$D$100))</f>
        <v>0</v>
      </c>
      <c r="H105" s="30"/>
      <c r="L105" s="30"/>
      <c r="M105" s="30"/>
    </row>
    <row r="106" spans="1:14" hidden="1" outlineLevel="1" x14ac:dyDescent="0.25">
      <c r="A106" s="34" t="s">
        <v>172</v>
      </c>
      <c r="B106" s="84"/>
      <c r="C106" s="69"/>
      <c r="D106" s="69"/>
      <c r="E106" s="57"/>
      <c r="F106" s="58"/>
      <c r="G106" s="58"/>
      <c r="H106" s="30"/>
      <c r="L106" s="30"/>
      <c r="M106" s="30"/>
    </row>
    <row r="107" spans="1:14" hidden="1" outlineLevel="1" x14ac:dyDescent="0.25">
      <c r="A107" s="34" t="s">
        <v>173</v>
      </c>
      <c r="B107" s="84"/>
      <c r="C107" s="69"/>
      <c r="D107" s="69"/>
      <c r="E107" s="57"/>
      <c r="F107" s="58"/>
      <c r="G107" s="58"/>
      <c r="H107" s="30"/>
      <c r="L107" s="30"/>
      <c r="M107" s="30"/>
    </row>
    <row r="108" spans="1:14" hidden="1" outlineLevel="1" x14ac:dyDescent="0.25">
      <c r="A108" s="34" t="s">
        <v>174</v>
      </c>
      <c r="B108" s="82"/>
      <c r="C108" s="69"/>
      <c r="D108" s="69"/>
      <c r="E108" s="57"/>
      <c r="F108" s="58"/>
      <c r="G108" s="58"/>
      <c r="H108" s="30"/>
      <c r="L108" s="30"/>
      <c r="M108" s="30"/>
    </row>
    <row r="109" spans="1:14" hidden="1" outlineLevel="1" x14ac:dyDescent="0.25">
      <c r="A109" s="34" t="s">
        <v>175</v>
      </c>
      <c r="B109" s="84"/>
      <c r="C109" s="69"/>
      <c r="D109" s="69"/>
      <c r="E109" s="57"/>
      <c r="F109" s="58"/>
      <c r="G109" s="58"/>
      <c r="H109" s="30"/>
      <c r="L109" s="30"/>
      <c r="M109" s="30"/>
    </row>
    <row r="110" spans="1:14" hidden="1" outlineLevel="1" x14ac:dyDescent="0.25">
      <c r="A110" s="34" t="s">
        <v>176</v>
      </c>
      <c r="B110" s="84"/>
      <c r="C110" s="69"/>
      <c r="D110" s="69"/>
      <c r="E110" s="57"/>
      <c r="F110" s="58"/>
      <c r="G110" s="58"/>
      <c r="H110" s="30"/>
      <c r="L110" s="30"/>
      <c r="M110" s="30"/>
    </row>
    <row r="111" spans="1:14" ht="15" customHeight="1" collapsed="1" x14ac:dyDescent="0.25">
      <c r="A111" s="60"/>
      <c r="B111" s="61" t="s">
        <v>177</v>
      </c>
      <c r="C111" s="88" t="s">
        <v>178</v>
      </c>
      <c r="D111" s="88" t="s">
        <v>179</v>
      </c>
      <c r="E111" s="62"/>
      <c r="F111" s="63" t="s">
        <v>180</v>
      </c>
      <c r="G111" s="63" t="s">
        <v>181</v>
      </c>
      <c r="H111" s="30"/>
      <c r="L111" s="30"/>
      <c r="M111" s="30"/>
    </row>
    <row r="112" spans="1:14" s="91" customFormat="1" x14ac:dyDescent="0.25">
      <c r="A112" s="34" t="s">
        <v>182</v>
      </c>
      <c r="B112" s="57" t="s">
        <v>183</v>
      </c>
      <c r="C112" s="89">
        <v>0</v>
      </c>
      <c r="D112" s="34"/>
      <c r="E112" s="90"/>
      <c r="F112" s="58">
        <f t="shared" ref="F112:F128" si="5">IF($C$129=0,"",IF(C112="[for completion]","",IF(C112="","",C112/$C$129)))</f>
        <v>0</v>
      </c>
      <c r="G112" s="58" t="str">
        <f t="shared" ref="G112:G128" si="6">IF($D$129=0,"",IF(D112="[for completion]","",IF(D112="","",D112/$D$129)))</f>
        <v/>
      </c>
      <c r="I112" s="34"/>
      <c r="J112" s="34"/>
      <c r="K112" s="34"/>
      <c r="L112" s="30" t="s">
        <v>184</v>
      </c>
      <c r="M112" s="30"/>
      <c r="N112" s="30"/>
    </row>
    <row r="113" spans="1:14" s="91" customFormat="1" x14ac:dyDescent="0.25">
      <c r="A113" s="34" t="s">
        <v>185</v>
      </c>
      <c r="B113" s="57" t="s">
        <v>186</v>
      </c>
      <c r="C113" s="89">
        <v>0</v>
      </c>
      <c r="D113" s="34"/>
      <c r="E113" s="90"/>
      <c r="F113" s="58">
        <f t="shared" si="5"/>
        <v>0</v>
      </c>
      <c r="G113" s="58" t="str">
        <f t="shared" si="6"/>
        <v/>
      </c>
      <c r="I113" s="34"/>
      <c r="J113" s="34"/>
      <c r="K113" s="34"/>
      <c r="L113" s="57" t="s">
        <v>186</v>
      </c>
      <c r="M113" s="30"/>
      <c r="N113" s="30"/>
    </row>
    <row r="114" spans="1:14" s="91" customFormat="1" x14ac:dyDescent="0.25">
      <c r="A114" s="34" t="s">
        <v>187</v>
      </c>
      <c r="B114" s="57" t="s">
        <v>188</v>
      </c>
      <c r="C114" s="89">
        <v>0</v>
      </c>
      <c r="D114" s="34"/>
      <c r="E114" s="90"/>
      <c r="F114" s="58">
        <f t="shared" si="5"/>
        <v>0</v>
      </c>
      <c r="G114" s="58" t="str">
        <f t="shared" si="6"/>
        <v/>
      </c>
      <c r="I114" s="34"/>
      <c r="J114" s="34"/>
      <c r="K114" s="34"/>
      <c r="L114" s="57" t="s">
        <v>188</v>
      </c>
      <c r="M114" s="30"/>
      <c r="N114" s="30"/>
    </row>
    <row r="115" spans="1:14" s="91" customFormat="1" x14ac:dyDescent="0.25">
      <c r="A115" s="34" t="s">
        <v>189</v>
      </c>
      <c r="B115" s="57" t="s">
        <v>190</v>
      </c>
      <c r="C115" s="89">
        <v>0</v>
      </c>
      <c r="D115" s="34"/>
      <c r="E115" s="90"/>
      <c r="F115" s="58">
        <f t="shared" si="5"/>
        <v>0</v>
      </c>
      <c r="G115" s="58" t="str">
        <f t="shared" si="6"/>
        <v/>
      </c>
      <c r="I115" s="34"/>
      <c r="J115" s="34"/>
      <c r="K115" s="34"/>
      <c r="L115" s="57" t="s">
        <v>190</v>
      </c>
      <c r="M115" s="30"/>
      <c r="N115" s="30"/>
    </row>
    <row r="116" spans="1:14" s="91" customFormat="1" x14ac:dyDescent="0.25">
      <c r="A116" s="34" t="s">
        <v>191</v>
      </c>
      <c r="B116" s="57" t="s">
        <v>192</v>
      </c>
      <c r="C116" s="89">
        <v>0</v>
      </c>
      <c r="D116" s="34"/>
      <c r="E116" s="90"/>
      <c r="F116" s="58">
        <f t="shared" si="5"/>
        <v>0</v>
      </c>
      <c r="G116" s="58" t="str">
        <f t="shared" si="6"/>
        <v/>
      </c>
      <c r="I116" s="34"/>
      <c r="J116" s="34"/>
      <c r="K116" s="34"/>
      <c r="L116" s="57" t="s">
        <v>192</v>
      </c>
      <c r="M116" s="30"/>
      <c r="N116" s="30"/>
    </row>
    <row r="117" spans="1:14" s="91" customFormat="1" x14ac:dyDescent="0.25">
      <c r="A117" s="34" t="s">
        <v>193</v>
      </c>
      <c r="B117" s="57" t="s">
        <v>194</v>
      </c>
      <c r="C117" s="89">
        <v>0</v>
      </c>
      <c r="D117" s="34"/>
      <c r="E117" s="57"/>
      <c r="F117" s="58">
        <f t="shared" si="5"/>
        <v>0</v>
      </c>
      <c r="G117" s="58" t="str">
        <f t="shared" si="6"/>
        <v/>
      </c>
      <c r="I117" s="34"/>
      <c r="J117" s="34"/>
      <c r="K117" s="34"/>
      <c r="L117" s="57" t="s">
        <v>194</v>
      </c>
      <c r="M117" s="30"/>
      <c r="N117" s="30"/>
    </row>
    <row r="118" spans="1:14" x14ac:dyDescent="0.25">
      <c r="A118" s="34" t="s">
        <v>195</v>
      </c>
      <c r="B118" s="57" t="s">
        <v>196</v>
      </c>
      <c r="C118" s="89">
        <v>0</v>
      </c>
      <c r="E118" s="57"/>
      <c r="F118" s="58">
        <f t="shared" si="5"/>
        <v>0</v>
      </c>
      <c r="G118" s="58" t="str">
        <f t="shared" si="6"/>
        <v/>
      </c>
      <c r="L118" s="57" t="s">
        <v>196</v>
      </c>
      <c r="M118" s="30"/>
    </row>
    <row r="119" spans="1:14" x14ac:dyDescent="0.25">
      <c r="A119" s="34" t="s">
        <v>197</v>
      </c>
      <c r="B119" s="57" t="s">
        <v>198</v>
      </c>
      <c r="C119" s="89">
        <v>0</v>
      </c>
      <c r="E119" s="57"/>
      <c r="F119" s="58">
        <f t="shared" si="5"/>
        <v>0</v>
      </c>
      <c r="G119" s="58" t="str">
        <f t="shared" si="6"/>
        <v/>
      </c>
      <c r="L119" s="57" t="s">
        <v>198</v>
      </c>
      <c r="M119" s="30"/>
    </row>
    <row r="120" spans="1:14" x14ac:dyDescent="0.25">
      <c r="A120" s="34" t="s">
        <v>199</v>
      </c>
      <c r="B120" s="57" t="s">
        <v>200</v>
      </c>
      <c r="C120" s="89">
        <v>0</v>
      </c>
      <c r="E120" s="57"/>
      <c r="F120" s="58">
        <f t="shared" si="5"/>
        <v>0</v>
      </c>
      <c r="G120" s="58" t="str">
        <f t="shared" si="6"/>
        <v/>
      </c>
      <c r="L120" s="57" t="s">
        <v>200</v>
      </c>
      <c r="M120" s="30"/>
    </row>
    <row r="121" spans="1:14" x14ac:dyDescent="0.25">
      <c r="A121" s="34" t="s">
        <v>201</v>
      </c>
      <c r="B121" s="57" t="s">
        <v>202</v>
      </c>
      <c r="C121" s="89">
        <v>0</v>
      </c>
      <c r="E121" s="57"/>
      <c r="F121" s="58">
        <f t="shared" si="5"/>
        <v>0</v>
      </c>
      <c r="G121" s="58" t="str">
        <f t="shared" si="6"/>
        <v/>
      </c>
      <c r="L121" s="57"/>
      <c r="M121" s="30"/>
    </row>
    <row r="122" spans="1:14" x14ac:dyDescent="0.25">
      <c r="A122" s="34" t="s">
        <v>203</v>
      </c>
      <c r="B122" s="57" t="s">
        <v>204</v>
      </c>
      <c r="C122" s="89">
        <v>0</v>
      </c>
      <c r="E122" s="57"/>
      <c r="F122" s="58">
        <f t="shared" si="5"/>
        <v>0</v>
      </c>
      <c r="G122" s="58" t="str">
        <f t="shared" si="6"/>
        <v/>
      </c>
      <c r="L122" s="57" t="s">
        <v>204</v>
      </c>
      <c r="M122" s="30"/>
    </row>
    <row r="123" spans="1:14" x14ac:dyDescent="0.25">
      <c r="A123" s="34" t="s">
        <v>205</v>
      </c>
      <c r="B123" s="57" t="s">
        <v>19</v>
      </c>
      <c r="C123" s="64">
        <v>78711.294031539626</v>
      </c>
      <c r="E123" s="57"/>
      <c r="F123" s="58">
        <f t="shared" si="5"/>
        <v>1</v>
      </c>
      <c r="G123" s="58" t="str">
        <f t="shared" si="6"/>
        <v/>
      </c>
      <c r="L123" s="57" t="s">
        <v>19</v>
      </c>
      <c r="M123" s="30"/>
    </row>
    <row r="124" spans="1:14" x14ac:dyDescent="0.25">
      <c r="A124" s="34" t="s">
        <v>206</v>
      </c>
      <c r="B124" s="81" t="s">
        <v>207</v>
      </c>
      <c r="C124" s="89">
        <v>0</v>
      </c>
      <c r="E124" s="57"/>
      <c r="F124" s="58">
        <f t="shared" si="5"/>
        <v>0</v>
      </c>
      <c r="G124" s="58" t="str">
        <f t="shared" si="6"/>
        <v/>
      </c>
      <c r="L124" s="81" t="s">
        <v>207</v>
      </c>
      <c r="M124" s="30"/>
    </row>
    <row r="125" spans="1:14" x14ac:dyDescent="0.25">
      <c r="A125" s="34" t="s">
        <v>208</v>
      </c>
      <c r="B125" s="57" t="s">
        <v>209</v>
      </c>
      <c r="C125" s="89">
        <v>0</v>
      </c>
      <c r="E125" s="57"/>
      <c r="F125" s="58">
        <f t="shared" si="5"/>
        <v>0</v>
      </c>
      <c r="G125" s="58" t="str">
        <f t="shared" si="6"/>
        <v/>
      </c>
      <c r="L125" s="57" t="s">
        <v>209</v>
      </c>
      <c r="M125" s="30"/>
    </row>
    <row r="126" spans="1:14" x14ac:dyDescent="0.25">
      <c r="A126" s="34" t="s">
        <v>210</v>
      </c>
      <c r="B126" s="57" t="s">
        <v>211</v>
      </c>
      <c r="C126" s="89">
        <v>0</v>
      </c>
      <c r="E126" s="57"/>
      <c r="F126" s="58">
        <f t="shared" si="5"/>
        <v>0</v>
      </c>
      <c r="G126" s="58" t="str">
        <f t="shared" si="6"/>
        <v/>
      </c>
      <c r="H126" s="76"/>
      <c r="L126" s="57" t="s">
        <v>211</v>
      </c>
      <c r="M126" s="30"/>
    </row>
    <row r="127" spans="1:14" x14ac:dyDescent="0.25">
      <c r="A127" s="34" t="s">
        <v>212</v>
      </c>
      <c r="B127" s="57" t="s">
        <v>213</v>
      </c>
      <c r="C127" s="89">
        <v>0</v>
      </c>
      <c r="E127" s="57"/>
      <c r="F127" s="58">
        <f t="shared" si="5"/>
        <v>0</v>
      </c>
      <c r="G127" s="58" t="str">
        <f t="shared" si="6"/>
        <v/>
      </c>
      <c r="H127" s="30"/>
      <c r="L127" s="57" t="s">
        <v>213</v>
      </c>
      <c r="M127" s="30"/>
    </row>
    <row r="128" spans="1:14" x14ac:dyDescent="0.25">
      <c r="A128" s="34" t="s">
        <v>214</v>
      </c>
      <c r="B128" s="57" t="s">
        <v>100</v>
      </c>
      <c r="C128" s="89">
        <v>0</v>
      </c>
      <c r="E128" s="57"/>
      <c r="F128" s="58">
        <f t="shared" si="5"/>
        <v>0</v>
      </c>
      <c r="G128" s="58" t="str">
        <f t="shared" si="6"/>
        <v/>
      </c>
      <c r="H128" s="30"/>
      <c r="L128" s="30"/>
      <c r="M128" s="30"/>
    </row>
    <row r="129" spans="1:14" x14ac:dyDescent="0.25">
      <c r="A129" s="34" t="s">
        <v>215</v>
      </c>
      <c r="B129" s="82" t="s">
        <v>102</v>
      </c>
      <c r="C129" s="89">
        <f>SUM(C112:C128)</f>
        <v>78711.294031539626</v>
      </c>
      <c r="D129" s="89">
        <f>SUM(D112:D128)</f>
        <v>0</v>
      </c>
      <c r="E129" s="57"/>
      <c r="F129" s="39">
        <f>SUM(F112:F128)</f>
        <v>1</v>
      </c>
      <c r="G129" s="39">
        <f>SUM(G112:G128)</f>
        <v>0</v>
      </c>
      <c r="H129" s="30"/>
      <c r="L129" s="30"/>
      <c r="M129" s="30"/>
    </row>
    <row r="130" spans="1:14" hidden="1" outlineLevel="1" x14ac:dyDescent="0.25">
      <c r="A130" s="34" t="s">
        <v>216</v>
      </c>
      <c r="B130" s="73" t="s">
        <v>104</v>
      </c>
      <c r="E130" s="57"/>
      <c r="F130" s="58" t="str">
        <f>IF($C$129=0,"",IF(C130="[for completion]","",IF(C130="","",C130/$C$129)))</f>
        <v/>
      </c>
      <c r="G130" s="58" t="str">
        <f>IF($D$129=0,"",IF(D130="[for completion]","",IF(D130="","",D130/$D$129)))</f>
        <v/>
      </c>
      <c r="H130" s="30"/>
      <c r="L130" s="30"/>
      <c r="M130" s="30"/>
    </row>
    <row r="131" spans="1:14" hidden="1" outlineLevel="1" x14ac:dyDescent="0.25">
      <c r="A131" s="34" t="s">
        <v>217</v>
      </c>
      <c r="B131" s="73" t="s">
        <v>104</v>
      </c>
      <c r="E131" s="57"/>
      <c r="F131" s="58">
        <f t="shared" ref="F131:F136" si="7">IF($C$129=0,"",IF(C131="[for completion]","",C131/$C$129))</f>
        <v>0</v>
      </c>
      <c r="G131" s="58" t="str">
        <f t="shared" ref="G131:G136" si="8">IF($D$129=0,"",IF(D131="[for completion]","",D131/$D$129))</f>
        <v/>
      </c>
      <c r="H131" s="30"/>
      <c r="L131" s="30"/>
      <c r="M131" s="30"/>
    </row>
    <row r="132" spans="1:14" hidden="1" outlineLevel="1" x14ac:dyDescent="0.25">
      <c r="A132" s="34" t="s">
        <v>218</v>
      </c>
      <c r="B132" s="73" t="s">
        <v>104</v>
      </c>
      <c r="E132" s="57"/>
      <c r="F132" s="58">
        <f t="shared" si="7"/>
        <v>0</v>
      </c>
      <c r="G132" s="58" t="str">
        <f t="shared" si="8"/>
        <v/>
      </c>
      <c r="H132" s="30"/>
      <c r="L132" s="30"/>
      <c r="M132" s="30"/>
    </row>
    <row r="133" spans="1:14" hidden="1" outlineLevel="1" x14ac:dyDescent="0.25">
      <c r="A133" s="34" t="s">
        <v>219</v>
      </c>
      <c r="B133" s="73" t="s">
        <v>104</v>
      </c>
      <c r="E133" s="57"/>
      <c r="F133" s="58">
        <f t="shared" si="7"/>
        <v>0</v>
      </c>
      <c r="G133" s="58" t="str">
        <f t="shared" si="8"/>
        <v/>
      </c>
      <c r="H133" s="30"/>
      <c r="L133" s="30"/>
      <c r="M133" s="30"/>
    </row>
    <row r="134" spans="1:14" hidden="1" outlineLevel="1" x14ac:dyDescent="0.25">
      <c r="A134" s="34" t="s">
        <v>220</v>
      </c>
      <c r="B134" s="73" t="s">
        <v>104</v>
      </c>
      <c r="E134" s="57"/>
      <c r="F134" s="58">
        <f t="shared" si="7"/>
        <v>0</v>
      </c>
      <c r="G134" s="58" t="str">
        <f t="shared" si="8"/>
        <v/>
      </c>
      <c r="H134" s="30"/>
      <c r="L134" s="30"/>
      <c r="M134" s="30"/>
    </row>
    <row r="135" spans="1:14" hidden="1" outlineLevel="1" x14ac:dyDescent="0.25">
      <c r="A135" s="34" t="s">
        <v>221</v>
      </c>
      <c r="B135" s="73" t="s">
        <v>104</v>
      </c>
      <c r="E135" s="57"/>
      <c r="F135" s="58">
        <f t="shared" si="7"/>
        <v>0</v>
      </c>
      <c r="G135" s="58" t="str">
        <f t="shared" si="8"/>
        <v/>
      </c>
      <c r="H135" s="30"/>
      <c r="L135" s="30"/>
      <c r="M135" s="30"/>
    </row>
    <row r="136" spans="1:14" hidden="1" outlineLevel="1" x14ac:dyDescent="0.25">
      <c r="A136" s="34" t="s">
        <v>222</v>
      </c>
      <c r="B136" s="73" t="s">
        <v>104</v>
      </c>
      <c r="E136" s="57"/>
      <c r="F136" s="58">
        <f t="shared" si="7"/>
        <v>0</v>
      </c>
      <c r="G136" s="58" t="str">
        <f t="shared" si="8"/>
        <v/>
      </c>
      <c r="H136" s="30"/>
      <c r="L136" s="30"/>
      <c r="M136" s="30"/>
    </row>
    <row r="137" spans="1:14" ht="15" customHeight="1" collapsed="1" x14ac:dyDescent="0.25">
      <c r="A137" s="60"/>
      <c r="B137" s="61" t="s">
        <v>223</v>
      </c>
      <c r="C137" s="88" t="s">
        <v>178</v>
      </c>
      <c r="D137" s="88" t="s">
        <v>179</v>
      </c>
      <c r="E137" s="62"/>
      <c r="F137" s="63" t="s">
        <v>180</v>
      </c>
      <c r="G137" s="63" t="s">
        <v>181</v>
      </c>
      <c r="H137" s="30"/>
      <c r="L137" s="30"/>
      <c r="M137" s="30"/>
    </row>
    <row r="138" spans="1:14" s="91" customFormat="1" x14ac:dyDescent="0.25">
      <c r="A138" s="34" t="s">
        <v>224</v>
      </c>
      <c r="B138" s="57" t="s">
        <v>183</v>
      </c>
      <c r="C138" s="64">
        <v>5145</v>
      </c>
      <c r="D138" s="64">
        <v>50047.951000000001</v>
      </c>
      <c r="E138" s="90"/>
      <c r="F138" s="58">
        <f t="shared" ref="F138:F154" si="9">IF($C$155=0,"",IF(C138="[for completion]","",IF(C138="","",C138/$C$155)))</f>
        <v>0.22560841920631441</v>
      </c>
      <c r="G138" s="58">
        <f t="shared" ref="G138:G154" si="10">IF($D$155=0,"",IF(D138="[for completion]","",IF(D138="","",D138/$D$155)))</f>
        <v>0.69252164038844188</v>
      </c>
      <c r="H138" s="30"/>
      <c r="I138" s="34"/>
      <c r="J138" s="34"/>
      <c r="K138" s="34"/>
      <c r="L138" s="30"/>
      <c r="M138" s="30"/>
      <c r="N138" s="30"/>
    </row>
    <row r="139" spans="1:14" s="91" customFormat="1" x14ac:dyDescent="0.25">
      <c r="A139" s="34" t="s">
        <v>225</v>
      </c>
      <c r="B139" s="57" t="s">
        <v>186</v>
      </c>
      <c r="C139" s="64">
        <v>0</v>
      </c>
      <c r="D139" s="64">
        <v>0</v>
      </c>
      <c r="E139" s="90"/>
      <c r="F139" s="58">
        <f t="shared" si="9"/>
        <v>0</v>
      </c>
      <c r="G139" s="58">
        <f t="shared" si="10"/>
        <v>0</v>
      </c>
      <c r="H139" s="30"/>
      <c r="I139" s="34"/>
      <c r="J139" s="34"/>
      <c r="K139" s="34"/>
      <c r="L139" s="30"/>
      <c r="M139" s="30"/>
      <c r="N139" s="30"/>
    </row>
    <row r="140" spans="1:14" s="91" customFormat="1" x14ac:dyDescent="0.25">
      <c r="A140" s="34" t="s">
        <v>226</v>
      </c>
      <c r="B140" s="57" t="s">
        <v>188</v>
      </c>
      <c r="C140" s="64">
        <v>0</v>
      </c>
      <c r="D140" s="64">
        <v>0</v>
      </c>
      <c r="E140" s="90"/>
      <c r="F140" s="58">
        <f t="shared" si="9"/>
        <v>0</v>
      </c>
      <c r="G140" s="58">
        <f t="shared" si="10"/>
        <v>0</v>
      </c>
      <c r="H140" s="30"/>
      <c r="I140" s="34"/>
      <c r="J140" s="34"/>
      <c r="K140" s="34"/>
      <c r="L140" s="30"/>
      <c r="M140" s="30"/>
      <c r="N140" s="30"/>
    </row>
    <row r="141" spans="1:14" s="91" customFormat="1" x14ac:dyDescent="0.25">
      <c r="A141" s="34" t="s">
        <v>227</v>
      </c>
      <c r="B141" s="57" t="s">
        <v>190</v>
      </c>
      <c r="C141" s="64">
        <v>0</v>
      </c>
      <c r="D141" s="64">
        <v>0</v>
      </c>
      <c r="E141" s="90"/>
      <c r="F141" s="58">
        <f t="shared" si="9"/>
        <v>0</v>
      </c>
      <c r="G141" s="58">
        <f t="shared" si="10"/>
        <v>0</v>
      </c>
      <c r="H141" s="30"/>
      <c r="I141" s="34"/>
      <c r="J141" s="34"/>
      <c r="K141" s="34"/>
      <c r="L141" s="30"/>
      <c r="M141" s="30"/>
      <c r="N141" s="30"/>
    </row>
    <row r="142" spans="1:14" s="91" customFormat="1" x14ac:dyDescent="0.25">
      <c r="A142" s="34" t="s">
        <v>228</v>
      </c>
      <c r="B142" s="57" t="s">
        <v>192</v>
      </c>
      <c r="C142" s="64">
        <v>0</v>
      </c>
      <c r="D142" s="64">
        <v>0</v>
      </c>
      <c r="E142" s="90"/>
      <c r="F142" s="58">
        <f t="shared" si="9"/>
        <v>0</v>
      </c>
      <c r="G142" s="58">
        <f t="shared" si="10"/>
        <v>0</v>
      </c>
      <c r="H142" s="30"/>
      <c r="I142" s="34"/>
      <c r="J142" s="34"/>
      <c r="K142" s="34"/>
      <c r="L142" s="30"/>
      <c r="M142" s="30"/>
      <c r="N142" s="30"/>
    </row>
    <row r="143" spans="1:14" s="91" customFormat="1" x14ac:dyDescent="0.25">
      <c r="A143" s="34" t="s">
        <v>229</v>
      </c>
      <c r="B143" s="57" t="s">
        <v>194</v>
      </c>
      <c r="C143" s="64">
        <v>0</v>
      </c>
      <c r="D143" s="64">
        <v>0</v>
      </c>
      <c r="E143" s="57"/>
      <c r="F143" s="58">
        <f t="shared" si="9"/>
        <v>0</v>
      </c>
      <c r="G143" s="58">
        <f t="shared" si="10"/>
        <v>0</v>
      </c>
      <c r="H143" s="30"/>
      <c r="I143" s="34"/>
      <c r="J143" s="34"/>
      <c r="K143" s="34"/>
      <c r="L143" s="30"/>
      <c r="M143" s="30"/>
      <c r="N143" s="30"/>
    </row>
    <row r="144" spans="1:14" x14ac:dyDescent="0.25">
      <c r="A144" s="34" t="s">
        <v>230</v>
      </c>
      <c r="B144" s="57" t="s">
        <v>196</v>
      </c>
      <c r="C144" s="64">
        <v>0</v>
      </c>
      <c r="D144" s="64">
        <v>0</v>
      </c>
      <c r="E144" s="57"/>
      <c r="F144" s="58">
        <f t="shared" si="9"/>
        <v>0</v>
      </c>
      <c r="G144" s="58">
        <f t="shared" si="10"/>
        <v>0</v>
      </c>
      <c r="H144" s="30"/>
      <c r="L144" s="30"/>
      <c r="M144" s="30"/>
    </row>
    <row r="145" spans="1:13" x14ac:dyDescent="0.25">
      <c r="A145" s="34" t="s">
        <v>231</v>
      </c>
      <c r="B145" s="57" t="s">
        <v>198</v>
      </c>
      <c r="C145" s="64">
        <v>0</v>
      </c>
      <c r="D145" s="64">
        <v>0</v>
      </c>
      <c r="E145" s="57"/>
      <c r="F145" s="58">
        <f t="shared" si="9"/>
        <v>0</v>
      </c>
      <c r="G145" s="58">
        <f t="shared" si="10"/>
        <v>0</v>
      </c>
      <c r="H145" s="30"/>
      <c r="L145" s="30"/>
      <c r="M145" s="30"/>
    </row>
    <row r="146" spans="1:13" x14ac:dyDescent="0.25">
      <c r="A146" s="34" t="s">
        <v>232</v>
      </c>
      <c r="B146" s="57" t="s">
        <v>200</v>
      </c>
      <c r="C146" s="64">
        <v>0</v>
      </c>
      <c r="D146" s="64">
        <v>0</v>
      </c>
      <c r="E146" s="57"/>
      <c r="F146" s="58">
        <f t="shared" si="9"/>
        <v>0</v>
      </c>
      <c r="G146" s="58">
        <f t="shared" si="10"/>
        <v>0</v>
      </c>
      <c r="H146" s="30"/>
      <c r="L146" s="30"/>
      <c r="M146" s="30"/>
    </row>
    <row r="147" spans="1:13" x14ac:dyDescent="0.25">
      <c r="A147" s="34" t="s">
        <v>233</v>
      </c>
      <c r="B147" s="57" t="s">
        <v>202</v>
      </c>
      <c r="C147" s="64">
        <v>0</v>
      </c>
      <c r="D147" s="64">
        <v>0</v>
      </c>
      <c r="E147" s="57"/>
      <c r="F147" s="58">
        <f t="shared" si="9"/>
        <v>0</v>
      </c>
      <c r="G147" s="58">
        <f t="shared" si="10"/>
        <v>0</v>
      </c>
      <c r="H147" s="30"/>
      <c r="L147" s="30"/>
      <c r="M147" s="30"/>
    </row>
    <row r="148" spans="1:13" x14ac:dyDescent="0.25">
      <c r="A148" s="34" t="s">
        <v>234</v>
      </c>
      <c r="B148" s="57" t="s">
        <v>204</v>
      </c>
      <c r="C148" s="64">
        <v>0</v>
      </c>
      <c r="D148" s="64">
        <v>0</v>
      </c>
      <c r="E148" s="57"/>
      <c r="F148" s="58">
        <f t="shared" si="9"/>
        <v>0</v>
      </c>
      <c r="G148" s="58">
        <f t="shared" si="10"/>
        <v>0</v>
      </c>
      <c r="H148" s="30"/>
      <c r="L148" s="30"/>
      <c r="M148" s="30"/>
    </row>
    <row r="149" spans="1:13" x14ac:dyDescent="0.25">
      <c r="A149" s="34" t="s">
        <v>235</v>
      </c>
      <c r="B149" s="57" t="s">
        <v>19</v>
      </c>
      <c r="C149" s="64">
        <v>17060</v>
      </c>
      <c r="D149" s="64">
        <v>17060</v>
      </c>
      <c r="E149" s="57"/>
      <c r="F149" s="58">
        <f t="shared" si="9"/>
        <v>0.74808156106117074</v>
      </c>
      <c r="G149" s="58">
        <f t="shared" si="10"/>
        <v>0.2360619955255874</v>
      </c>
      <c r="H149" s="30"/>
      <c r="L149" s="30"/>
      <c r="M149" s="30"/>
    </row>
    <row r="150" spans="1:13" x14ac:dyDescent="0.25">
      <c r="A150" s="34" t="s">
        <v>236</v>
      </c>
      <c r="B150" s="81" t="s">
        <v>207</v>
      </c>
      <c r="C150" s="64">
        <v>0</v>
      </c>
      <c r="D150" s="64">
        <v>0</v>
      </c>
      <c r="E150" s="57"/>
      <c r="F150" s="58">
        <f t="shared" si="9"/>
        <v>0</v>
      </c>
      <c r="G150" s="58">
        <f t="shared" si="10"/>
        <v>0</v>
      </c>
      <c r="H150" s="30"/>
      <c r="L150" s="30"/>
      <c r="M150" s="30"/>
    </row>
    <row r="151" spans="1:13" x14ac:dyDescent="0.25">
      <c r="A151" s="34" t="s">
        <v>237</v>
      </c>
      <c r="B151" s="57" t="s">
        <v>209</v>
      </c>
      <c r="C151" s="64">
        <v>0</v>
      </c>
      <c r="D151" s="64">
        <v>0</v>
      </c>
      <c r="E151" s="57"/>
      <c r="F151" s="58">
        <f t="shared" si="9"/>
        <v>0</v>
      </c>
      <c r="G151" s="58">
        <f t="shared" si="10"/>
        <v>0</v>
      </c>
      <c r="H151" s="30"/>
      <c r="L151" s="30"/>
      <c r="M151" s="30"/>
    </row>
    <row r="152" spans="1:13" x14ac:dyDescent="0.25">
      <c r="A152" s="34" t="s">
        <v>238</v>
      </c>
      <c r="B152" s="57" t="s">
        <v>211</v>
      </c>
      <c r="C152" s="64">
        <v>0</v>
      </c>
      <c r="D152" s="64">
        <v>0</v>
      </c>
      <c r="E152" s="57"/>
      <c r="F152" s="58">
        <f t="shared" si="9"/>
        <v>0</v>
      </c>
      <c r="G152" s="58">
        <f t="shared" si="10"/>
        <v>0</v>
      </c>
      <c r="H152" s="30"/>
      <c r="L152" s="30"/>
      <c r="M152" s="30"/>
    </row>
    <row r="153" spans="1:13" x14ac:dyDescent="0.25">
      <c r="A153" s="34" t="s">
        <v>239</v>
      </c>
      <c r="B153" s="57" t="s">
        <v>213</v>
      </c>
      <c r="C153" s="64">
        <v>600</v>
      </c>
      <c r="D153" s="64">
        <v>5161.2</v>
      </c>
      <c r="E153" s="57"/>
      <c r="F153" s="58">
        <f t="shared" si="9"/>
        <v>2.6310019732514799E-2</v>
      </c>
      <c r="G153" s="58">
        <f t="shared" si="10"/>
        <v>7.1416364085970796E-2</v>
      </c>
      <c r="H153" s="30"/>
      <c r="L153" s="30"/>
      <c r="M153" s="30"/>
    </row>
    <row r="154" spans="1:13" x14ac:dyDescent="0.25">
      <c r="A154" s="34" t="s">
        <v>240</v>
      </c>
      <c r="B154" s="57" t="s">
        <v>100</v>
      </c>
      <c r="C154" s="64">
        <v>0</v>
      </c>
      <c r="D154" s="64">
        <v>0</v>
      </c>
      <c r="E154" s="57"/>
      <c r="F154" s="58">
        <f t="shared" si="9"/>
        <v>0</v>
      </c>
      <c r="G154" s="58">
        <f t="shared" si="10"/>
        <v>0</v>
      </c>
      <c r="H154" s="30"/>
      <c r="L154" s="30"/>
      <c r="M154" s="30"/>
    </row>
    <row r="155" spans="1:13" x14ac:dyDescent="0.25">
      <c r="A155" s="34" t="s">
        <v>241</v>
      </c>
      <c r="B155" s="82" t="s">
        <v>102</v>
      </c>
      <c r="C155" s="89">
        <f>SUM(C138:C154)</f>
        <v>22805</v>
      </c>
      <c r="D155" s="89">
        <f>SUM(D138:D154)</f>
        <v>72269.150999999998</v>
      </c>
      <c r="E155" s="57"/>
      <c r="F155" s="39">
        <f>SUM(F138:F154)</f>
        <v>1</v>
      </c>
      <c r="G155" s="39">
        <f>SUM(G138:G154)</f>
        <v>1</v>
      </c>
      <c r="H155" s="30"/>
      <c r="L155" s="30"/>
      <c r="M155" s="30"/>
    </row>
    <row r="156" spans="1:13" hidden="1" outlineLevel="1" x14ac:dyDescent="0.25">
      <c r="A156" s="34" t="s">
        <v>242</v>
      </c>
      <c r="B156" s="73" t="s">
        <v>104</v>
      </c>
      <c r="E156" s="57"/>
      <c r="F156" s="58" t="str">
        <f t="shared" ref="F156:F162" si="11">IF($C$155=0,"",IF(C156="[for completion]","",IF(C156="","",C156/$C$155)))</f>
        <v/>
      </c>
      <c r="G156" s="58" t="str">
        <f t="shared" ref="G156:G162" si="12">IF($D$155=0,"",IF(D156="[for completion]","",IF(D156="","",D156/$D$155)))</f>
        <v/>
      </c>
      <c r="H156" s="30"/>
      <c r="L156" s="30"/>
      <c r="M156" s="30"/>
    </row>
    <row r="157" spans="1:13" hidden="1" outlineLevel="1" x14ac:dyDescent="0.25">
      <c r="A157" s="34" t="s">
        <v>243</v>
      </c>
      <c r="B157" s="73" t="s">
        <v>104</v>
      </c>
      <c r="E157" s="57"/>
      <c r="F157" s="58" t="str">
        <f t="shared" si="11"/>
        <v/>
      </c>
      <c r="G157" s="58" t="str">
        <f t="shared" si="12"/>
        <v/>
      </c>
      <c r="H157" s="30"/>
      <c r="L157" s="30"/>
      <c r="M157" s="30"/>
    </row>
    <row r="158" spans="1:13" hidden="1" outlineLevel="1" x14ac:dyDescent="0.25">
      <c r="A158" s="34" t="s">
        <v>244</v>
      </c>
      <c r="B158" s="73" t="s">
        <v>104</v>
      </c>
      <c r="E158" s="57"/>
      <c r="F158" s="58" t="str">
        <f t="shared" si="11"/>
        <v/>
      </c>
      <c r="G158" s="58" t="str">
        <f t="shared" si="12"/>
        <v/>
      </c>
      <c r="H158" s="30"/>
      <c r="L158" s="30"/>
      <c r="M158" s="30"/>
    </row>
    <row r="159" spans="1:13" hidden="1" outlineLevel="1" x14ac:dyDescent="0.25">
      <c r="A159" s="34" t="s">
        <v>245</v>
      </c>
      <c r="B159" s="73" t="s">
        <v>104</v>
      </c>
      <c r="E159" s="57"/>
      <c r="F159" s="58" t="str">
        <f t="shared" si="11"/>
        <v/>
      </c>
      <c r="G159" s="58" t="str">
        <f t="shared" si="12"/>
        <v/>
      </c>
      <c r="H159" s="30"/>
      <c r="L159" s="30"/>
      <c r="M159" s="30"/>
    </row>
    <row r="160" spans="1:13" hidden="1" outlineLevel="1" x14ac:dyDescent="0.25">
      <c r="A160" s="34" t="s">
        <v>246</v>
      </c>
      <c r="B160" s="73" t="s">
        <v>104</v>
      </c>
      <c r="E160" s="57"/>
      <c r="F160" s="58" t="str">
        <f t="shared" si="11"/>
        <v/>
      </c>
      <c r="G160" s="58" t="str">
        <f t="shared" si="12"/>
        <v/>
      </c>
      <c r="H160" s="30"/>
      <c r="L160" s="30"/>
      <c r="M160" s="30"/>
    </row>
    <row r="161" spans="1:13" hidden="1" outlineLevel="1" x14ac:dyDescent="0.25">
      <c r="A161" s="34" t="s">
        <v>247</v>
      </c>
      <c r="B161" s="73" t="s">
        <v>104</v>
      </c>
      <c r="E161" s="57"/>
      <c r="F161" s="58" t="str">
        <f t="shared" si="11"/>
        <v/>
      </c>
      <c r="G161" s="58" t="str">
        <f t="shared" si="12"/>
        <v/>
      </c>
      <c r="H161" s="30"/>
      <c r="L161" s="30"/>
      <c r="M161" s="30"/>
    </row>
    <row r="162" spans="1:13" hidden="1" outlineLevel="1" x14ac:dyDescent="0.25">
      <c r="A162" s="34" t="s">
        <v>248</v>
      </c>
      <c r="B162" s="73" t="s">
        <v>104</v>
      </c>
      <c r="E162" s="57"/>
      <c r="F162" s="58" t="str">
        <f t="shared" si="11"/>
        <v/>
      </c>
      <c r="G162" s="58" t="str">
        <f t="shared" si="12"/>
        <v/>
      </c>
      <c r="H162" s="30"/>
      <c r="L162" s="30"/>
      <c r="M162" s="30"/>
    </row>
    <row r="163" spans="1:13" ht="15" customHeight="1" collapsed="1" x14ac:dyDescent="0.25">
      <c r="A163" s="60"/>
      <c r="B163" s="61" t="s">
        <v>249</v>
      </c>
      <c r="C163" s="66" t="s">
        <v>178</v>
      </c>
      <c r="D163" s="66" t="s">
        <v>179</v>
      </c>
      <c r="E163" s="62"/>
      <c r="F163" s="92" t="s">
        <v>180</v>
      </c>
      <c r="G163" s="92" t="s">
        <v>181</v>
      </c>
      <c r="H163" s="30"/>
      <c r="L163" s="30"/>
      <c r="M163" s="30"/>
    </row>
    <row r="164" spans="1:13" x14ac:dyDescent="0.25">
      <c r="A164" s="34" t="s">
        <v>250</v>
      </c>
      <c r="B164" s="30" t="s">
        <v>251</v>
      </c>
      <c r="C164" s="64">
        <v>56931.411</v>
      </c>
      <c r="E164" s="93"/>
      <c r="F164" s="58">
        <f>IF($C$167=0,"",IF(C164="[for completion]","",IF(C164="","",C164/$C$167)))</f>
        <v>0.78776919629234332</v>
      </c>
      <c r="G164" s="58" t="str">
        <f>IF($D$167=0,"",IF(D164="[for completion]","",IF(D164="","",D164/$D$167)))</f>
        <v/>
      </c>
      <c r="H164" s="30"/>
      <c r="L164" s="30"/>
      <c r="M164" s="30"/>
    </row>
    <row r="165" spans="1:13" x14ac:dyDescent="0.25">
      <c r="A165" s="34" t="s">
        <v>252</v>
      </c>
      <c r="B165" s="30" t="s">
        <v>253</v>
      </c>
      <c r="C165" s="64">
        <v>15337.74</v>
      </c>
      <c r="D165" s="94"/>
      <c r="E165" s="93"/>
      <c r="F165" s="58">
        <f>IF($C$167=0,"",IF(C165="[for completion]","",IF(C165="","",C165/$C$167)))</f>
        <v>0.21223080370765668</v>
      </c>
      <c r="G165" s="58" t="str">
        <f>IF($D$167=0,"",IF(D165="[for completion]","",IF(D165="","",D165/$D$167)))</f>
        <v/>
      </c>
      <c r="H165" s="30"/>
      <c r="L165" s="30"/>
      <c r="M165" s="30"/>
    </row>
    <row r="166" spans="1:13" x14ac:dyDescent="0.25">
      <c r="A166" s="34" t="s">
        <v>254</v>
      </c>
      <c r="B166" s="30" t="s">
        <v>100</v>
      </c>
      <c r="C166" s="64">
        <v>0</v>
      </c>
      <c r="D166" s="94"/>
      <c r="E166" s="93"/>
      <c r="F166" s="58">
        <f>IF($C$167=0,"",IF(C166="[for completion]","",IF(C166="","",C166/$C$167)))</f>
        <v>0</v>
      </c>
      <c r="G166" s="58" t="str">
        <f>IF($D$167=0,"",IF(D166="[for completion]","",IF(D166="","",D166/$D$167)))</f>
        <v/>
      </c>
      <c r="H166" s="30"/>
      <c r="L166" s="30"/>
      <c r="M166" s="30"/>
    </row>
    <row r="167" spans="1:13" x14ac:dyDescent="0.25">
      <c r="A167" s="34" t="s">
        <v>255</v>
      </c>
      <c r="B167" s="95" t="s">
        <v>102</v>
      </c>
      <c r="C167" s="96">
        <f>SUM(C164:C166)</f>
        <v>72269.150999999998</v>
      </c>
      <c r="D167" s="97">
        <f>SUM(D164:D166)</f>
        <v>0</v>
      </c>
      <c r="E167" s="93"/>
      <c r="F167" s="98">
        <f>SUM(F164:F166)</f>
        <v>1</v>
      </c>
      <c r="G167" s="98">
        <f>SUM(G164:G166)</f>
        <v>0</v>
      </c>
      <c r="H167" s="30"/>
      <c r="L167" s="30"/>
      <c r="M167" s="30"/>
    </row>
    <row r="168" spans="1:13" hidden="1" outlineLevel="1" x14ac:dyDescent="0.25">
      <c r="A168" s="34" t="s">
        <v>256</v>
      </c>
      <c r="B168" s="95"/>
      <c r="C168" s="30"/>
      <c r="D168" s="30"/>
      <c r="E168" s="93"/>
      <c r="F168" s="98"/>
      <c r="G168" s="98"/>
      <c r="H168" s="30"/>
      <c r="L168" s="30"/>
      <c r="M168" s="30"/>
    </row>
    <row r="169" spans="1:13" hidden="1" outlineLevel="1" x14ac:dyDescent="0.25">
      <c r="A169" s="34" t="s">
        <v>257</v>
      </c>
      <c r="B169" s="95"/>
      <c r="C169" s="30"/>
      <c r="D169" s="30"/>
      <c r="E169" s="93"/>
      <c r="F169" s="98"/>
      <c r="G169" s="98"/>
      <c r="H169" s="30"/>
      <c r="L169" s="30"/>
      <c r="M169" s="30"/>
    </row>
    <row r="170" spans="1:13" hidden="1" outlineLevel="1" x14ac:dyDescent="0.25">
      <c r="A170" s="34" t="s">
        <v>258</v>
      </c>
      <c r="B170" s="95"/>
      <c r="C170" s="30"/>
      <c r="D170" s="30"/>
      <c r="E170" s="93"/>
      <c r="F170" s="98"/>
      <c r="G170" s="98"/>
      <c r="H170" s="30"/>
      <c r="L170" s="30"/>
      <c r="M170" s="30"/>
    </row>
    <row r="171" spans="1:13" hidden="1" outlineLevel="1" x14ac:dyDescent="0.25">
      <c r="A171" s="34" t="s">
        <v>259</v>
      </c>
      <c r="B171" s="95"/>
      <c r="C171" s="30"/>
      <c r="D171" s="30"/>
      <c r="E171" s="93"/>
      <c r="F171" s="98"/>
      <c r="G171" s="98"/>
      <c r="H171" s="30"/>
      <c r="L171" s="30"/>
      <c r="M171" s="30"/>
    </row>
    <row r="172" spans="1:13" hidden="1" outlineLevel="1" x14ac:dyDescent="0.25">
      <c r="A172" s="34" t="s">
        <v>260</v>
      </c>
      <c r="B172" s="95"/>
      <c r="C172" s="30"/>
      <c r="D172" s="30"/>
      <c r="E172" s="93"/>
      <c r="F172" s="98"/>
      <c r="G172" s="98"/>
      <c r="H172" s="30"/>
      <c r="L172" s="30"/>
      <c r="M172" s="30"/>
    </row>
    <row r="173" spans="1:13" ht="15" customHeight="1" collapsed="1" x14ac:dyDescent="0.25">
      <c r="A173" s="60"/>
      <c r="B173" s="61" t="s">
        <v>261</v>
      </c>
      <c r="C173" s="60" t="s">
        <v>62</v>
      </c>
      <c r="D173" s="60"/>
      <c r="E173" s="62"/>
      <c r="F173" s="63" t="s">
        <v>262</v>
      </c>
      <c r="G173" s="63"/>
      <c r="H173" s="30"/>
      <c r="L173" s="30"/>
      <c r="M173" s="30"/>
    </row>
    <row r="174" spans="1:13" ht="15" customHeight="1" x14ac:dyDescent="0.25">
      <c r="A174" s="34" t="s">
        <v>263</v>
      </c>
      <c r="B174" s="57" t="s">
        <v>264</v>
      </c>
      <c r="C174" s="64">
        <v>115.21232971999997</v>
      </c>
      <c r="D174" s="52"/>
      <c r="E174" s="42"/>
      <c r="F174" s="58">
        <f>IF($C$179=0,"",IF(C174="[for completion]","",C174/$C$179))</f>
        <v>4.5193310326775295E-2</v>
      </c>
      <c r="G174" s="58"/>
      <c r="H174" s="30"/>
      <c r="L174" s="30"/>
      <c r="M174" s="30"/>
    </row>
    <row r="175" spans="1:13" ht="30.75" customHeight="1" x14ac:dyDescent="0.25">
      <c r="A175" s="34" t="s">
        <v>265</v>
      </c>
      <c r="B175" s="57" t="s">
        <v>266</v>
      </c>
      <c r="C175" s="89">
        <v>0</v>
      </c>
      <c r="E175" s="99"/>
      <c r="F175" s="58">
        <f>IF($C$179=0,"",IF(C175="[for completion]","",C175/$C$179))</f>
        <v>0</v>
      </c>
      <c r="G175" s="58"/>
      <c r="H175" s="30"/>
      <c r="L175" s="30"/>
      <c r="M175" s="30"/>
    </row>
    <row r="176" spans="1:13" x14ac:dyDescent="0.25">
      <c r="A176" s="34" t="s">
        <v>267</v>
      </c>
      <c r="B176" s="57" t="s">
        <v>268</v>
      </c>
      <c r="C176" s="89">
        <v>0</v>
      </c>
      <c r="E176" s="99"/>
      <c r="F176" s="58"/>
      <c r="G176" s="58"/>
      <c r="H176" s="30"/>
      <c r="L176" s="30"/>
      <c r="M176" s="30"/>
    </row>
    <row r="177" spans="1:13" x14ac:dyDescent="0.25">
      <c r="A177" s="34" t="s">
        <v>269</v>
      </c>
      <c r="B177" s="57" t="s">
        <v>270</v>
      </c>
      <c r="C177" s="89">
        <v>2434.1103219499996</v>
      </c>
      <c r="E177" s="99"/>
      <c r="F177" s="58">
        <f>IF($C$179=0,"",IF(C177="[for completion]","",C177/$C$179))</f>
        <v>0.95480668967322468</v>
      </c>
      <c r="G177" s="58"/>
      <c r="H177" s="30"/>
      <c r="L177" s="30"/>
      <c r="M177" s="30"/>
    </row>
    <row r="178" spans="1:13" x14ac:dyDescent="0.25">
      <c r="A178" s="34" t="s">
        <v>271</v>
      </c>
      <c r="B178" s="57" t="s">
        <v>100</v>
      </c>
      <c r="C178" s="64">
        <v>0</v>
      </c>
      <c r="E178" s="99"/>
      <c r="F178" s="58">
        <f>IF($C$179=0,"",IF(C178="[for completion]","",C178/$C$179))</f>
        <v>0</v>
      </c>
      <c r="G178" s="58"/>
      <c r="H178" s="30"/>
      <c r="L178" s="30"/>
      <c r="M178" s="30"/>
    </row>
    <row r="179" spans="1:13" x14ac:dyDescent="0.25">
      <c r="A179" s="34" t="s">
        <v>272</v>
      </c>
      <c r="B179" s="82" t="s">
        <v>102</v>
      </c>
      <c r="C179" s="87">
        <f>SUM(C174:C178)</f>
        <v>2549.3226516699997</v>
      </c>
      <c r="E179" s="99"/>
      <c r="F179" s="58">
        <f>SUM(F174:F178)</f>
        <v>1</v>
      </c>
      <c r="G179" s="58"/>
      <c r="H179" s="30"/>
      <c r="L179" s="30"/>
      <c r="M179" s="30"/>
    </row>
    <row r="180" spans="1:13" hidden="1" outlineLevel="1" x14ac:dyDescent="0.25">
      <c r="A180" s="34" t="s">
        <v>273</v>
      </c>
      <c r="B180" s="100" t="s">
        <v>274</v>
      </c>
      <c r="E180" s="99"/>
      <c r="F180" s="58">
        <f t="shared" ref="F180:F187" si="13">IF($C$179=0,"",IF(C180="[for completion]","",C180/$C$179))</f>
        <v>0</v>
      </c>
      <c r="G180" s="58"/>
      <c r="H180" s="30"/>
      <c r="L180" s="30"/>
      <c r="M180" s="30"/>
    </row>
    <row r="181" spans="1:13" s="100" customFormat="1" ht="30" hidden="1" outlineLevel="1" x14ac:dyDescent="0.25">
      <c r="A181" s="34" t="s">
        <v>275</v>
      </c>
      <c r="B181" s="100" t="s">
        <v>276</v>
      </c>
      <c r="F181" s="58">
        <f t="shared" si="13"/>
        <v>0</v>
      </c>
      <c r="G181" s="101"/>
    </row>
    <row r="182" spans="1:13" ht="30" hidden="1" outlineLevel="1" x14ac:dyDescent="0.25">
      <c r="A182" s="34" t="s">
        <v>277</v>
      </c>
      <c r="B182" s="100" t="s">
        <v>278</v>
      </c>
      <c r="E182" s="99"/>
      <c r="F182" s="58">
        <f t="shared" si="13"/>
        <v>0</v>
      </c>
      <c r="G182" s="58"/>
      <c r="H182" s="30"/>
      <c r="L182" s="30"/>
      <c r="M182" s="30"/>
    </row>
    <row r="183" spans="1:13" hidden="1" outlineLevel="1" x14ac:dyDescent="0.25">
      <c r="A183" s="34" t="s">
        <v>279</v>
      </c>
      <c r="B183" s="100" t="s">
        <v>280</v>
      </c>
      <c r="E183" s="99"/>
      <c r="F183" s="58">
        <f t="shared" si="13"/>
        <v>0</v>
      </c>
      <c r="G183" s="58"/>
      <c r="H183" s="30"/>
      <c r="L183" s="30"/>
      <c r="M183" s="30"/>
    </row>
    <row r="184" spans="1:13" s="100" customFormat="1" ht="30" hidden="1" outlineLevel="1" x14ac:dyDescent="0.25">
      <c r="A184" s="34" t="s">
        <v>281</v>
      </c>
      <c r="B184" s="100" t="s">
        <v>282</v>
      </c>
      <c r="F184" s="58">
        <f t="shared" si="13"/>
        <v>0</v>
      </c>
      <c r="G184" s="101"/>
    </row>
    <row r="185" spans="1:13" ht="30" hidden="1" outlineLevel="1" x14ac:dyDescent="0.25">
      <c r="A185" s="34" t="s">
        <v>283</v>
      </c>
      <c r="B185" s="100" t="s">
        <v>284</v>
      </c>
      <c r="E185" s="99"/>
      <c r="F185" s="58">
        <f t="shared" si="13"/>
        <v>0</v>
      </c>
      <c r="G185" s="58"/>
      <c r="H185" s="30"/>
      <c r="L185" s="30"/>
      <c r="M185" s="30"/>
    </row>
    <row r="186" spans="1:13" hidden="1" outlineLevel="1" x14ac:dyDescent="0.25">
      <c r="A186" s="34" t="s">
        <v>285</v>
      </c>
      <c r="B186" s="100" t="s">
        <v>286</v>
      </c>
      <c r="E186" s="99"/>
      <c r="F186" s="58">
        <f t="shared" si="13"/>
        <v>0</v>
      </c>
      <c r="G186" s="58"/>
      <c r="H186" s="30"/>
      <c r="L186" s="30"/>
      <c r="M186" s="30"/>
    </row>
    <row r="187" spans="1:13" hidden="1" outlineLevel="1" x14ac:dyDescent="0.25">
      <c r="A187" s="34" t="s">
        <v>287</v>
      </c>
      <c r="B187" s="100" t="s">
        <v>288</v>
      </c>
      <c r="E187" s="99"/>
      <c r="F187" s="58">
        <f t="shared" si="13"/>
        <v>0</v>
      </c>
      <c r="G187" s="58"/>
      <c r="H187" s="30"/>
      <c r="L187" s="30"/>
      <c r="M187" s="30"/>
    </row>
    <row r="188" spans="1:13" hidden="1" outlineLevel="1" x14ac:dyDescent="0.25">
      <c r="A188" s="34" t="s">
        <v>289</v>
      </c>
      <c r="B188" s="100"/>
      <c r="E188" s="99"/>
      <c r="F188" s="58"/>
      <c r="G188" s="58"/>
      <c r="H188" s="30"/>
      <c r="L188" s="30"/>
      <c r="M188" s="30"/>
    </row>
    <row r="189" spans="1:13" hidden="1" outlineLevel="1" x14ac:dyDescent="0.25">
      <c r="A189" s="34" t="s">
        <v>290</v>
      </c>
      <c r="B189" s="100"/>
      <c r="E189" s="99"/>
      <c r="F189" s="58"/>
      <c r="G189" s="58"/>
      <c r="H189" s="30"/>
      <c r="L189" s="30"/>
      <c r="M189" s="30"/>
    </row>
    <row r="190" spans="1:13" hidden="1" outlineLevel="1" x14ac:dyDescent="0.25">
      <c r="A190" s="34" t="s">
        <v>291</v>
      </c>
      <c r="B190" s="100"/>
      <c r="E190" s="99"/>
      <c r="F190" s="58"/>
      <c r="G190" s="58"/>
      <c r="H190" s="30"/>
      <c r="L190" s="30"/>
      <c r="M190" s="30"/>
    </row>
    <row r="191" spans="1:13" hidden="1" outlineLevel="1" x14ac:dyDescent="0.25">
      <c r="A191" s="34" t="s">
        <v>292</v>
      </c>
      <c r="B191" s="73"/>
      <c r="E191" s="99"/>
      <c r="F191" s="58"/>
      <c r="G191" s="58"/>
      <c r="H191" s="30"/>
      <c r="L191" s="30"/>
      <c r="M191" s="30"/>
    </row>
    <row r="192" spans="1:13" ht="15" customHeight="1" collapsed="1" x14ac:dyDescent="0.25">
      <c r="A192" s="60"/>
      <c r="B192" s="61" t="s">
        <v>293</v>
      </c>
      <c r="C192" s="60" t="s">
        <v>62</v>
      </c>
      <c r="D192" s="60"/>
      <c r="E192" s="62"/>
      <c r="F192" s="63" t="s">
        <v>262</v>
      </c>
      <c r="G192" s="63"/>
      <c r="H192" s="30"/>
      <c r="L192" s="30"/>
      <c r="M192" s="30"/>
    </row>
    <row r="193" spans="1:13" x14ac:dyDescent="0.25">
      <c r="A193" s="34" t="s">
        <v>294</v>
      </c>
      <c r="B193" s="57" t="s">
        <v>295</v>
      </c>
      <c r="C193" s="89">
        <v>2074.5349813899998</v>
      </c>
      <c r="E193" s="69"/>
      <c r="F193" s="58">
        <f t="shared" ref="F193:F206" si="14">IF($C$208=0,"",IF(C193="[for completion]","",C193/$C$208))</f>
        <v>0.81375928622884275</v>
      </c>
      <c r="G193" s="58"/>
      <c r="H193" s="30"/>
      <c r="L193" s="30"/>
      <c r="M193" s="30"/>
    </row>
    <row r="194" spans="1:13" x14ac:dyDescent="0.25">
      <c r="A194" s="34" t="s">
        <v>296</v>
      </c>
      <c r="B194" s="57" t="s">
        <v>297</v>
      </c>
      <c r="C194" s="89">
        <v>474.78767027999993</v>
      </c>
      <c r="E194" s="99"/>
      <c r="F194" s="58">
        <f t="shared" si="14"/>
        <v>0.18624071377115722</v>
      </c>
      <c r="G194" s="58"/>
      <c r="H194" s="30"/>
      <c r="L194" s="30"/>
      <c r="M194" s="30"/>
    </row>
    <row r="195" spans="1:13" x14ac:dyDescent="0.25">
      <c r="A195" s="34" t="s">
        <v>298</v>
      </c>
      <c r="B195" s="57" t="s">
        <v>299</v>
      </c>
      <c r="C195" s="89">
        <v>0</v>
      </c>
      <c r="E195" s="99"/>
      <c r="F195" s="58">
        <f t="shared" si="14"/>
        <v>0</v>
      </c>
      <c r="G195" s="58"/>
      <c r="H195" s="30"/>
      <c r="L195" s="30"/>
      <c r="M195" s="30"/>
    </row>
    <row r="196" spans="1:13" x14ac:dyDescent="0.25">
      <c r="A196" s="34" t="s">
        <v>300</v>
      </c>
      <c r="B196" s="57" t="s">
        <v>301</v>
      </c>
      <c r="C196" s="89">
        <v>0</v>
      </c>
      <c r="E196" s="99"/>
      <c r="F196" s="58">
        <f t="shared" si="14"/>
        <v>0</v>
      </c>
      <c r="G196" s="58"/>
      <c r="H196" s="30"/>
      <c r="L196" s="30"/>
      <c r="M196" s="30"/>
    </row>
    <row r="197" spans="1:13" x14ac:dyDescent="0.25">
      <c r="A197" s="34" t="s">
        <v>302</v>
      </c>
      <c r="B197" s="57" t="s">
        <v>303</v>
      </c>
      <c r="C197" s="89">
        <v>0</v>
      </c>
      <c r="E197" s="99"/>
      <c r="F197" s="58">
        <f t="shared" si="14"/>
        <v>0</v>
      </c>
      <c r="G197" s="58"/>
      <c r="H197" s="30"/>
      <c r="L197" s="30"/>
      <c r="M197" s="30"/>
    </row>
    <row r="198" spans="1:13" x14ac:dyDescent="0.25">
      <c r="A198" s="34" t="s">
        <v>304</v>
      </c>
      <c r="B198" s="57" t="s">
        <v>305</v>
      </c>
      <c r="C198" s="89">
        <v>0</v>
      </c>
      <c r="E198" s="99"/>
      <c r="F198" s="58">
        <f t="shared" si="14"/>
        <v>0</v>
      </c>
      <c r="G198" s="58"/>
      <c r="H198" s="30"/>
      <c r="L198" s="30"/>
      <c r="M198" s="30"/>
    </row>
    <row r="199" spans="1:13" x14ac:dyDescent="0.25">
      <c r="A199" s="34" t="s">
        <v>306</v>
      </c>
      <c r="B199" s="57" t="s">
        <v>307</v>
      </c>
      <c r="C199" s="89">
        <v>0</v>
      </c>
      <c r="E199" s="99"/>
      <c r="F199" s="58">
        <f t="shared" si="14"/>
        <v>0</v>
      </c>
      <c r="G199" s="58"/>
      <c r="H199" s="30"/>
      <c r="L199" s="30"/>
      <c r="M199" s="30"/>
    </row>
    <row r="200" spans="1:13" x14ac:dyDescent="0.25">
      <c r="A200" s="34" t="s">
        <v>308</v>
      </c>
      <c r="B200" s="57" t="s">
        <v>309</v>
      </c>
      <c r="C200" s="89">
        <v>0</v>
      </c>
      <c r="E200" s="99"/>
      <c r="F200" s="58">
        <f t="shared" si="14"/>
        <v>0</v>
      </c>
      <c r="G200" s="58"/>
      <c r="H200" s="30"/>
      <c r="L200" s="30"/>
      <c r="M200" s="30"/>
    </row>
    <row r="201" spans="1:13" x14ac:dyDescent="0.25">
      <c r="A201" s="34" t="s">
        <v>310</v>
      </c>
      <c r="B201" s="57" t="s">
        <v>311</v>
      </c>
      <c r="C201" s="89">
        <v>0</v>
      </c>
      <c r="E201" s="99"/>
      <c r="F201" s="58">
        <f t="shared" si="14"/>
        <v>0</v>
      </c>
      <c r="G201" s="58"/>
      <c r="H201" s="30"/>
      <c r="L201" s="30"/>
      <c r="M201" s="30"/>
    </row>
    <row r="202" spans="1:13" x14ac:dyDescent="0.25">
      <c r="A202" s="34" t="s">
        <v>312</v>
      </c>
      <c r="B202" s="57" t="s">
        <v>313</v>
      </c>
      <c r="C202" s="89">
        <v>0</v>
      </c>
      <c r="E202" s="99"/>
      <c r="F202" s="58">
        <f t="shared" si="14"/>
        <v>0</v>
      </c>
      <c r="G202" s="58"/>
      <c r="H202" s="30"/>
      <c r="L202" s="30"/>
      <c r="M202" s="30"/>
    </row>
    <row r="203" spans="1:13" x14ac:dyDescent="0.25">
      <c r="A203" s="34" t="s">
        <v>314</v>
      </c>
      <c r="B203" s="57" t="s">
        <v>315</v>
      </c>
      <c r="C203" s="89">
        <v>0</v>
      </c>
      <c r="E203" s="99"/>
      <c r="F203" s="58">
        <f t="shared" si="14"/>
        <v>0</v>
      </c>
      <c r="G203" s="58"/>
      <c r="H203" s="30"/>
      <c r="L203" s="30"/>
      <c r="M203" s="30"/>
    </row>
    <row r="204" spans="1:13" x14ac:dyDescent="0.25">
      <c r="A204" s="34" t="s">
        <v>316</v>
      </c>
      <c r="B204" s="57" t="s">
        <v>317</v>
      </c>
      <c r="C204" s="89">
        <v>0</v>
      </c>
      <c r="E204" s="99"/>
      <c r="F204" s="58">
        <f t="shared" si="14"/>
        <v>0</v>
      </c>
      <c r="G204" s="58"/>
      <c r="H204" s="30"/>
      <c r="L204" s="30"/>
      <c r="M204" s="30"/>
    </row>
    <row r="205" spans="1:13" x14ac:dyDescent="0.25">
      <c r="A205" s="34" t="s">
        <v>318</v>
      </c>
      <c r="B205" s="57" t="s">
        <v>319</v>
      </c>
      <c r="C205" s="89">
        <v>0</v>
      </c>
      <c r="E205" s="99"/>
      <c r="F205" s="58">
        <f t="shared" si="14"/>
        <v>0</v>
      </c>
      <c r="G205" s="58"/>
      <c r="H205" s="30"/>
      <c r="L205" s="30"/>
      <c r="M205" s="30"/>
    </row>
    <row r="206" spans="1:13" x14ac:dyDescent="0.25">
      <c r="A206" s="34" t="s">
        <v>320</v>
      </c>
      <c r="B206" s="57" t="s">
        <v>100</v>
      </c>
      <c r="C206" s="89">
        <v>0</v>
      </c>
      <c r="E206" s="99"/>
      <c r="F206" s="58">
        <f t="shared" si="14"/>
        <v>0</v>
      </c>
      <c r="G206" s="58"/>
      <c r="H206" s="30"/>
      <c r="L206" s="30"/>
      <c r="M206" s="30"/>
    </row>
    <row r="207" spans="1:13" x14ac:dyDescent="0.25">
      <c r="A207" s="34" t="s">
        <v>321</v>
      </c>
      <c r="B207" s="71" t="s">
        <v>322</v>
      </c>
      <c r="C207" s="89">
        <f>+C194</f>
        <v>474.78767027999993</v>
      </c>
      <c r="E207" s="99"/>
      <c r="F207" s="58"/>
      <c r="G207" s="58"/>
      <c r="H207" s="30"/>
      <c r="L207" s="30"/>
      <c r="M207" s="30"/>
    </row>
    <row r="208" spans="1:13" x14ac:dyDescent="0.25">
      <c r="A208" s="34" t="s">
        <v>323</v>
      </c>
      <c r="B208" s="82" t="s">
        <v>102</v>
      </c>
      <c r="C208" s="87">
        <f>SUM(C193:C206)</f>
        <v>2549.3226516699997</v>
      </c>
      <c r="D208" s="57"/>
      <c r="E208" s="99"/>
      <c r="F208" s="58">
        <f>SUM(F193:F206)</f>
        <v>1</v>
      </c>
      <c r="G208" s="58"/>
      <c r="H208" s="30"/>
      <c r="L208" s="30"/>
      <c r="M208" s="30"/>
    </row>
    <row r="209" spans="1:13" hidden="1" outlineLevel="1" x14ac:dyDescent="0.25">
      <c r="A209" s="34" t="s">
        <v>324</v>
      </c>
      <c r="B209" s="73" t="s">
        <v>104</v>
      </c>
      <c r="E209" s="99"/>
      <c r="F209" s="58">
        <f t="shared" ref="F209:F215" si="15">IF($C$208=0,"",IF(C209="[for completion]","",C209/$C$208))</f>
        <v>0</v>
      </c>
      <c r="G209" s="58"/>
      <c r="H209" s="30"/>
      <c r="L209" s="30"/>
      <c r="M209" s="30"/>
    </row>
    <row r="210" spans="1:13" hidden="1" outlineLevel="1" x14ac:dyDescent="0.25">
      <c r="A210" s="34" t="s">
        <v>325</v>
      </c>
      <c r="B210" s="73" t="s">
        <v>104</v>
      </c>
      <c r="E210" s="99"/>
      <c r="F210" s="58">
        <f t="shared" si="15"/>
        <v>0</v>
      </c>
      <c r="G210" s="58"/>
      <c r="H210" s="30"/>
      <c r="L210" s="30"/>
      <c r="M210" s="30"/>
    </row>
    <row r="211" spans="1:13" hidden="1" outlineLevel="1" x14ac:dyDescent="0.25">
      <c r="A211" s="34" t="s">
        <v>326</v>
      </c>
      <c r="B211" s="73" t="s">
        <v>104</v>
      </c>
      <c r="E211" s="99"/>
      <c r="F211" s="58">
        <f t="shared" si="15"/>
        <v>0</v>
      </c>
      <c r="G211" s="58"/>
      <c r="H211" s="30"/>
      <c r="L211" s="30"/>
      <c r="M211" s="30"/>
    </row>
    <row r="212" spans="1:13" hidden="1" outlineLevel="1" x14ac:dyDescent="0.25">
      <c r="A212" s="34" t="s">
        <v>327</v>
      </c>
      <c r="B212" s="73" t="s">
        <v>104</v>
      </c>
      <c r="E212" s="99"/>
      <c r="F212" s="58">
        <f t="shared" si="15"/>
        <v>0</v>
      </c>
      <c r="G212" s="58"/>
      <c r="H212" s="30"/>
      <c r="L212" s="30"/>
      <c r="M212" s="30"/>
    </row>
    <row r="213" spans="1:13" hidden="1" outlineLevel="1" x14ac:dyDescent="0.25">
      <c r="A213" s="34" t="s">
        <v>328</v>
      </c>
      <c r="B213" s="73" t="s">
        <v>104</v>
      </c>
      <c r="E213" s="99"/>
      <c r="F213" s="58">
        <f t="shared" si="15"/>
        <v>0</v>
      </c>
      <c r="G213" s="58"/>
      <c r="H213" s="30"/>
      <c r="L213" s="30"/>
      <c r="M213" s="30"/>
    </row>
    <row r="214" spans="1:13" hidden="1" outlineLevel="1" x14ac:dyDescent="0.25">
      <c r="A214" s="34" t="s">
        <v>329</v>
      </c>
      <c r="B214" s="73" t="s">
        <v>104</v>
      </c>
      <c r="E214" s="99"/>
      <c r="F214" s="58">
        <f t="shared" si="15"/>
        <v>0</v>
      </c>
      <c r="G214" s="58"/>
      <c r="H214" s="30"/>
      <c r="L214" s="30"/>
      <c r="M214" s="30"/>
    </row>
    <row r="215" spans="1:13" hidden="1" outlineLevel="1" x14ac:dyDescent="0.25">
      <c r="A215" s="34" t="s">
        <v>330</v>
      </c>
      <c r="B215" s="73" t="s">
        <v>104</v>
      </c>
      <c r="E215" s="99"/>
      <c r="F215" s="58">
        <f t="shared" si="15"/>
        <v>0</v>
      </c>
      <c r="G215" s="58"/>
      <c r="H215" s="30"/>
      <c r="L215" s="30"/>
      <c r="M215" s="30"/>
    </row>
    <row r="216" spans="1:13" ht="15" customHeight="1" collapsed="1" x14ac:dyDescent="0.25">
      <c r="A216" s="60"/>
      <c r="B216" s="61" t="s">
        <v>331</v>
      </c>
      <c r="C216" s="60" t="s">
        <v>62</v>
      </c>
      <c r="D216" s="60"/>
      <c r="E216" s="62"/>
      <c r="F216" s="63" t="s">
        <v>90</v>
      </c>
      <c r="G216" s="63" t="s">
        <v>332</v>
      </c>
      <c r="H216" s="30"/>
      <c r="L216" s="30"/>
      <c r="M216" s="30"/>
    </row>
    <row r="217" spans="1:13" x14ac:dyDescent="0.25">
      <c r="A217" s="34" t="s">
        <v>333</v>
      </c>
      <c r="B217" s="81" t="s">
        <v>334</v>
      </c>
      <c r="C217" s="89">
        <v>2434.1103219499996</v>
      </c>
      <c r="E217" s="93"/>
      <c r="F217" s="58">
        <f>IF($C$38=0,"",IF(C217="[for completion]","",IF(C217="","",C217/$C$38)))</f>
        <v>3.0924536966380596E-2</v>
      </c>
      <c r="G217" s="58">
        <f>IF($C$39=0,"",IF(C217="[for completion]","",IF(C217="","",C217/$C$39)))</f>
        <v>3.3681180535108261E-2</v>
      </c>
      <c r="H217" s="30"/>
      <c r="L217" s="30"/>
      <c r="M217" s="30"/>
    </row>
    <row r="218" spans="1:13" x14ac:dyDescent="0.25">
      <c r="A218" s="34" t="s">
        <v>335</v>
      </c>
      <c r="B218" s="81" t="s">
        <v>336</v>
      </c>
      <c r="C218" s="89">
        <v>115.21232971999997</v>
      </c>
      <c r="E218" s="93"/>
      <c r="F218" s="58">
        <f>IF($C$38=0,"",IF(C218="[for completion]","",IF(C218="","",C218/$C$38)))</f>
        <v>1.4637331419533565E-3</v>
      </c>
      <c r="G218" s="58">
        <f>IF($C$39=0,"",IF(C218="[for completion]","",IF(C218="","",C218/$C$39)))</f>
        <v>1.5942117504604415E-3</v>
      </c>
      <c r="H218" s="30"/>
      <c r="L218" s="30"/>
      <c r="M218" s="30"/>
    </row>
    <row r="219" spans="1:13" x14ac:dyDescent="0.25">
      <c r="A219" s="34" t="s">
        <v>337</v>
      </c>
      <c r="B219" s="81" t="s">
        <v>100</v>
      </c>
      <c r="C219" s="89">
        <v>0</v>
      </c>
      <c r="E219" s="93"/>
      <c r="F219" s="58">
        <f>IF($C$38=0,"",IF(C219="[for completion]","",IF(C219="","",C219/$C$38)))</f>
        <v>0</v>
      </c>
      <c r="G219" s="58">
        <f>IF($C$39=0,"",IF(C219="[for completion]","",IF(C219="","",C219/$C$39)))</f>
        <v>0</v>
      </c>
      <c r="H219" s="30"/>
      <c r="L219" s="30"/>
      <c r="M219" s="30"/>
    </row>
    <row r="220" spans="1:13" x14ac:dyDescent="0.25">
      <c r="A220" s="34" t="s">
        <v>338</v>
      </c>
      <c r="B220" s="82" t="s">
        <v>102</v>
      </c>
      <c r="C220" s="89">
        <f>SUM(C217:C219)</f>
        <v>2549.3226516699997</v>
      </c>
      <c r="E220" s="93"/>
      <c r="F220" s="39">
        <f>SUM(F217:F219)</f>
        <v>3.238827010833395E-2</v>
      </c>
      <c r="G220" s="39">
        <f>SUM(G217:G219)</f>
        <v>3.5275392285568703E-2</v>
      </c>
      <c r="H220" s="30"/>
      <c r="L220" s="30"/>
      <c r="M220" s="30"/>
    </row>
    <row r="221" spans="1:13" hidden="1" outlineLevel="1" x14ac:dyDescent="0.25">
      <c r="A221" s="34" t="s">
        <v>339</v>
      </c>
      <c r="B221" s="73" t="s">
        <v>104</v>
      </c>
      <c r="E221" s="93"/>
      <c r="F221" s="58" t="str">
        <f t="shared" ref="F221:F227" si="16">IF($C$38=0,"",IF(C221="[for completion]","",IF(C221="","",C221/$C$38)))</f>
        <v/>
      </c>
      <c r="G221" s="58" t="str">
        <f t="shared" ref="G221:G227" si="17">IF($C$39=0,"",IF(C221="[for completion]","",IF(C221="","",C221/$C$39)))</f>
        <v/>
      </c>
      <c r="H221" s="30"/>
      <c r="L221" s="30"/>
      <c r="M221" s="30"/>
    </row>
    <row r="222" spans="1:13" hidden="1" outlineLevel="1" x14ac:dyDescent="0.25">
      <c r="A222" s="34" t="s">
        <v>340</v>
      </c>
      <c r="B222" s="73" t="s">
        <v>104</v>
      </c>
      <c r="E222" s="93"/>
      <c r="F222" s="58" t="str">
        <f t="shared" si="16"/>
        <v/>
      </c>
      <c r="G222" s="58" t="str">
        <f t="shared" si="17"/>
        <v/>
      </c>
      <c r="H222" s="30"/>
      <c r="L222" s="30"/>
      <c r="M222" s="30"/>
    </row>
    <row r="223" spans="1:13" hidden="1" outlineLevel="1" x14ac:dyDescent="0.25">
      <c r="A223" s="34" t="s">
        <v>341</v>
      </c>
      <c r="B223" s="73" t="s">
        <v>104</v>
      </c>
      <c r="E223" s="93"/>
      <c r="F223" s="58" t="str">
        <f t="shared" si="16"/>
        <v/>
      </c>
      <c r="G223" s="58" t="str">
        <f t="shared" si="17"/>
        <v/>
      </c>
      <c r="H223" s="30"/>
      <c r="L223" s="30"/>
      <c r="M223" s="30"/>
    </row>
    <row r="224" spans="1:13" hidden="1" outlineLevel="1" x14ac:dyDescent="0.25">
      <c r="A224" s="34" t="s">
        <v>342</v>
      </c>
      <c r="B224" s="73" t="s">
        <v>104</v>
      </c>
      <c r="E224" s="93"/>
      <c r="F224" s="58" t="str">
        <f t="shared" si="16"/>
        <v/>
      </c>
      <c r="G224" s="58" t="str">
        <f t="shared" si="17"/>
        <v/>
      </c>
      <c r="H224" s="30"/>
      <c r="L224" s="30"/>
      <c r="M224" s="30"/>
    </row>
    <row r="225" spans="1:14" hidden="1" outlineLevel="1" x14ac:dyDescent="0.25">
      <c r="A225" s="34" t="s">
        <v>343</v>
      </c>
      <c r="B225" s="73" t="s">
        <v>104</v>
      </c>
      <c r="E225" s="93"/>
      <c r="F225" s="58" t="str">
        <f t="shared" si="16"/>
        <v/>
      </c>
      <c r="G225" s="58" t="str">
        <f t="shared" si="17"/>
        <v/>
      </c>
      <c r="H225" s="30"/>
      <c r="L225" s="30"/>
      <c r="M225" s="30"/>
    </row>
    <row r="226" spans="1:14" hidden="1" outlineLevel="1" x14ac:dyDescent="0.25">
      <c r="A226" s="34" t="s">
        <v>344</v>
      </c>
      <c r="B226" s="73" t="s">
        <v>104</v>
      </c>
      <c r="E226" s="57"/>
      <c r="F226" s="58" t="str">
        <f t="shared" si="16"/>
        <v/>
      </c>
      <c r="G226" s="58" t="str">
        <f t="shared" si="17"/>
        <v/>
      </c>
      <c r="H226" s="30"/>
      <c r="L226" s="30"/>
      <c r="M226" s="30"/>
    </row>
    <row r="227" spans="1:14" hidden="1" outlineLevel="1" x14ac:dyDescent="0.25">
      <c r="A227" s="34" t="s">
        <v>345</v>
      </c>
      <c r="B227" s="73" t="s">
        <v>104</v>
      </c>
      <c r="E227" s="93"/>
      <c r="F227" s="58" t="str">
        <f t="shared" si="16"/>
        <v/>
      </c>
      <c r="G227" s="58" t="str">
        <f t="shared" si="17"/>
        <v/>
      </c>
      <c r="H227" s="30"/>
      <c r="L227" s="30"/>
      <c r="M227" s="30"/>
    </row>
    <row r="228" spans="1:14" ht="15" customHeight="1" collapsed="1" x14ac:dyDescent="0.25">
      <c r="A228" s="60"/>
      <c r="B228" s="61" t="s">
        <v>346</v>
      </c>
      <c r="C228" s="60"/>
      <c r="D228" s="60"/>
      <c r="E228" s="62"/>
      <c r="F228" s="63"/>
      <c r="G228" s="63"/>
      <c r="H228" s="30"/>
      <c r="L228" s="30"/>
      <c r="M228" s="30"/>
    </row>
    <row r="229" spans="1:14" x14ac:dyDescent="0.25">
      <c r="A229" s="34" t="s">
        <v>347</v>
      </c>
      <c r="B229" s="57" t="s">
        <v>348</v>
      </c>
      <c r="C229" s="53" t="s">
        <v>35</v>
      </c>
      <c r="H229" s="30"/>
      <c r="L229" s="30"/>
      <c r="M229" s="30"/>
    </row>
    <row r="230" spans="1:14" ht="15" customHeight="1" x14ac:dyDescent="0.25">
      <c r="A230" s="60"/>
      <c r="B230" s="61" t="s">
        <v>349</v>
      </c>
      <c r="C230" s="60"/>
      <c r="D230" s="60"/>
      <c r="E230" s="62"/>
      <c r="F230" s="63"/>
      <c r="G230" s="63"/>
      <c r="H230" s="30"/>
      <c r="L230" s="30"/>
      <c r="M230" s="30"/>
    </row>
    <row r="231" spans="1:14" x14ac:dyDescent="0.25">
      <c r="A231" s="34" t="s">
        <v>350</v>
      </c>
      <c r="B231" s="34" t="s">
        <v>351</v>
      </c>
      <c r="C231" s="102">
        <f>SUMIF('[6]Bal bonds'!H29:H52,"Fixed",'[6]Bal bonds'!E29:E52)/1000000</f>
        <v>56931.411</v>
      </c>
      <c r="E231" s="57"/>
      <c r="H231" s="30"/>
      <c r="L231" s="30"/>
      <c r="M231" s="30"/>
    </row>
    <row r="232" spans="1:14" x14ac:dyDescent="0.25">
      <c r="A232" s="34" t="s">
        <v>352</v>
      </c>
      <c r="B232" s="103" t="s">
        <v>353</v>
      </c>
      <c r="C232" s="34" t="s">
        <v>354</v>
      </c>
      <c r="E232" s="57"/>
      <c r="H232" s="30"/>
      <c r="L232" s="30"/>
      <c r="M232" s="30"/>
    </row>
    <row r="233" spans="1:14" x14ac:dyDescent="0.25">
      <c r="A233" s="34" t="s">
        <v>355</v>
      </c>
      <c r="B233" s="103" t="s">
        <v>356</v>
      </c>
      <c r="C233" s="34" t="s">
        <v>354</v>
      </c>
      <c r="E233" s="57"/>
      <c r="H233" s="30"/>
      <c r="L233" s="30"/>
      <c r="M233" s="30"/>
    </row>
    <row r="234" spans="1:14" hidden="1" outlineLevel="1" x14ac:dyDescent="0.25">
      <c r="A234" s="34" t="s">
        <v>357</v>
      </c>
      <c r="B234" s="55" t="s">
        <v>358</v>
      </c>
      <c r="C234" s="57"/>
      <c r="D234" s="57"/>
      <c r="E234" s="57"/>
      <c r="H234" s="30"/>
      <c r="L234" s="30"/>
      <c r="M234" s="30"/>
    </row>
    <row r="235" spans="1:14" hidden="1" outlineLevel="1" x14ac:dyDescent="0.25">
      <c r="A235" s="34" t="s">
        <v>359</v>
      </c>
      <c r="B235" s="55" t="s">
        <v>360</v>
      </c>
      <c r="C235" s="57"/>
      <c r="D235" s="57"/>
      <c r="E235" s="57"/>
      <c r="H235" s="30"/>
      <c r="L235" s="30"/>
      <c r="M235" s="30"/>
    </row>
    <row r="236" spans="1:14" hidden="1" outlineLevel="1" x14ac:dyDescent="0.25">
      <c r="A236" s="34" t="s">
        <v>361</v>
      </c>
      <c r="B236" s="55" t="s">
        <v>362</v>
      </c>
      <c r="C236" s="57"/>
      <c r="D236" s="57"/>
      <c r="E236" s="57"/>
      <c r="H236" s="30"/>
      <c r="L236" s="30"/>
      <c r="M236" s="30"/>
    </row>
    <row r="237" spans="1:14" hidden="1" outlineLevel="1" x14ac:dyDescent="0.25">
      <c r="A237" s="34" t="s">
        <v>363</v>
      </c>
      <c r="C237" s="57"/>
      <c r="D237" s="57"/>
      <c r="E237" s="57"/>
      <c r="H237" s="30"/>
      <c r="L237" s="30"/>
      <c r="M237" s="30"/>
    </row>
    <row r="238" spans="1:14" hidden="1" outlineLevel="1" x14ac:dyDescent="0.25">
      <c r="A238" s="34" t="s">
        <v>364</v>
      </c>
      <c r="C238" s="57"/>
      <c r="D238" s="57"/>
      <c r="E238" s="57"/>
      <c r="H238" s="30"/>
      <c r="L238" s="30"/>
      <c r="M238" s="30"/>
    </row>
    <row r="239" spans="1:14" hidden="1" outlineLevel="1" x14ac:dyDescent="0.25">
      <c r="A239" s="34" t="s">
        <v>365</v>
      </c>
      <c r="D239"/>
      <c r="E239"/>
      <c r="F239" s="104"/>
      <c r="G239" s="104"/>
      <c r="H239" s="30"/>
      <c r="K239"/>
      <c r="L239"/>
      <c r="M239"/>
      <c r="N239"/>
    </row>
    <row r="240" spans="1:14" hidden="1" outlineLevel="1" x14ac:dyDescent="0.25">
      <c r="A240" s="34" t="s">
        <v>366</v>
      </c>
      <c r="D240"/>
      <c r="E240"/>
      <c r="F240" s="104"/>
      <c r="G240" s="104"/>
      <c r="H240" s="30"/>
      <c r="K240"/>
      <c r="L240"/>
      <c r="M240"/>
      <c r="N240"/>
    </row>
    <row r="241" spans="1:14" hidden="1" outlineLevel="1" x14ac:dyDescent="0.25">
      <c r="A241" s="34" t="s">
        <v>367</v>
      </c>
      <c r="D241"/>
      <c r="E241"/>
      <c r="F241" s="104"/>
      <c r="G241" s="104"/>
      <c r="H241" s="30"/>
      <c r="K241"/>
      <c r="L241"/>
      <c r="M241"/>
      <c r="N241"/>
    </row>
    <row r="242" spans="1:14" hidden="1" outlineLevel="1" x14ac:dyDescent="0.25">
      <c r="A242" s="34" t="s">
        <v>368</v>
      </c>
      <c r="D242"/>
      <c r="E242"/>
      <c r="F242" s="104"/>
      <c r="G242" s="104"/>
      <c r="H242" s="30"/>
      <c r="K242"/>
      <c r="L242"/>
      <c r="M242"/>
      <c r="N242"/>
    </row>
    <row r="243" spans="1:14" hidden="1" outlineLevel="1" x14ac:dyDescent="0.25">
      <c r="A243" s="34" t="s">
        <v>369</v>
      </c>
      <c r="D243"/>
      <c r="E243"/>
      <c r="F243" s="104"/>
      <c r="G243" s="104"/>
      <c r="H243" s="30"/>
      <c r="K243"/>
      <c r="L243"/>
      <c r="M243"/>
      <c r="N243"/>
    </row>
    <row r="244" spans="1:14" hidden="1" outlineLevel="1" x14ac:dyDescent="0.25">
      <c r="A244" s="34" t="s">
        <v>370</v>
      </c>
      <c r="D244"/>
      <c r="E244"/>
      <c r="F244" s="104"/>
      <c r="G244" s="104"/>
      <c r="H244" s="30"/>
      <c r="K244"/>
      <c r="L244"/>
      <c r="M244"/>
      <c r="N244"/>
    </row>
    <row r="245" spans="1:14" hidden="1" outlineLevel="1" x14ac:dyDescent="0.25">
      <c r="A245" s="34" t="s">
        <v>371</v>
      </c>
      <c r="D245"/>
      <c r="E245"/>
      <c r="F245" s="104"/>
      <c r="G245" s="104"/>
      <c r="H245" s="30"/>
      <c r="K245"/>
      <c r="L245"/>
      <c r="M245"/>
      <c r="N245"/>
    </row>
    <row r="246" spans="1:14" hidden="1" outlineLevel="1" x14ac:dyDescent="0.25">
      <c r="A246" s="34" t="s">
        <v>372</v>
      </c>
      <c r="D246"/>
      <c r="E246"/>
      <c r="F246" s="104"/>
      <c r="G246" s="104"/>
      <c r="H246" s="30"/>
      <c r="K246"/>
      <c r="L246"/>
      <c r="M246"/>
      <c r="N246"/>
    </row>
    <row r="247" spans="1:14" hidden="1" outlineLevel="1" x14ac:dyDescent="0.25">
      <c r="A247" s="34" t="s">
        <v>373</v>
      </c>
      <c r="D247"/>
      <c r="E247"/>
      <c r="F247" s="104"/>
      <c r="G247" s="104"/>
      <c r="H247" s="30"/>
      <c r="K247"/>
      <c r="L247"/>
      <c r="M247"/>
      <c r="N247"/>
    </row>
    <row r="248" spans="1:14" hidden="1" outlineLevel="1" x14ac:dyDescent="0.25">
      <c r="A248" s="34" t="s">
        <v>374</v>
      </c>
      <c r="D248"/>
      <c r="E248"/>
      <c r="F248" s="104"/>
      <c r="G248" s="104"/>
      <c r="H248" s="30"/>
      <c r="K248"/>
      <c r="L248"/>
      <c r="M248"/>
      <c r="N248"/>
    </row>
    <row r="249" spans="1:14" hidden="1" outlineLevel="1" x14ac:dyDescent="0.25">
      <c r="A249" s="34" t="s">
        <v>375</v>
      </c>
      <c r="D249"/>
      <c r="E249"/>
      <c r="F249" s="104"/>
      <c r="G249" s="104"/>
      <c r="H249" s="30"/>
      <c r="K249"/>
      <c r="L249"/>
      <c r="M249"/>
      <c r="N249"/>
    </row>
    <row r="250" spans="1:14" hidden="1" outlineLevel="1" x14ac:dyDescent="0.25">
      <c r="A250" s="34" t="s">
        <v>376</v>
      </c>
      <c r="D250"/>
      <c r="E250"/>
      <c r="F250" s="104"/>
      <c r="G250" s="104"/>
      <c r="H250" s="30"/>
      <c r="K250"/>
      <c r="L250"/>
      <c r="M250"/>
      <c r="N250"/>
    </row>
    <row r="251" spans="1:14" hidden="1" outlineLevel="1" x14ac:dyDescent="0.25">
      <c r="A251" s="34" t="s">
        <v>377</v>
      </c>
      <c r="D251"/>
      <c r="E251"/>
      <c r="F251" s="104"/>
      <c r="G251" s="104"/>
      <c r="H251" s="30"/>
      <c r="K251"/>
      <c r="L251"/>
      <c r="M251"/>
      <c r="N251"/>
    </row>
    <row r="252" spans="1:14" hidden="1" outlineLevel="1" x14ac:dyDescent="0.25">
      <c r="A252" s="34" t="s">
        <v>378</v>
      </c>
      <c r="D252"/>
      <c r="E252"/>
      <c r="F252" s="104"/>
      <c r="G252" s="104"/>
      <c r="H252" s="30"/>
      <c r="K252"/>
      <c r="L252"/>
      <c r="M252"/>
      <c r="N252"/>
    </row>
    <row r="253" spans="1:14" hidden="1" outlineLevel="1" x14ac:dyDescent="0.25">
      <c r="A253" s="34" t="s">
        <v>379</v>
      </c>
      <c r="D253"/>
      <c r="E253"/>
      <c r="F253" s="104"/>
      <c r="G253" s="104"/>
      <c r="H253" s="30"/>
      <c r="K253"/>
      <c r="L253"/>
      <c r="M253"/>
      <c r="N253"/>
    </row>
    <row r="254" spans="1:14" hidden="1" outlineLevel="1" x14ac:dyDescent="0.25">
      <c r="A254" s="34" t="s">
        <v>380</v>
      </c>
      <c r="D254"/>
      <c r="E254"/>
      <c r="F254" s="104"/>
      <c r="G254" s="104"/>
      <c r="H254" s="30"/>
      <c r="K254"/>
      <c r="L254"/>
      <c r="M254"/>
      <c r="N254"/>
    </row>
    <row r="255" spans="1:14" hidden="1" outlineLevel="1" x14ac:dyDescent="0.25">
      <c r="A255" s="34" t="s">
        <v>381</v>
      </c>
      <c r="D255"/>
      <c r="E255"/>
      <c r="F255" s="104"/>
      <c r="G255" s="104"/>
      <c r="H255" s="30"/>
      <c r="K255"/>
      <c r="L255"/>
      <c r="M255"/>
      <c r="N255"/>
    </row>
    <row r="256" spans="1:14" hidden="1" outlineLevel="1" x14ac:dyDescent="0.25">
      <c r="A256" s="34" t="s">
        <v>382</v>
      </c>
      <c r="D256"/>
      <c r="E256"/>
      <c r="F256" s="104"/>
      <c r="G256" s="104"/>
      <c r="H256" s="30"/>
      <c r="K256"/>
      <c r="L256"/>
      <c r="M256"/>
      <c r="N256"/>
    </row>
    <row r="257" spans="1:14" hidden="1" outlineLevel="1" x14ac:dyDescent="0.25">
      <c r="A257" s="34" t="s">
        <v>383</v>
      </c>
      <c r="D257"/>
      <c r="E257"/>
      <c r="F257" s="104"/>
      <c r="G257" s="104"/>
      <c r="H257" s="30"/>
      <c r="K257"/>
      <c r="L257"/>
      <c r="M257"/>
      <c r="N257"/>
    </row>
    <row r="258" spans="1:14" hidden="1" outlineLevel="1" x14ac:dyDescent="0.25">
      <c r="A258" s="34" t="s">
        <v>384</v>
      </c>
      <c r="D258"/>
      <c r="E258"/>
      <c r="F258" s="104"/>
      <c r="G258" s="104"/>
      <c r="H258" s="30"/>
      <c r="K258"/>
      <c r="L258"/>
      <c r="M258"/>
      <c r="N258"/>
    </row>
    <row r="259" spans="1:14" hidden="1" outlineLevel="1" x14ac:dyDescent="0.25">
      <c r="A259" s="34" t="s">
        <v>385</v>
      </c>
      <c r="D259"/>
      <c r="E259"/>
      <c r="F259" s="104"/>
      <c r="G259" s="104"/>
      <c r="H259" s="30"/>
      <c r="K259"/>
      <c r="L259"/>
      <c r="M259"/>
      <c r="N259"/>
    </row>
    <row r="260" spans="1:14" hidden="1" outlineLevel="1" x14ac:dyDescent="0.25">
      <c r="A260" s="34" t="s">
        <v>386</v>
      </c>
      <c r="D260"/>
      <c r="E260"/>
      <c r="F260" s="104"/>
      <c r="G260" s="104"/>
      <c r="H260" s="30"/>
      <c r="K260"/>
      <c r="L260"/>
      <c r="M260"/>
      <c r="N260"/>
    </row>
    <row r="261" spans="1:14" hidden="1" outlineLevel="1" x14ac:dyDescent="0.25">
      <c r="A261" s="34" t="s">
        <v>387</v>
      </c>
      <c r="D261"/>
      <c r="E261"/>
      <c r="F261" s="104"/>
      <c r="G261" s="104"/>
      <c r="H261" s="30"/>
      <c r="K261"/>
      <c r="L261"/>
      <c r="M261"/>
      <c r="N261"/>
    </row>
    <row r="262" spans="1:14" hidden="1" outlineLevel="1" x14ac:dyDescent="0.25">
      <c r="A262" s="34" t="s">
        <v>388</v>
      </c>
      <c r="D262"/>
      <c r="E262"/>
      <c r="F262" s="104"/>
      <c r="G262" s="104"/>
      <c r="H262" s="30"/>
      <c r="K262"/>
      <c r="L262"/>
      <c r="M262"/>
      <c r="N262"/>
    </row>
    <row r="263" spans="1:14" hidden="1" outlineLevel="1" x14ac:dyDescent="0.25">
      <c r="A263" s="34" t="s">
        <v>389</v>
      </c>
      <c r="D263"/>
      <c r="E263"/>
      <c r="F263" s="104"/>
      <c r="G263" s="104"/>
      <c r="H263" s="30"/>
      <c r="K263"/>
      <c r="L263"/>
      <c r="M263"/>
      <c r="N263"/>
    </row>
    <row r="264" spans="1:14" hidden="1" outlineLevel="1" x14ac:dyDescent="0.25">
      <c r="A264" s="34" t="s">
        <v>390</v>
      </c>
      <c r="D264"/>
      <c r="E264"/>
      <c r="F264" s="104"/>
      <c r="G264" s="104"/>
      <c r="H264" s="30"/>
      <c r="K264"/>
      <c r="L264"/>
      <c r="M264"/>
      <c r="N264"/>
    </row>
    <row r="265" spans="1:14" hidden="1" outlineLevel="1" x14ac:dyDescent="0.25">
      <c r="A265" s="34" t="s">
        <v>391</v>
      </c>
      <c r="D265"/>
      <c r="E265"/>
      <c r="F265" s="104"/>
      <c r="G265" s="104"/>
      <c r="H265" s="30"/>
      <c r="K265"/>
      <c r="L265"/>
      <c r="M265"/>
      <c r="N265"/>
    </row>
    <row r="266" spans="1:14" hidden="1" outlineLevel="1" x14ac:dyDescent="0.25">
      <c r="A266" s="34" t="s">
        <v>392</v>
      </c>
      <c r="D266"/>
      <c r="E266"/>
      <c r="F266" s="104"/>
      <c r="G266" s="104"/>
      <c r="H266" s="30"/>
      <c r="K266"/>
      <c r="L266"/>
      <c r="M266"/>
      <c r="N266"/>
    </row>
    <row r="267" spans="1:14" hidden="1" outlineLevel="1" x14ac:dyDescent="0.25">
      <c r="A267" s="34" t="s">
        <v>393</v>
      </c>
      <c r="D267"/>
      <c r="E267"/>
      <c r="F267" s="104"/>
      <c r="G267" s="104"/>
      <c r="H267" s="30"/>
      <c r="K267"/>
      <c r="L267"/>
      <c r="M267"/>
      <c r="N267"/>
    </row>
    <row r="268" spans="1:14" hidden="1" outlineLevel="1" x14ac:dyDescent="0.25">
      <c r="A268" s="34" t="s">
        <v>394</v>
      </c>
      <c r="D268"/>
      <c r="E268"/>
      <c r="F268" s="104"/>
      <c r="G268" s="104"/>
      <c r="H268" s="30"/>
      <c r="K268"/>
      <c r="L268"/>
      <c r="M268"/>
      <c r="N268"/>
    </row>
    <row r="269" spans="1:14" hidden="1" outlineLevel="1" x14ac:dyDescent="0.25">
      <c r="A269" s="34" t="s">
        <v>395</v>
      </c>
      <c r="D269"/>
      <c r="E269"/>
      <c r="F269" s="104"/>
      <c r="G269" s="104"/>
      <c r="H269" s="30"/>
      <c r="K269"/>
      <c r="L269"/>
      <c r="M269"/>
      <c r="N269"/>
    </row>
    <row r="270" spans="1:14" hidden="1" outlineLevel="1" x14ac:dyDescent="0.25">
      <c r="A270" s="34" t="s">
        <v>396</v>
      </c>
      <c r="D270"/>
      <c r="E270"/>
      <c r="F270" s="104"/>
      <c r="G270" s="104"/>
      <c r="H270" s="30"/>
      <c r="K270"/>
      <c r="L270"/>
      <c r="M270"/>
      <c r="N270"/>
    </row>
    <row r="271" spans="1:14" hidden="1" outlineLevel="1" x14ac:dyDescent="0.25">
      <c r="A271" s="34" t="s">
        <v>397</v>
      </c>
      <c r="D271"/>
      <c r="E271"/>
      <c r="F271" s="104"/>
      <c r="G271" s="104"/>
      <c r="H271" s="30"/>
      <c r="K271"/>
      <c r="L271"/>
      <c r="M271"/>
      <c r="N271"/>
    </row>
    <row r="272" spans="1:14" hidden="1" outlineLevel="1" x14ac:dyDescent="0.25">
      <c r="A272" s="34" t="s">
        <v>398</v>
      </c>
      <c r="D272"/>
      <c r="E272"/>
      <c r="F272" s="104"/>
      <c r="G272" s="104"/>
      <c r="H272" s="30"/>
      <c r="K272"/>
      <c r="L272"/>
      <c r="M272"/>
      <c r="N272"/>
    </row>
    <row r="273" spans="1:14" hidden="1" outlineLevel="1" x14ac:dyDescent="0.25">
      <c r="A273" s="34" t="s">
        <v>399</v>
      </c>
      <c r="D273"/>
      <c r="E273"/>
      <c r="F273" s="104"/>
      <c r="G273" s="104"/>
      <c r="H273" s="30"/>
      <c r="K273"/>
      <c r="L273"/>
      <c r="M273"/>
      <c r="N273"/>
    </row>
    <row r="274" spans="1:14" hidden="1" outlineLevel="1" x14ac:dyDescent="0.25">
      <c r="A274" s="34" t="s">
        <v>400</v>
      </c>
      <c r="D274"/>
      <c r="E274"/>
      <c r="F274" s="104"/>
      <c r="G274" s="104"/>
      <c r="H274" s="30"/>
      <c r="K274"/>
      <c r="L274"/>
      <c r="M274"/>
      <c r="N274"/>
    </row>
    <row r="275" spans="1:14" hidden="1" outlineLevel="1" x14ac:dyDescent="0.25">
      <c r="A275" s="34" t="s">
        <v>401</v>
      </c>
      <c r="D275"/>
      <c r="E275"/>
      <c r="F275" s="104"/>
      <c r="G275" s="104"/>
      <c r="H275" s="30"/>
      <c r="K275"/>
      <c r="L275"/>
      <c r="M275"/>
      <c r="N275"/>
    </row>
    <row r="276" spans="1:14" hidden="1" outlineLevel="1" x14ac:dyDescent="0.25">
      <c r="A276" s="34" t="s">
        <v>402</v>
      </c>
      <c r="D276"/>
      <c r="E276"/>
      <c r="F276" s="104"/>
      <c r="G276" s="104"/>
      <c r="H276" s="30"/>
      <c r="K276"/>
      <c r="L276"/>
      <c r="M276"/>
      <c r="N276"/>
    </row>
    <row r="277" spans="1:14" hidden="1" outlineLevel="1" x14ac:dyDescent="0.25">
      <c r="A277" s="34" t="s">
        <v>403</v>
      </c>
      <c r="D277"/>
      <c r="E277"/>
      <c r="F277" s="104"/>
      <c r="G277" s="104"/>
      <c r="H277" s="30"/>
      <c r="K277"/>
      <c r="L277"/>
      <c r="M277"/>
      <c r="N277"/>
    </row>
    <row r="278" spans="1:14" hidden="1" outlineLevel="1" x14ac:dyDescent="0.25">
      <c r="A278" s="34" t="s">
        <v>404</v>
      </c>
      <c r="D278"/>
      <c r="E278"/>
      <c r="F278" s="104"/>
      <c r="G278" s="104"/>
      <c r="H278" s="30"/>
      <c r="K278"/>
      <c r="L278"/>
      <c r="M278"/>
      <c r="N278"/>
    </row>
    <row r="279" spans="1:14" hidden="1" outlineLevel="1" x14ac:dyDescent="0.25">
      <c r="A279" s="34" t="s">
        <v>405</v>
      </c>
      <c r="D279"/>
      <c r="E279"/>
      <c r="F279" s="104"/>
      <c r="G279" s="104"/>
      <c r="H279" s="30"/>
      <c r="K279"/>
      <c r="L279"/>
      <c r="M279"/>
      <c r="N279"/>
    </row>
    <row r="280" spans="1:14" hidden="1" outlineLevel="1" x14ac:dyDescent="0.25">
      <c r="A280" s="34" t="s">
        <v>406</v>
      </c>
      <c r="D280"/>
      <c r="E280"/>
      <c r="F280" s="104"/>
      <c r="G280" s="104"/>
      <c r="H280" s="30"/>
      <c r="K280"/>
      <c r="L280"/>
      <c r="M280"/>
      <c r="N280"/>
    </row>
    <row r="281" spans="1:14" hidden="1" outlineLevel="1" x14ac:dyDescent="0.25">
      <c r="A281" s="34" t="s">
        <v>407</v>
      </c>
      <c r="D281"/>
      <c r="E281"/>
      <c r="F281" s="104"/>
      <c r="G281" s="104"/>
      <c r="H281" s="30"/>
      <c r="K281"/>
      <c r="L281"/>
      <c r="M281"/>
      <c r="N281"/>
    </row>
    <row r="282" spans="1:14" hidden="1" outlineLevel="1" x14ac:dyDescent="0.25">
      <c r="A282" s="34" t="s">
        <v>408</v>
      </c>
      <c r="D282"/>
      <c r="E282"/>
      <c r="F282" s="104"/>
      <c r="G282" s="104"/>
      <c r="H282" s="30"/>
      <c r="K282"/>
      <c r="L282"/>
      <c r="M282"/>
      <c r="N282"/>
    </row>
    <row r="283" spans="1:14" hidden="1" outlineLevel="1" x14ac:dyDescent="0.25">
      <c r="A283" s="34" t="s">
        <v>409</v>
      </c>
      <c r="D283"/>
      <c r="E283"/>
      <c r="F283" s="104"/>
      <c r="G283" s="104"/>
      <c r="H283" s="30"/>
      <c r="K283"/>
      <c r="L283"/>
      <c r="M283"/>
      <c r="N283"/>
    </row>
    <row r="284" spans="1:14" hidden="1" outlineLevel="1" x14ac:dyDescent="0.25">
      <c r="A284" s="34" t="s">
        <v>410</v>
      </c>
      <c r="D284"/>
      <c r="E284"/>
      <c r="F284" s="104"/>
      <c r="G284" s="104"/>
      <c r="H284" s="30"/>
      <c r="K284"/>
      <c r="L284"/>
      <c r="M284"/>
      <c r="N284"/>
    </row>
    <row r="285" spans="1:14" ht="37.5" collapsed="1" x14ac:dyDescent="0.25">
      <c r="A285" s="48"/>
      <c r="B285" s="48" t="s">
        <v>411</v>
      </c>
      <c r="C285" s="48" t="s">
        <v>412</v>
      </c>
      <c r="D285" s="48" t="s">
        <v>412</v>
      </c>
      <c r="E285" s="48"/>
      <c r="F285" s="50"/>
      <c r="G285" s="51"/>
      <c r="H285" s="30"/>
      <c r="I285" s="40"/>
      <c r="J285" s="40"/>
      <c r="K285" s="40"/>
      <c r="L285" s="40"/>
      <c r="M285" s="42"/>
    </row>
    <row r="286" spans="1:14" ht="18.75" x14ac:dyDescent="0.25">
      <c r="A286" s="105" t="s">
        <v>413</v>
      </c>
      <c r="B286" s="106"/>
      <c r="C286" s="106"/>
      <c r="D286" s="106"/>
      <c r="E286" s="106"/>
      <c r="F286" s="107"/>
      <c r="G286" s="108"/>
      <c r="H286" s="30"/>
      <c r="I286" s="40"/>
      <c r="J286" s="40"/>
      <c r="K286" s="40"/>
      <c r="L286" s="40"/>
      <c r="M286" s="42"/>
    </row>
    <row r="287" spans="1:14" ht="18.75" x14ac:dyDescent="0.25">
      <c r="A287" s="105" t="s">
        <v>414</v>
      </c>
      <c r="B287" s="106"/>
      <c r="C287" s="106"/>
      <c r="D287" s="106"/>
      <c r="E287" s="106"/>
      <c r="F287" s="107"/>
      <c r="G287" s="108"/>
      <c r="H287" s="30"/>
      <c r="I287" s="40"/>
      <c r="J287" s="40"/>
      <c r="K287" s="40"/>
      <c r="L287" s="40"/>
      <c r="M287" s="42"/>
    </row>
    <row r="288" spans="1:14" x14ac:dyDescent="0.25">
      <c r="A288" s="34" t="s">
        <v>415</v>
      </c>
      <c r="B288" s="55" t="s">
        <v>416</v>
      </c>
      <c r="C288" s="109">
        <f>ROW(B38)</f>
        <v>38</v>
      </c>
      <c r="D288" s="67"/>
      <c r="E288" s="67"/>
      <c r="G288" s="39"/>
      <c r="H288" s="30"/>
      <c r="I288" s="55"/>
      <c r="J288" s="109"/>
      <c r="L288" s="67"/>
      <c r="M288" s="67"/>
      <c r="N288" s="67"/>
    </row>
    <row r="289" spans="1:14" x14ac:dyDescent="0.25">
      <c r="A289" s="34" t="s">
        <v>417</v>
      </c>
      <c r="B289" s="55" t="s">
        <v>418</v>
      </c>
      <c r="C289" s="109">
        <f>ROW(B39)</f>
        <v>39</v>
      </c>
      <c r="E289" s="67"/>
      <c r="H289" s="30"/>
      <c r="I289" s="55"/>
      <c r="J289" s="109"/>
      <c r="L289" s="67"/>
      <c r="M289" s="67"/>
    </row>
    <row r="290" spans="1:14" x14ac:dyDescent="0.25">
      <c r="A290" s="34" t="s">
        <v>419</v>
      </c>
      <c r="B290" s="55" t="s">
        <v>420</v>
      </c>
      <c r="C290" s="109" t="str">
        <f>ROW('B1. HTT Mortgage Assets'!B43)&amp; " for Mortgage Assets"</f>
        <v>43 for Mortgage Assets</v>
      </c>
      <c r="D290" s="109" t="str">
        <f>ROW([8]Forklaringer!B48)&amp; " for Public Sector Assets"</f>
        <v>48 for Public Sector Assets</v>
      </c>
      <c r="E290" s="110"/>
      <c r="G290" s="111"/>
      <c r="H290" s="30"/>
      <c r="I290" s="55"/>
      <c r="J290" s="109"/>
      <c r="K290" s="109"/>
      <c r="L290" s="110"/>
      <c r="M290" s="67"/>
      <c r="N290" s="110"/>
    </row>
    <row r="291" spans="1:14" x14ac:dyDescent="0.25">
      <c r="A291" s="34" t="s">
        <v>421</v>
      </c>
      <c r="B291" s="55" t="s">
        <v>422</v>
      </c>
      <c r="C291" s="109">
        <f>ROW(B52)</f>
        <v>52</v>
      </c>
      <c r="H291" s="30"/>
      <c r="I291" s="55"/>
      <c r="J291" s="109"/>
    </row>
    <row r="292" spans="1:14" x14ac:dyDescent="0.25">
      <c r="A292" s="34" t="s">
        <v>423</v>
      </c>
      <c r="B292" s="55" t="s">
        <v>424</v>
      </c>
      <c r="C292" s="112" t="str">
        <f>ROW('B1. HTT Mortgage Assets'!B186)&amp;" for Residential Mortgage Assets"</f>
        <v>186 for Residential Mortgage Assets</v>
      </c>
      <c r="D292" s="109" t="str">
        <f>ROW('B1. HTT Mortgage Assets'!B287 )&amp; " for Commercial Mortgage Assets"</f>
        <v>287 for Commercial Mortgage Assets</v>
      </c>
      <c r="E292" s="110"/>
      <c r="F292" s="113" t="str">
        <f>ROW([8]Forklaringer!B18)&amp; " for Public Sector Assets"</f>
        <v>18 for Public Sector Assets</v>
      </c>
      <c r="G292" s="111"/>
      <c r="H292" s="30"/>
      <c r="I292" s="55"/>
      <c r="J292"/>
      <c r="K292" s="109"/>
      <c r="L292" s="110"/>
      <c r="N292" s="110"/>
    </row>
    <row r="293" spans="1:14" x14ac:dyDescent="0.25">
      <c r="A293" s="34" t="s">
        <v>425</v>
      </c>
      <c r="B293" s="55" t="s">
        <v>426</v>
      </c>
      <c r="C293" s="109" t="str">
        <f>ROW('B1. HTT Mortgage Assets'!B149)&amp;" for Mortgage Assets"</f>
        <v>149 for Mortgage Assets</v>
      </c>
      <c r="D293" s="109" t="str">
        <f>ROW([8]Forklaringer!B129)&amp;" for Public Sector Assets"</f>
        <v>129 for Public Sector Assets</v>
      </c>
      <c r="H293" s="30"/>
      <c r="I293" s="55"/>
      <c r="M293" s="110"/>
    </row>
    <row r="294" spans="1:14" x14ac:dyDescent="0.25">
      <c r="A294" s="34" t="s">
        <v>427</v>
      </c>
      <c r="B294" s="55" t="s">
        <v>428</v>
      </c>
      <c r="C294" s="109">
        <f>ROW(B111)</f>
        <v>111</v>
      </c>
      <c r="F294" s="111"/>
      <c r="H294" s="30"/>
      <c r="I294" s="55"/>
      <c r="J294" s="109"/>
      <c r="M294" s="110"/>
    </row>
    <row r="295" spans="1:14" x14ac:dyDescent="0.25">
      <c r="A295" s="34" t="s">
        <v>429</v>
      </c>
      <c r="B295" s="55" t="s">
        <v>430</v>
      </c>
      <c r="C295" s="109">
        <f>ROW(B163)</f>
        <v>163</v>
      </c>
      <c r="E295" s="110"/>
      <c r="F295" s="111"/>
      <c r="H295" s="30"/>
      <c r="I295" s="55"/>
      <c r="J295" s="109"/>
      <c r="L295" s="110"/>
      <c r="M295" s="110"/>
    </row>
    <row r="296" spans="1:14" x14ac:dyDescent="0.25">
      <c r="A296" s="34" t="s">
        <v>431</v>
      </c>
      <c r="B296" s="55" t="s">
        <v>432</v>
      </c>
      <c r="C296" s="109">
        <f>ROW(B137)</f>
        <v>137</v>
      </c>
      <c r="E296" s="110"/>
      <c r="F296" s="111"/>
      <c r="H296" s="30"/>
      <c r="I296" s="55"/>
      <c r="J296" s="109"/>
      <c r="L296" s="110"/>
      <c r="M296" s="110"/>
    </row>
    <row r="297" spans="1:14" ht="30" x14ac:dyDescent="0.25">
      <c r="A297" s="34" t="s">
        <v>433</v>
      </c>
      <c r="B297" s="34" t="s">
        <v>434</v>
      </c>
      <c r="C297" s="109" t="str">
        <f>ROW('C. HTT Harmonised Glossary'!B17)&amp;" for Harmonised Glossary"</f>
        <v>17 for Harmonised Glossary</v>
      </c>
      <c r="E297" s="110"/>
      <c r="H297" s="30"/>
      <c r="J297" s="109"/>
      <c r="L297" s="110"/>
    </row>
    <row r="298" spans="1:14" x14ac:dyDescent="0.25">
      <c r="A298" s="34" t="s">
        <v>435</v>
      </c>
      <c r="B298" s="55" t="s">
        <v>436</v>
      </c>
      <c r="C298" s="109">
        <f>ROW(B65)</f>
        <v>65</v>
      </c>
      <c r="E298" s="110"/>
      <c r="H298" s="30"/>
      <c r="I298" s="55"/>
      <c r="J298" s="109"/>
      <c r="L298" s="110"/>
    </row>
    <row r="299" spans="1:14" x14ac:dyDescent="0.25">
      <c r="A299" s="34" t="s">
        <v>437</v>
      </c>
      <c r="B299" s="55" t="s">
        <v>438</v>
      </c>
      <c r="C299" s="109">
        <f>ROW(B88)</f>
        <v>88</v>
      </c>
      <c r="E299" s="110"/>
      <c r="H299" s="30"/>
      <c r="I299" s="55"/>
      <c r="J299" s="109"/>
      <c r="L299" s="110"/>
    </row>
    <row r="300" spans="1:14" x14ac:dyDescent="0.25">
      <c r="A300" s="34" t="s">
        <v>439</v>
      </c>
      <c r="B300" s="55" t="s">
        <v>440</v>
      </c>
      <c r="C300" s="109" t="str">
        <f>ROW('B1. HTT Mortgage Assets'!B179)&amp; " for Mortgage Assets"</f>
        <v>179 for Mortgage Assets</v>
      </c>
      <c r="D300" s="109" t="str">
        <f>ROW([8]Forklaringer!B166)&amp; " for Public Sector Assets"</f>
        <v>166 for Public Sector Assets</v>
      </c>
      <c r="E300" s="110"/>
      <c r="H300" s="30"/>
      <c r="I300" s="55"/>
      <c r="J300" s="109"/>
      <c r="K300" s="109"/>
      <c r="L300" s="110"/>
    </row>
    <row r="301" spans="1:14" hidden="1" outlineLevel="1" x14ac:dyDescent="0.25">
      <c r="A301" s="34" t="s">
        <v>441</v>
      </c>
      <c r="B301" s="55"/>
      <c r="C301" s="109"/>
      <c r="D301" s="109"/>
      <c r="E301" s="110"/>
      <c r="H301" s="30"/>
      <c r="I301" s="55"/>
      <c r="J301" s="109"/>
      <c r="K301" s="109"/>
      <c r="L301" s="110"/>
    </row>
    <row r="302" spans="1:14" hidden="1" outlineLevel="1" x14ac:dyDescent="0.25">
      <c r="A302" s="34" t="s">
        <v>442</v>
      </c>
      <c r="B302" s="55"/>
      <c r="C302" s="109"/>
      <c r="D302" s="109"/>
      <c r="E302" s="110"/>
      <c r="H302" s="30"/>
      <c r="I302" s="55"/>
      <c r="J302" s="109"/>
      <c r="K302" s="109"/>
      <c r="L302" s="110"/>
    </row>
    <row r="303" spans="1:14" hidden="1" outlineLevel="1" x14ac:dyDescent="0.25">
      <c r="A303" s="34" t="s">
        <v>443</v>
      </c>
      <c r="B303" s="55"/>
      <c r="C303" s="109"/>
      <c r="D303" s="109"/>
      <c r="E303" s="110"/>
      <c r="H303" s="30"/>
      <c r="I303" s="55"/>
      <c r="J303" s="109"/>
      <c r="K303" s="109"/>
      <c r="L303" s="110"/>
    </row>
    <row r="304" spans="1:14" hidden="1" outlineLevel="1" x14ac:dyDescent="0.25">
      <c r="A304" s="34" t="s">
        <v>444</v>
      </c>
      <c r="B304" s="55"/>
      <c r="C304" s="109"/>
      <c r="D304" s="109"/>
      <c r="E304" s="110"/>
      <c r="H304" s="30"/>
      <c r="I304" s="55"/>
      <c r="J304" s="109"/>
      <c r="K304" s="109"/>
      <c r="L304" s="110"/>
    </row>
    <row r="305" spans="1:13" hidden="1" outlineLevel="1" x14ac:dyDescent="0.25">
      <c r="A305" s="34" t="s">
        <v>445</v>
      </c>
      <c r="B305" s="55"/>
      <c r="C305" s="109"/>
      <c r="D305" s="109"/>
      <c r="E305" s="110"/>
      <c r="H305" s="30"/>
      <c r="I305" s="55"/>
      <c r="J305" s="109"/>
      <c r="K305" s="109"/>
      <c r="L305" s="110"/>
    </row>
    <row r="306" spans="1:13" hidden="1" outlineLevel="1" x14ac:dyDescent="0.25">
      <c r="A306" s="34" t="s">
        <v>446</v>
      </c>
      <c r="B306" s="55"/>
      <c r="C306" s="109"/>
      <c r="D306" s="109"/>
      <c r="E306" s="110"/>
      <c r="H306" s="30"/>
      <c r="I306" s="55"/>
      <c r="J306" s="109"/>
      <c r="K306" s="109"/>
      <c r="L306" s="110"/>
    </row>
    <row r="307" spans="1:13" hidden="1" outlineLevel="1" x14ac:dyDescent="0.25">
      <c r="A307" s="34" t="s">
        <v>447</v>
      </c>
      <c r="B307" s="55"/>
      <c r="C307" s="109"/>
      <c r="D307" s="109"/>
      <c r="E307" s="110"/>
      <c r="H307" s="30"/>
      <c r="I307" s="55"/>
      <c r="J307" s="109"/>
      <c r="K307" s="109"/>
      <c r="L307" s="110"/>
    </row>
    <row r="308" spans="1:13" hidden="1" outlineLevel="1" x14ac:dyDescent="0.25">
      <c r="A308" s="34" t="s">
        <v>448</v>
      </c>
      <c r="B308" s="55"/>
      <c r="C308" s="109"/>
      <c r="D308" s="109"/>
      <c r="E308" s="110"/>
      <c r="H308" s="30"/>
      <c r="I308" s="55"/>
      <c r="J308" s="109"/>
      <c r="K308" s="109"/>
      <c r="L308" s="110"/>
    </row>
    <row r="309" spans="1:13" hidden="1" outlineLevel="1" x14ac:dyDescent="0.25">
      <c r="A309" s="34" t="s">
        <v>449</v>
      </c>
      <c r="B309" s="55"/>
      <c r="C309" s="109"/>
      <c r="D309" s="109"/>
      <c r="E309" s="110"/>
      <c r="H309" s="30"/>
      <c r="I309" s="55"/>
      <c r="J309" s="109"/>
      <c r="K309" s="109"/>
      <c r="L309" s="110"/>
    </row>
    <row r="310" spans="1:13" hidden="1" outlineLevel="1" x14ac:dyDescent="0.25">
      <c r="A310" s="34" t="s">
        <v>450</v>
      </c>
      <c r="H310" s="30"/>
    </row>
    <row r="311" spans="1:13" ht="37.5" collapsed="1" x14ac:dyDescent="0.25">
      <c r="A311" s="49"/>
      <c r="B311" s="48" t="s">
        <v>26</v>
      </c>
      <c r="C311" s="49"/>
      <c r="D311" s="49"/>
      <c r="E311" s="49"/>
      <c r="F311" s="50"/>
      <c r="G311" s="51"/>
      <c r="H311" s="30"/>
      <c r="I311" s="40"/>
      <c r="J311" s="42"/>
      <c r="K311" s="42"/>
      <c r="L311" s="42"/>
      <c r="M311" s="42"/>
    </row>
    <row r="312" spans="1:13" x14ac:dyDescent="0.25">
      <c r="A312" s="34" t="s">
        <v>451</v>
      </c>
      <c r="B312" s="65" t="s">
        <v>452</v>
      </c>
      <c r="C312" s="34" t="s">
        <v>453</v>
      </c>
      <c r="H312" s="30"/>
      <c r="I312" s="65"/>
      <c r="J312" s="109"/>
    </row>
    <row r="313" spans="1:13" hidden="1" outlineLevel="1" x14ac:dyDescent="0.25">
      <c r="A313" s="34" t="s">
        <v>454</v>
      </c>
      <c r="B313" s="65"/>
      <c r="C313" s="109"/>
      <c r="H313" s="30"/>
      <c r="I313" s="65"/>
      <c r="J313" s="109"/>
    </row>
    <row r="314" spans="1:13" hidden="1" outlineLevel="1" x14ac:dyDescent="0.25">
      <c r="A314" s="34" t="s">
        <v>455</v>
      </c>
      <c r="B314" s="65"/>
      <c r="C314" s="109"/>
      <c r="H314" s="30"/>
      <c r="I314" s="65"/>
      <c r="J314" s="109"/>
    </row>
    <row r="315" spans="1:13" hidden="1" outlineLevel="1" x14ac:dyDescent="0.25">
      <c r="A315" s="34" t="s">
        <v>456</v>
      </c>
      <c r="B315" s="65"/>
      <c r="C315" s="109"/>
      <c r="H315" s="30"/>
      <c r="I315" s="65"/>
      <c r="J315" s="109"/>
    </row>
    <row r="316" spans="1:13" hidden="1" outlineLevel="1" x14ac:dyDescent="0.25">
      <c r="A316" s="34" t="s">
        <v>457</v>
      </c>
      <c r="B316" s="65"/>
      <c r="C316" s="109"/>
      <c r="H316" s="30"/>
      <c r="I316" s="65"/>
      <c r="J316" s="109"/>
    </row>
    <row r="317" spans="1:13" hidden="1" outlineLevel="1" x14ac:dyDescent="0.25">
      <c r="A317" s="34" t="s">
        <v>458</v>
      </c>
      <c r="B317" s="65"/>
      <c r="C317" s="109"/>
      <c r="H317" s="30"/>
      <c r="I317" s="65"/>
      <c r="J317" s="109"/>
    </row>
    <row r="318" spans="1:13" hidden="1" outlineLevel="1" x14ac:dyDescent="0.25">
      <c r="A318" s="34" t="s">
        <v>459</v>
      </c>
      <c r="B318" s="65"/>
      <c r="C318" s="109"/>
      <c r="H318" s="30"/>
      <c r="I318" s="65"/>
      <c r="J318" s="109"/>
    </row>
    <row r="319" spans="1:13" ht="18.75" collapsed="1" x14ac:dyDescent="0.25">
      <c r="A319" s="49"/>
      <c r="B319" s="48" t="s">
        <v>27</v>
      </c>
      <c r="C319" s="49"/>
      <c r="D319" s="49"/>
      <c r="E319" s="49"/>
      <c r="F319" s="50"/>
      <c r="G319" s="51"/>
      <c r="H319" s="30"/>
      <c r="I319" s="40"/>
      <c r="J319" s="42"/>
      <c r="K319" s="42"/>
      <c r="L319" s="42"/>
      <c r="M319" s="42"/>
    </row>
    <row r="320" spans="1:13" ht="15" hidden="1" customHeight="1" outlineLevel="1" x14ac:dyDescent="0.25">
      <c r="A320" s="60"/>
      <c r="B320" s="61" t="s">
        <v>460</v>
      </c>
      <c r="C320" s="60"/>
      <c r="D320" s="60"/>
      <c r="E320" s="62"/>
      <c r="F320" s="63"/>
      <c r="G320" s="63"/>
      <c r="H320" s="30"/>
      <c r="L320" s="30"/>
      <c r="M320" s="30"/>
    </row>
    <row r="321" spans="1:8" hidden="1" outlineLevel="1" x14ac:dyDescent="0.25">
      <c r="A321" s="34" t="s">
        <v>461</v>
      </c>
      <c r="B321" s="55" t="s">
        <v>462</v>
      </c>
      <c r="C321" s="55"/>
      <c r="H321" s="30"/>
    </row>
    <row r="322" spans="1:8" hidden="1" outlineLevel="1" x14ac:dyDescent="0.25">
      <c r="A322" s="34" t="s">
        <v>463</v>
      </c>
      <c r="B322" s="55" t="s">
        <v>464</v>
      </c>
      <c r="C322" s="55"/>
      <c r="H322" s="30"/>
    </row>
    <row r="323" spans="1:8" hidden="1" outlineLevel="1" x14ac:dyDescent="0.25">
      <c r="A323" s="34" t="s">
        <v>465</v>
      </c>
      <c r="B323" s="55" t="s">
        <v>466</v>
      </c>
      <c r="C323" s="55"/>
      <c r="H323" s="30"/>
    </row>
    <row r="324" spans="1:8" hidden="1" outlineLevel="1" x14ac:dyDescent="0.25">
      <c r="A324" s="34" t="s">
        <v>467</v>
      </c>
      <c r="B324" s="55" t="s">
        <v>468</v>
      </c>
      <c r="H324" s="30"/>
    </row>
    <row r="325" spans="1:8" hidden="1" outlineLevel="1" x14ac:dyDescent="0.25">
      <c r="A325" s="34" t="s">
        <v>469</v>
      </c>
      <c r="B325" s="55" t="s">
        <v>470</v>
      </c>
      <c r="H325" s="30"/>
    </row>
    <row r="326" spans="1:8" hidden="1" outlineLevel="1" x14ac:dyDescent="0.25">
      <c r="A326" s="34" t="s">
        <v>471</v>
      </c>
      <c r="B326" s="55" t="s">
        <v>472</v>
      </c>
      <c r="H326" s="30"/>
    </row>
    <row r="327" spans="1:8" hidden="1" outlineLevel="1" x14ac:dyDescent="0.25">
      <c r="A327" s="34" t="s">
        <v>473</v>
      </c>
      <c r="B327" s="55" t="s">
        <v>474</v>
      </c>
      <c r="H327" s="30"/>
    </row>
    <row r="328" spans="1:8" hidden="1" outlineLevel="1" x14ac:dyDescent="0.25">
      <c r="A328" s="34" t="s">
        <v>475</v>
      </c>
      <c r="B328" s="55" t="s">
        <v>476</v>
      </c>
      <c r="H328" s="30"/>
    </row>
    <row r="329" spans="1:8" hidden="1" outlineLevel="1" x14ac:dyDescent="0.25">
      <c r="A329" s="34" t="s">
        <v>477</v>
      </c>
      <c r="B329" s="55" t="s">
        <v>478</v>
      </c>
      <c r="H329" s="30"/>
    </row>
    <row r="330" spans="1:8" hidden="1" outlineLevel="1" x14ac:dyDescent="0.25">
      <c r="A330" s="34" t="s">
        <v>479</v>
      </c>
      <c r="B330" s="73" t="s">
        <v>480</v>
      </c>
      <c r="H330" s="30"/>
    </row>
    <row r="331" spans="1:8" hidden="1" outlineLevel="1" x14ac:dyDescent="0.25">
      <c r="A331" s="34" t="s">
        <v>481</v>
      </c>
      <c r="B331" s="73" t="s">
        <v>480</v>
      </c>
      <c r="H331" s="30"/>
    </row>
    <row r="332" spans="1:8" hidden="1" outlineLevel="1" x14ac:dyDescent="0.25">
      <c r="A332" s="34" t="s">
        <v>482</v>
      </c>
      <c r="B332" s="73" t="s">
        <v>480</v>
      </c>
      <c r="H332" s="30"/>
    </row>
    <row r="333" spans="1:8" hidden="1" outlineLevel="1" x14ac:dyDescent="0.25">
      <c r="A333" s="34" t="s">
        <v>483</v>
      </c>
      <c r="B333" s="73" t="s">
        <v>480</v>
      </c>
      <c r="H333" s="30"/>
    </row>
    <row r="334" spans="1:8" hidden="1" outlineLevel="1" x14ac:dyDescent="0.25">
      <c r="A334" s="34" t="s">
        <v>484</v>
      </c>
      <c r="B334" s="73" t="s">
        <v>480</v>
      </c>
      <c r="H334" s="30"/>
    </row>
    <row r="335" spans="1:8" hidden="1" outlineLevel="1" x14ac:dyDescent="0.25">
      <c r="A335" s="34" t="s">
        <v>485</v>
      </c>
      <c r="B335" s="73" t="s">
        <v>480</v>
      </c>
      <c r="H335" s="30"/>
    </row>
    <row r="336" spans="1:8" hidden="1" outlineLevel="1" x14ac:dyDescent="0.25">
      <c r="A336" s="34" t="s">
        <v>486</v>
      </c>
      <c r="B336" s="73" t="s">
        <v>480</v>
      </c>
      <c r="H336" s="30"/>
    </row>
    <row r="337" spans="1:8" hidden="1" outlineLevel="1" x14ac:dyDescent="0.25">
      <c r="A337" s="34" t="s">
        <v>487</v>
      </c>
      <c r="B337" s="73" t="s">
        <v>480</v>
      </c>
      <c r="H337" s="30"/>
    </row>
    <row r="338" spans="1:8" hidden="1" outlineLevel="1" x14ac:dyDescent="0.25">
      <c r="A338" s="34" t="s">
        <v>488</v>
      </c>
      <c r="B338" s="73" t="s">
        <v>480</v>
      </c>
      <c r="H338" s="30"/>
    </row>
    <row r="339" spans="1:8" hidden="1" outlineLevel="1" x14ac:dyDescent="0.25">
      <c r="A339" s="34" t="s">
        <v>489</v>
      </c>
      <c r="B339" s="73" t="s">
        <v>480</v>
      </c>
      <c r="H339" s="30"/>
    </row>
    <row r="340" spans="1:8" hidden="1" outlineLevel="1" x14ac:dyDescent="0.25">
      <c r="A340" s="34" t="s">
        <v>490</v>
      </c>
      <c r="B340" s="73" t="s">
        <v>480</v>
      </c>
      <c r="H340" s="30"/>
    </row>
    <row r="341" spans="1:8" hidden="1" outlineLevel="1" x14ac:dyDescent="0.25">
      <c r="A341" s="34" t="s">
        <v>491</v>
      </c>
      <c r="B341" s="73" t="s">
        <v>480</v>
      </c>
      <c r="H341" s="30"/>
    </row>
    <row r="342" spans="1:8" hidden="1" outlineLevel="1" x14ac:dyDescent="0.25">
      <c r="A342" s="34" t="s">
        <v>492</v>
      </c>
      <c r="B342" s="73" t="s">
        <v>480</v>
      </c>
      <c r="H342" s="30"/>
    </row>
    <row r="343" spans="1:8" hidden="1" outlineLevel="1" x14ac:dyDescent="0.25">
      <c r="A343" s="34" t="s">
        <v>493</v>
      </c>
      <c r="B343" s="73" t="s">
        <v>480</v>
      </c>
      <c r="H343" s="30"/>
    </row>
    <row r="344" spans="1:8" hidden="1" outlineLevel="1" x14ac:dyDescent="0.25">
      <c r="A344" s="34" t="s">
        <v>494</v>
      </c>
      <c r="B344" s="73" t="s">
        <v>480</v>
      </c>
      <c r="H344" s="30"/>
    </row>
    <row r="345" spans="1:8" hidden="1" outlineLevel="1" x14ac:dyDescent="0.25">
      <c r="A345" s="34" t="s">
        <v>495</v>
      </c>
      <c r="B345" s="73" t="s">
        <v>480</v>
      </c>
      <c r="H345" s="30"/>
    </row>
    <row r="346" spans="1:8" hidden="1" outlineLevel="1" x14ac:dyDescent="0.25">
      <c r="A346" s="34" t="s">
        <v>496</v>
      </c>
      <c r="B346" s="73" t="s">
        <v>480</v>
      </c>
      <c r="H346" s="30"/>
    </row>
    <row r="347" spans="1:8" hidden="1" outlineLevel="1" x14ac:dyDescent="0.25">
      <c r="A347" s="34" t="s">
        <v>497</v>
      </c>
      <c r="B347" s="73" t="s">
        <v>480</v>
      </c>
      <c r="H347" s="30"/>
    </row>
    <row r="348" spans="1:8" hidden="1" outlineLevel="1" x14ac:dyDescent="0.25">
      <c r="A348" s="34" t="s">
        <v>498</v>
      </c>
      <c r="B348" s="73" t="s">
        <v>480</v>
      </c>
      <c r="H348" s="30"/>
    </row>
    <row r="349" spans="1:8" hidden="1" outlineLevel="1" x14ac:dyDescent="0.25">
      <c r="A349" s="34" t="s">
        <v>499</v>
      </c>
      <c r="B349" s="73" t="s">
        <v>480</v>
      </c>
      <c r="H349" s="30"/>
    </row>
    <row r="350" spans="1:8" hidden="1" outlineLevel="1" x14ac:dyDescent="0.25">
      <c r="A350" s="34" t="s">
        <v>500</v>
      </c>
      <c r="B350" s="73" t="s">
        <v>480</v>
      </c>
      <c r="H350" s="30"/>
    </row>
    <row r="351" spans="1:8" hidden="1" outlineLevel="1" x14ac:dyDescent="0.25">
      <c r="A351" s="34" t="s">
        <v>501</v>
      </c>
      <c r="B351" s="73" t="s">
        <v>480</v>
      </c>
      <c r="H351" s="30"/>
    </row>
    <row r="352" spans="1:8" hidden="1" outlineLevel="1" x14ac:dyDescent="0.25">
      <c r="A352" s="34" t="s">
        <v>502</v>
      </c>
      <c r="B352" s="73" t="s">
        <v>480</v>
      </c>
      <c r="H352" s="30"/>
    </row>
    <row r="353" spans="1:8" hidden="1" outlineLevel="1" x14ac:dyDescent="0.25">
      <c r="A353" s="34" t="s">
        <v>503</v>
      </c>
      <c r="B353" s="73" t="s">
        <v>480</v>
      </c>
      <c r="H353" s="30"/>
    </row>
    <row r="354" spans="1:8" hidden="1" outlineLevel="1" x14ac:dyDescent="0.25">
      <c r="A354" s="34" t="s">
        <v>504</v>
      </c>
      <c r="B354" s="73" t="s">
        <v>480</v>
      </c>
      <c r="H354" s="30"/>
    </row>
    <row r="355" spans="1:8" hidden="1" outlineLevel="1" x14ac:dyDescent="0.25">
      <c r="A355" s="34" t="s">
        <v>505</v>
      </c>
      <c r="B355" s="73" t="s">
        <v>480</v>
      </c>
      <c r="H355" s="30"/>
    </row>
    <row r="356" spans="1:8" hidden="1" outlineLevel="1" x14ac:dyDescent="0.25">
      <c r="A356" s="34" t="s">
        <v>506</v>
      </c>
      <c r="B356" s="73" t="s">
        <v>480</v>
      </c>
      <c r="H356" s="30"/>
    </row>
    <row r="357" spans="1:8" hidden="1" outlineLevel="1" x14ac:dyDescent="0.25">
      <c r="A357" s="34" t="s">
        <v>507</v>
      </c>
      <c r="B357" s="73" t="s">
        <v>480</v>
      </c>
      <c r="H357" s="30"/>
    </row>
    <row r="358" spans="1:8" hidden="1" outlineLevel="1" x14ac:dyDescent="0.25">
      <c r="A358" s="34" t="s">
        <v>508</v>
      </c>
      <c r="B358" s="73" t="s">
        <v>480</v>
      </c>
      <c r="H358" s="30"/>
    </row>
    <row r="359" spans="1:8" hidden="1" outlineLevel="1" x14ac:dyDescent="0.25">
      <c r="A359" s="34" t="s">
        <v>509</v>
      </c>
      <c r="B359" s="73" t="s">
        <v>480</v>
      </c>
      <c r="H359" s="30"/>
    </row>
    <row r="360" spans="1:8" hidden="1" outlineLevel="1" x14ac:dyDescent="0.25">
      <c r="A360" s="34" t="s">
        <v>510</v>
      </c>
      <c r="B360" s="73" t="s">
        <v>480</v>
      </c>
      <c r="H360" s="30"/>
    </row>
    <row r="361" spans="1:8" hidden="1" outlineLevel="1" x14ac:dyDescent="0.25">
      <c r="A361" s="34" t="s">
        <v>511</v>
      </c>
      <c r="B361" s="73" t="s">
        <v>480</v>
      </c>
      <c r="H361" s="30"/>
    </row>
    <row r="362" spans="1:8" hidden="1" outlineLevel="1" x14ac:dyDescent="0.25">
      <c r="A362" s="34" t="s">
        <v>512</v>
      </c>
      <c r="B362" s="73" t="s">
        <v>480</v>
      </c>
      <c r="H362" s="30"/>
    </row>
    <row r="363" spans="1:8" hidden="1" outlineLevel="1" x14ac:dyDescent="0.25">
      <c r="A363" s="34" t="s">
        <v>513</v>
      </c>
      <c r="B363" s="73" t="s">
        <v>480</v>
      </c>
      <c r="H363" s="30"/>
    </row>
    <row r="364" spans="1:8" hidden="1" outlineLevel="1" x14ac:dyDescent="0.25">
      <c r="A364" s="34" t="s">
        <v>514</v>
      </c>
      <c r="B364" s="73" t="s">
        <v>480</v>
      </c>
      <c r="H364" s="30"/>
    </row>
    <row r="365" spans="1:8" hidden="1" outlineLevel="1" x14ac:dyDescent="0.25">
      <c r="A365" s="34" t="s">
        <v>515</v>
      </c>
      <c r="B365" s="73" t="s">
        <v>480</v>
      </c>
      <c r="H365" s="30"/>
    </row>
    <row r="366" spans="1:8" collapsed="1" x14ac:dyDescent="0.25">
      <c r="H366" s="30"/>
    </row>
    <row r="367" spans="1:8" x14ac:dyDescent="0.25">
      <c r="H367" s="30"/>
    </row>
    <row r="368" spans="1:8" x14ac:dyDescent="0.25">
      <c r="H368" s="30"/>
    </row>
    <row r="369" spans="8:8" x14ac:dyDescent="0.25">
      <c r="H369" s="30"/>
    </row>
    <row r="370" spans="8:8" x14ac:dyDescent="0.25">
      <c r="H370" s="30"/>
    </row>
    <row r="371" spans="8:8" x14ac:dyDescent="0.25">
      <c r="H371" s="30"/>
    </row>
    <row r="372" spans="8:8" x14ac:dyDescent="0.25">
      <c r="H372" s="30"/>
    </row>
    <row r="373" spans="8:8" x14ac:dyDescent="0.25">
      <c r="H373" s="30"/>
    </row>
    <row r="374" spans="8:8" x14ac:dyDescent="0.25">
      <c r="H374" s="30"/>
    </row>
    <row r="375" spans="8:8" x14ac:dyDescent="0.25">
      <c r="H375" s="30"/>
    </row>
    <row r="376" spans="8:8" x14ac:dyDescent="0.25">
      <c r="H376" s="30"/>
    </row>
    <row r="377" spans="8:8" x14ac:dyDescent="0.25">
      <c r="H377" s="30"/>
    </row>
    <row r="378" spans="8:8" x14ac:dyDescent="0.25">
      <c r="H378" s="30"/>
    </row>
    <row r="379" spans="8:8" x14ac:dyDescent="0.25">
      <c r="H379" s="30"/>
    </row>
    <row r="380" spans="8:8" x14ac:dyDescent="0.25">
      <c r="H380" s="30"/>
    </row>
    <row r="381" spans="8:8" x14ac:dyDescent="0.25">
      <c r="H381" s="30"/>
    </row>
    <row r="382" spans="8:8" x14ac:dyDescent="0.25">
      <c r="H382" s="30"/>
    </row>
    <row r="383" spans="8:8" x14ac:dyDescent="0.25">
      <c r="H383" s="30"/>
    </row>
    <row r="384" spans="8:8" x14ac:dyDescent="0.25">
      <c r="H384" s="30"/>
    </row>
    <row r="385" spans="8:8" x14ac:dyDescent="0.25">
      <c r="H385" s="30"/>
    </row>
    <row r="386" spans="8:8" x14ac:dyDescent="0.25">
      <c r="H386" s="30"/>
    </row>
    <row r="387" spans="8:8" x14ac:dyDescent="0.25">
      <c r="H387" s="30"/>
    </row>
    <row r="388" spans="8:8" x14ac:dyDescent="0.25">
      <c r="H388" s="30"/>
    </row>
    <row r="389" spans="8:8" x14ac:dyDescent="0.25">
      <c r="H389" s="30"/>
    </row>
    <row r="390" spans="8:8" x14ac:dyDescent="0.25">
      <c r="H390" s="30"/>
    </row>
    <row r="391" spans="8:8" x14ac:dyDescent="0.25">
      <c r="H391" s="30"/>
    </row>
    <row r="392" spans="8:8" x14ac:dyDescent="0.25">
      <c r="H392" s="30"/>
    </row>
    <row r="393" spans="8:8" x14ac:dyDescent="0.25">
      <c r="H393" s="30"/>
    </row>
    <row r="394" spans="8:8" x14ac:dyDescent="0.25">
      <c r="H394" s="30"/>
    </row>
    <row r="395" spans="8:8" x14ac:dyDescent="0.25">
      <c r="H395" s="30"/>
    </row>
    <row r="396" spans="8:8" x14ac:dyDescent="0.25">
      <c r="H396" s="30"/>
    </row>
    <row r="397" spans="8:8" x14ac:dyDescent="0.25">
      <c r="H397" s="30"/>
    </row>
    <row r="398" spans="8:8" x14ac:dyDescent="0.25">
      <c r="H398" s="30"/>
    </row>
    <row r="399" spans="8:8" x14ac:dyDescent="0.25">
      <c r="H399" s="30"/>
    </row>
    <row r="400" spans="8:8" x14ac:dyDescent="0.25">
      <c r="H400" s="30"/>
    </row>
    <row r="401" spans="8:8" x14ac:dyDescent="0.25">
      <c r="H401" s="30"/>
    </row>
    <row r="402" spans="8:8" x14ac:dyDescent="0.25">
      <c r="H402" s="30"/>
    </row>
    <row r="403" spans="8:8" x14ac:dyDescent="0.25">
      <c r="H403" s="30"/>
    </row>
    <row r="404" spans="8:8" x14ac:dyDescent="0.25">
      <c r="H404" s="30"/>
    </row>
    <row r="405" spans="8:8" x14ac:dyDescent="0.25">
      <c r="H405" s="30"/>
    </row>
    <row r="406" spans="8:8" x14ac:dyDescent="0.25">
      <c r="H406" s="30"/>
    </row>
    <row r="407" spans="8:8" x14ac:dyDescent="0.25">
      <c r="H407" s="30"/>
    </row>
    <row r="408" spans="8:8" x14ac:dyDescent="0.25">
      <c r="H408" s="30"/>
    </row>
    <row r="409" spans="8:8" x14ac:dyDescent="0.25">
      <c r="H409" s="30"/>
    </row>
    <row r="410" spans="8:8" x14ac:dyDescent="0.25">
      <c r="H410" s="30"/>
    </row>
    <row r="411" spans="8:8" x14ac:dyDescent="0.25">
      <c r="H411" s="30"/>
    </row>
    <row r="412" spans="8:8" x14ac:dyDescent="0.25">
      <c r="H412" s="30"/>
    </row>
    <row r="413" spans="8:8" x14ac:dyDescent="0.25">
      <c r="H413" s="30"/>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6000000}">
    <sortState xmlns:xlrd2="http://schemas.microsoft.com/office/spreadsheetml/2017/richdata2" ref="L113:L127">
      <sortCondition ref="L112:L126"/>
    </sortState>
  </autoFilter>
  <hyperlinks>
    <hyperlink ref="B6" location="'A. HTT General'!B13" display="1. Basic Facts" xr:uid="{FAF2E609-202D-45CD-B1B2-270A3206640F}"/>
    <hyperlink ref="B7" location="'A. HTT General'!B26" display="2. Regulatory Summary" xr:uid="{F46112C1-76EA-4994-AC47-E241E077F87C}"/>
    <hyperlink ref="B8" location="'A. HTT General'!B36" display="3. General Cover Pool / Covered Bond Information" xr:uid="{FA4F7DED-3A17-4C2C-B2C7-15401618ECA8}"/>
    <hyperlink ref="B9" location="'A. HTT General'!B285" display="4. References to Capital Requirements Regulation (CRR) 129(7)" xr:uid="{EDB4FE3A-6FB4-48A9-8D57-C06B2627BDF8}"/>
    <hyperlink ref="B11" location="'A. HTT General'!B319" display="6. Other relevant information" xr:uid="{5368142B-7344-4878-B458-D990FA83FF64}"/>
    <hyperlink ref="C289" location="'A. HTT General'!A39" display="'A. HTT General'!A39" xr:uid="{33984FFD-C391-4858-8F51-66CE68687E45}"/>
    <hyperlink ref="C290" location="'B1. HTT Mortgage Assets'!B43" display="'B1. HTT Mortgage Assets'!B43" xr:uid="{11A98D30-DA27-4924-AEB8-C2D22A3E90DE}"/>
    <hyperlink ref="D290" location="'B2. HTT Public Sector Assets'!B48" display="'B2. HTT Public Sector Assets'!B48" xr:uid="{14F21F3F-729A-4B54-80A0-D2C0A5C584B9}"/>
    <hyperlink ref="C291" location="'A. HTT General'!A52" display="'A. HTT General'!A52" xr:uid="{7E9D6959-08D2-430D-83F0-0A5492F44648}"/>
    <hyperlink ref="C295" location="'A. HTT General'!B163" display="'A. HTT General'!B163" xr:uid="{C617EBD0-74E6-4682-BFDB-1B454F3D2506}"/>
    <hyperlink ref="C296" location="'A. HTT General'!B137" display="'A. HTT General'!B137" xr:uid="{3E10E7C5-BEC0-46B5-9C79-51EF8768C77C}"/>
    <hyperlink ref="C297" location="'C. HTT Harmonised Glossary'!B17" display="'C. HTT Harmonised Glossary'!B17" xr:uid="{70475CA3-2EE7-4F9A-972F-356D7956AACA}"/>
    <hyperlink ref="C298" location="'A. HTT General'!B65" display="'A. HTT General'!B65" xr:uid="{14325E3C-9494-43E1-9E2B-119D0A0AA909}"/>
    <hyperlink ref="C299" location="'A. HTT General'!B88" display="'A. HTT General'!B88" xr:uid="{FD64E046-6C67-479E-ABCD-6E09B5EFDE8A}"/>
    <hyperlink ref="C300" location="'B1. HTT Mortgage Assets'!B160" display="'B1. HTT Mortgage Assets'!B160" xr:uid="{A9634ADD-3A6E-46CA-A1D2-62AEF436DF3E}"/>
    <hyperlink ref="D300" location="'B2. HTT Public Sector Assets'!B166" display="'B2. HTT Public Sector Assets'!B166" xr:uid="{165015AD-F880-496B-A11D-A361A3016ADE}"/>
    <hyperlink ref="B27" r:id="rId1" display="UCITS Compliance" xr:uid="{2270D278-4F40-4DD9-A2AA-C8283AB1F972}"/>
    <hyperlink ref="B28" r:id="rId2" xr:uid="{C767CC2B-9DAF-43DB-943A-6952ED53A9EB}"/>
    <hyperlink ref="B29" r:id="rId3" xr:uid="{604CEC45-C4A7-47AB-AEB1-918D19C0A643}"/>
    <hyperlink ref="B10" location="'A. HTT General'!B311" display="5. References to Capital Requirements Regulation (CRR) 129(1)" xr:uid="{66A8F4D4-1AFC-4CE5-9916-6C1DD7ECE9F7}"/>
    <hyperlink ref="D292" location="'B1. HTT Mortgage Assets'!B287" display="'B1. HTT Mortgage Assets'!B287" xr:uid="{05CA3A89-9B32-43CE-AEED-83664BA31A8E}"/>
    <hyperlink ref="C292" location="'B1. HTT Mortgage Assets'!B186" display="'B1. HTT Mortgage Assets'!B186" xr:uid="{3EC821DC-F3E7-48B9-A052-2B57229A839B}"/>
    <hyperlink ref="C288" location="'A. HTT General'!A38" display="'A. HTT General'!A38" xr:uid="{AC1BE435-DBD4-4B7E-A817-9335A3F5C097}"/>
    <hyperlink ref="C294" location="'A. HTT General'!B111" display="'A. HTT General'!B111" xr:uid="{2C247EC4-F3FE-4BA6-B310-96E5EC430492}"/>
    <hyperlink ref="F292" location="'B2. HTT Public Sector Assets'!A18" display="'B2. HTT Public Sector Assets'!A18" xr:uid="{A43585E2-D034-4853-8F29-49BEA5C78404}"/>
    <hyperlink ref="D293" location="'B2. HTT Public Sector Assets'!B129" display="'B2. HTT Public Sector Assets'!B129" xr:uid="{98335B9A-46E2-46C5-A01D-5BA6B895FADE}"/>
    <hyperlink ref="C293" location="'B1. HTT Mortgage Assets'!B149" display="'B1. HTT Mortgage Assets'!B149" xr:uid="{3E38B41E-8CE1-4B25-A1F2-E1BE78A966AF}"/>
    <hyperlink ref="C16" r:id="rId4" xr:uid="{D3F7213E-A05E-4967-8789-1025C84A1199}"/>
    <hyperlink ref="C29" r:id="rId5" xr:uid="{6C3B253A-132F-4B5B-AE9F-BE8DE6D6803F}"/>
    <hyperlink ref="C229" r:id="rId6" xr:uid="{8D45FC78-30B5-4455-9C05-6CB51A6BC221}"/>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drawing r:id="rId8"/>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15B3-964C-423A-841C-965F3D7B3396}">
  <sheetPr>
    <tabColor rgb="FFE36E00"/>
  </sheetPr>
  <dimension ref="A1:N393"/>
  <sheetViews>
    <sheetView zoomScale="80" zoomScaleNormal="80" workbookViewId="0"/>
  </sheetViews>
  <sheetFormatPr baseColWidth="10" defaultColWidth="8.85546875" defaultRowHeight="15" outlineLevelRow="1" x14ac:dyDescent="0.25"/>
  <cols>
    <col min="1" max="1" width="13.85546875" style="34" customWidth="1"/>
    <col min="2" max="2" width="60.85546875" style="34" customWidth="1"/>
    <col min="3" max="3" width="41" style="34" customWidth="1"/>
    <col min="4" max="4" width="40.85546875" style="34" customWidth="1"/>
    <col min="5" max="5" width="6.7109375" style="34" customWidth="1"/>
    <col min="6" max="6" width="41.5703125" style="34" customWidth="1"/>
    <col min="7" max="7" width="41.5703125" style="30" customWidth="1"/>
    <col min="8" max="16384" width="8.85546875" style="76"/>
  </cols>
  <sheetData>
    <row r="1" spans="1:7" ht="31.5" x14ac:dyDescent="0.25">
      <c r="A1" s="1" t="s">
        <v>516</v>
      </c>
      <c r="B1" s="1"/>
      <c r="C1" s="30"/>
      <c r="D1" s="30"/>
      <c r="E1" s="30"/>
      <c r="F1" s="114" t="s">
        <v>17</v>
      </c>
    </row>
    <row r="2" spans="1:7" ht="15.75" thickBot="1" x14ac:dyDescent="0.3">
      <c r="A2" s="30"/>
      <c r="B2" s="30"/>
      <c r="C2" s="30"/>
      <c r="D2" s="30"/>
      <c r="E2" s="30"/>
      <c r="F2" s="30"/>
    </row>
    <row r="3" spans="1:7" ht="19.5" thickBot="1" x14ac:dyDescent="0.3">
      <c r="A3" s="35"/>
      <c r="B3" s="36" t="s">
        <v>18</v>
      </c>
      <c r="C3" s="37" t="s">
        <v>19</v>
      </c>
      <c r="D3" s="35"/>
      <c r="E3" s="35"/>
      <c r="F3" s="30"/>
      <c r="G3" s="35"/>
    </row>
    <row r="4" spans="1:7" ht="15.75" thickBot="1" x14ac:dyDescent="0.3"/>
    <row r="5" spans="1:7" ht="18.75" x14ac:dyDescent="0.25">
      <c r="A5" s="40"/>
      <c r="B5" s="41" t="s">
        <v>517</v>
      </c>
      <c r="C5" s="40"/>
      <c r="E5" s="42"/>
      <c r="F5" s="42"/>
    </row>
    <row r="6" spans="1:7" x14ac:dyDescent="0.25">
      <c r="B6" s="115" t="s">
        <v>518</v>
      </c>
    </row>
    <row r="7" spans="1:7" x14ac:dyDescent="0.25">
      <c r="B7" s="116" t="s">
        <v>519</v>
      </c>
    </row>
    <row r="8" spans="1:7" ht="15.75" thickBot="1" x14ac:dyDescent="0.3">
      <c r="B8" s="117" t="s">
        <v>520</v>
      </c>
    </row>
    <row r="9" spans="1:7" x14ac:dyDescent="0.25">
      <c r="B9" s="118"/>
    </row>
    <row r="10" spans="1:7" ht="37.5" x14ac:dyDescent="0.25">
      <c r="A10" s="48" t="s">
        <v>28</v>
      </c>
      <c r="B10" s="48" t="s">
        <v>518</v>
      </c>
      <c r="C10" s="49"/>
      <c r="D10" s="49"/>
      <c r="E10" s="49"/>
      <c r="F10" s="49"/>
      <c r="G10" s="119"/>
    </row>
    <row r="11" spans="1:7" ht="15" customHeight="1" x14ac:dyDescent="0.25">
      <c r="A11" s="60"/>
      <c r="B11" s="61" t="s">
        <v>521</v>
      </c>
      <c r="C11" s="60" t="s">
        <v>62</v>
      </c>
      <c r="D11" s="60"/>
      <c r="E11" s="60"/>
      <c r="F11" s="88" t="s">
        <v>522</v>
      </c>
      <c r="G11" s="88"/>
    </row>
    <row r="12" spans="1:7" x14ac:dyDescent="0.25">
      <c r="A12" s="34" t="s">
        <v>523</v>
      </c>
      <c r="B12" s="34" t="s">
        <v>524</v>
      </c>
      <c r="C12" s="120">
        <v>76161.971379869632</v>
      </c>
      <c r="F12" s="70">
        <f>IF($C$15=0,"",IF(C12="[for completion]","",C12/$C$15))</f>
        <v>1</v>
      </c>
    </row>
    <row r="13" spans="1:7" x14ac:dyDescent="0.25">
      <c r="A13" s="34" t="s">
        <v>525</v>
      </c>
      <c r="B13" s="34" t="s">
        <v>526</v>
      </c>
      <c r="C13" s="120">
        <v>0</v>
      </c>
      <c r="F13" s="70">
        <f>IF($C$15=0,"",IF(C13="[for completion]","",C13/$C$15))</f>
        <v>0</v>
      </c>
    </row>
    <row r="14" spans="1:7" x14ac:dyDescent="0.25">
      <c r="A14" s="34" t="s">
        <v>527</v>
      </c>
      <c r="B14" s="34" t="s">
        <v>100</v>
      </c>
      <c r="C14" s="120">
        <v>0</v>
      </c>
      <c r="F14" s="70">
        <f>IF($C$15=0,"",IF(C14="[for completion]","",C14/$C$15))</f>
        <v>0</v>
      </c>
    </row>
    <row r="15" spans="1:7" x14ac:dyDescent="0.25">
      <c r="A15" s="34" t="s">
        <v>528</v>
      </c>
      <c r="B15" s="121" t="s">
        <v>102</v>
      </c>
      <c r="C15" s="64">
        <f>SUM(C12:C14)</f>
        <v>76161.971379869632</v>
      </c>
      <c r="F15" s="68">
        <f>SUM(F12:F14)</f>
        <v>1</v>
      </c>
    </row>
    <row r="16" spans="1:7" outlineLevel="1" x14ac:dyDescent="0.25">
      <c r="A16" s="34" t="s">
        <v>529</v>
      </c>
      <c r="B16" s="73" t="s">
        <v>530</v>
      </c>
      <c r="C16" s="120">
        <v>4637.3183510889348</v>
      </c>
      <c r="F16" s="70">
        <f t="shared" ref="F16:F26" si="0">IF($C$15=0,"",IF(C16="[for completion]","",C16/$C$15))</f>
        <v>6.0887582963938668E-2</v>
      </c>
    </row>
    <row r="17" spans="1:7" hidden="1" outlineLevel="1" x14ac:dyDescent="0.25">
      <c r="A17" s="34" t="s">
        <v>531</v>
      </c>
      <c r="B17" s="73" t="s">
        <v>532</v>
      </c>
      <c r="F17" s="90">
        <f t="shared" si="0"/>
        <v>0</v>
      </c>
    </row>
    <row r="18" spans="1:7" hidden="1" outlineLevel="1" x14ac:dyDescent="0.25">
      <c r="A18" s="34" t="s">
        <v>533</v>
      </c>
      <c r="B18" s="73" t="s">
        <v>104</v>
      </c>
      <c r="F18" s="90">
        <f t="shared" si="0"/>
        <v>0</v>
      </c>
    </row>
    <row r="19" spans="1:7" hidden="1" outlineLevel="1" x14ac:dyDescent="0.25">
      <c r="A19" s="34" t="s">
        <v>534</v>
      </c>
      <c r="B19" s="73" t="s">
        <v>104</v>
      </c>
      <c r="F19" s="90">
        <f t="shared" si="0"/>
        <v>0</v>
      </c>
    </row>
    <row r="20" spans="1:7" hidden="1" outlineLevel="1" x14ac:dyDescent="0.25">
      <c r="A20" s="34" t="s">
        <v>535</v>
      </c>
      <c r="B20" s="73" t="s">
        <v>104</v>
      </c>
      <c r="F20" s="90">
        <f t="shared" si="0"/>
        <v>0</v>
      </c>
    </row>
    <row r="21" spans="1:7" hidden="1" outlineLevel="1" x14ac:dyDescent="0.25">
      <c r="A21" s="34" t="s">
        <v>536</v>
      </c>
      <c r="B21" s="73" t="s">
        <v>104</v>
      </c>
      <c r="F21" s="90">
        <f t="shared" si="0"/>
        <v>0</v>
      </c>
    </row>
    <row r="22" spans="1:7" hidden="1" outlineLevel="1" x14ac:dyDescent="0.25">
      <c r="A22" s="34" t="s">
        <v>537</v>
      </c>
      <c r="B22" s="73" t="s">
        <v>104</v>
      </c>
      <c r="F22" s="90">
        <f t="shared" si="0"/>
        <v>0</v>
      </c>
    </row>
    <row r="23" spans="1:7" hidden="1" outlineLevel="1" x14ac:dyDescent="0.25">
      <c r="A23" s="34" t="s">
        <v>538</v>
      </c>
      <c r="B23" s="73" t="s">
        <v>104</v>
      </c>
      <c r="F23" s="90">
        <f t="shared" si="0"/>
        <v>0</v>
      </c>
    </row>
    <row r="24" spans="1:7" hidden="1" outlineLevel="1" x14ac:dyDescent="0.25">
      <c r="A24" s="34" t="s">
        <v>539</v>
      </c>
      <c r="B24" s="73" t="s">
        <v>104</v>
      </c>
      <c r="F24" s="90">
        <f t="shared" si="0"/>
        <v>0</v>
      </c>
    </row>
    <row r="25" spans="1:7" hidden="1" outlineLevel="1" x14ac:dyDescent="0.25">
      <c r="A25" s="34" t="s">
        <v>540</v>
      </c>
      <c r="B25" s="73" t="s">
        <v>104</v>
      </c>
      <c r="F25" s="90">
        <f t="shared" si="0"/>
        <v>0</v>
      </c>
    </row>
    <row r="26" spans="1:7" hidden="1" outlineLevel="1" x14ac:dyDescent="0.25">
      <c r="A26" s="34" t="s">
        <v>541</v>
      </c>
      <c r="B26" s="73" t="s">
        <v>104</v>
      </c>
      <c r="C26" s="76"/>
      <c r="D26" s="76"/>
      <c r="E26" s="76"/>
      <c r="F26" s="90">
        <f t="shared" si="0"/>
        <v>0</v>
      </c>
    </row>
    <row r="27" spans="1:7" ht="15" customHeight="1" x14ac:dyDescent="0.25">
      <c r="A27" s="60"/>
      <c r="B27" s="61" t="s">
        <v>542</v>
      </c>
      <c r="C27" s="60" t="s">
        <v>543</v>
      </c>
      <c r="D27" s="60" t="s">
        <v>544</v>
      </c>
      <c r="E27" s="62"/>
      <c r="F27" s="60" t="s">
        <v>545</v>
      </c>
      <c r="G27" s="88"/>
    </row>
    <row r="28" spans="1:7" x14ac:dyDescent="0.25">
      <c r="A28" s="34" t="s">
        <v>546</v>
      </c>
      <c r="B28" s="34" t="s">
        <v>547</v>
      </c>
      <c r="C28" s="64">
        <v>44180</v>
      </c>
      <c r="D28" s="64">
        <v>0</v>
      </c>
      <c r="F28" s="64">
        <f>+C28</f>
        <v>44180</v>
      </c>
    </row>
    <row r="29" spans="1:7" outlineLevel="1" x14ac:dyDescent="0.25">
      <c r="A29" s="34" t="s">
        <v>548</v>
      </c>
      <c r="B29" s="55" t="s">
        <v>549</v>
      </c>
      <c r="C29" s="64">
        <v>43818</v>
      </c>
      <c r="D29" s="64">
        <v>0</v>
      </c>
      <c r="F29" s="64">
        <f>+C29</f>
        <v>43818</v>
      </c>
    </row>
    <row r="30" spans="1:7" hidden="1" outlineLevel="1" x14ac:dyDescent="0.25">
      <c r="A30" s="34" t="s">
        <v>550</v>
      </c>
      <c r="B30" s="55" t="s">
        <v>551</v>
      </c>
    </row>
    <row r="31" spans="1:7" hidden="1" outlineLevel="1" x14ac:dyDescent="0.25">
      <c r="A31" s="34" t="s">
        <v>552</v>
      </c>
      <c r="B31" s="55"/>
    </row>
    <row r="32" spans="1:7" hidden="1" outlineLevel="1" x14ac:dyDescent="0.25">
      <c r="A32" s="34" t="s">
        <v>553</v>
      </c>
      <c r="B32" s="55"/>
    </row>
    <row r="33" spans="1:7" hidden="1" outlineLevel="1" x14ac:dyDescent="0.25">
      <c r="A33" s="34" t="s">
        <v>554</v>
      </c>
      <c r="B33" s="55"/>
    </row>
    <row r="34" spans="1:7" hidden="1" outlineLevel="1" x14ac:dyDescent="0.25">
      <c r="A34" s="34" t="s">
        <v>555</v>
      </c>
      <c r="B34" s="55"/>
    </row>
    <row r="35" spans="1:7" ht="15" customHeight="1" x14ac:dyDescent="0.25">
      <c r="A35" s="60"/>
      <c r="B35" s="61" t="s">
        <v>556</v>
      </c>
      <c r="C35" s="60" t="s">
        <v>557</v>
      </c>
      <c r="D35" s="60" t="s">
        <v>558</v>
      </c>
      <c r="E35" s="62"/>
      <c r="F35" s="88" t="s">
        <v>522</v>
      </c>
      <c r="G35" s="88"/>
    </row>
    <row r="36" spans="1:7" x14ac:dyDescent="0.25">
      <c r="A36" s="34" t="s">
        <v>559</v>
      </c>
      <c r="B36" s="34" t="s">
        <v>560</v>
      </c>
      <c r="C36" s="122">
        <f>+'[6]Cover pool data report'!I114</f>
        <v>1.8354098027844315E-3</v>
      </c>
      <c r="D36" s="123">
        <v>0</v>
      </c>
      <c r="F36" s="123">
        <f>+C36</f>
        <v>1.8354098027844315E-3</v>
      </c>
    </row>
    <row r="37" spans="1:7" hidden="1" outlineLevel="1" x14ac:dyDescent="0.25">
      <c r="A37" s="34" t="s">
        <v>561</v>
      </c>
      <c r="C37" s="123"/>
      <c r="D37" s="123"/>
      <c r="F37" s="123"/>
    </row>
    <row r="38" spans="1:7" hidden="1" outlineLevel="1" x14ac:dyDescent="0.25">
      <c r="A38" s="34" t="s">
        <v>562</v>
      </c>
      <c r="C38" s="123"/>
      <c r="D38" s="123"/>
      <c r="F38" s="123"/>
    </row>
    <row r="39" spans="1:7" hidden="1" outlineLevel="1" x14ac:dyDescent="0.25">
      <c r="A39" s="34" t="s">
        <v>563</v>
      </c>
      <c r="C39" s="123"/>
      <c r="D39" s="123"/>
      <c r="F39" s="123"/>
    </row>
    <row r="40" spans="1:7" hidden="1" outlineLevel="1" x14ac:dyDescent="0.25">
      <c r="A40" s="34" t="s">
        <v>564</v>
      </c>
      <c r="C40" s="123"/>
      <c r="D40" s="123"/>
      <c r="F40" s="123"/>
    </row>
    <row r="41" spans="1:7" hidden="1" outlineLevel="1" x14ac:dyDescent="0.25">
      <c r="A41" s="34" t="s">
        <v>565</v>
      </c>
      <c r="C41" s="123"/>
      <c r="D41" s="123"/>
      <c r="F41" s="123"/>
    </row>
    <row r="42" spans="1:7" hidden="1" outlineLevel="1" x14ac:dyDescent="0.25">
      <c r="A42" s="34" t="s">
        <v>566</v>
      </c>
      <c r="C42" s="123"/>
      <c r="D42" s="123"/>
      <c r="F42" s="123"/>
    </row>
    <row r="43" spans="1:7" ht="15" customHeight="1" collapsed="1" x14ac:dyDescent="0.25">
      <c r="A43" s="60"/>
      <c r="B43" s="61" t="s">
        <v>567</v>
      </c>
      <c r="C43" s="60" t="s">
        <v>557</v>
      </c>
      <c r="D43" s="60" t="s">
        <v>558</v>
      </c>
      <c r="E43" s="62"/>
      <c r="F43" s="88" t="s">
        <v>522</v>
      </c>
      <c r="G43" s="88"/>
    </row>
    <row r="44" spans="1:7" x14ac:dyDescent="0.25">
      <c r="A44" s="34" t="s">
        <v>568</v>
      </c>
      <c r="B44" s="124" t="s">
        <v>569</v>
      </c>
      <c r="C44" s="125">
        <f>SUM(C45:C72)</f>
        <v>0</v>
      </c>
      <c r="D44" s="125">
        <f>SUM(D45:D72)</f>
        <v>0</v>
      </c>
      <c r="E44" s="123"/>
      <c r="F44" s="125">
        <f>SUM(F45:F72)</f>
        <v>0</v>
      </c>
      <c r="G44" s="34"/>
    </row>
    <row r="45" spans="1:7" x14ac:dyDescent="0.25">
      <c r="A45" s="34" t="s">
        <v>570</v>
      </c>
      <c r="B45" s="34" t="s">
        <v>571</v>
      </c>
      <c r="C45" s="123">
        <v>0</v>
      </c>
      <c r="D45" s="123">
        <v>0</v>
      </c>
      <c r="E45" s="123"/>
      <c r="F45" s="123">
        <v>0</v>
      </c>
      <c r="G45" s="34"/>
    </row>
    <row r="46" spans="1:7" x14ac:dyDescent="0.25">
      <c r="A46" s="34" t="s">
        <v>572</v>
      </c>
      <c r="B46" s="34" t="s">
        <v>573</v>
      </c>
      <c r="C46" s="123">
        <v>0</v>
      </c>
      <c r="D46" s="123">
        <v>0</v>
      </c>
      <c r="E46" s="123"/>
      <c r="F46" s="123">
        <v>0</v>
      </c>
      <c r="G46" s="34"/>
    </row>
    <row r="47" spans="1:7" x14ac:dyDescent="0.25">
      <c r="A47" s="34" t="s">
        <v>574</v>
      </c>
      <c r="B47" s="34" t="s">
        <v>575</v>
      </c>
      <c r="C47" s="123">
        <v>0</v>
      </c>
      <c r="D47" s="123">
        <v>0</v>
      </c>
      <c r="E47" s="123"/>
      <c r="F47" s="123">
        <v>0</v>
      </c>
      <c r="G47" s="34"/>
    </row>
    <row r="48" spans="1:7" x14ac:dyDescent="0.25">
      <c r="A48" s="34" t="s">
        <v>576</v>
      </c>
      <c r="B48" s="34" t="s">
        <v>577</v>
      </c>
      <c r="C48" s="123">
        <v>0</v>
      </c>
      <c r="D48" s="123">
        <v>0</v>
      </c>
      <c r="E48" s="123"/>
      <c r="F48" s="123">
        <v>0</v>
      </c>
      <c r="G48" s="34"/>
    </row>
    <row r="49" spans="1:7" x14ac:dyDescent="0.25">
      <c r="A49" s="34" t="s">
        <v>578</v>
      </c>
      <c r="B49" s="34" t="s">
        <v>579</v>
      </c>
      <c r="C49" s="123">
        <v>0</v>
      </c>
      <c r="D49" s="123">
        <v>0</v>
      </c>
      <c r="E49" s="123"/>
      <c r="F49" s="123">
        <v>0</v>
      </c>
      <c r="G49" s="34"/>
    </row>
    <row r="50" spans="1:7" x14ac:dyDescent="0.25">
      <c r="A50" s="34" t="s">
        <v>580</v>
      </c>
      <c r="B50" s="34" t="s">
        <v>581</v>
      </c>
      <c r="C50" s="123">
        <v>0</v>
      </c>
      <c r="D50" s="123">
        <v>0</v>
      </c>
      <c r="E50" s="123"/>
      <c r="F50" s="123">
        <v>0</v>
      </c>
      <c r="G50" s="34"/>
    </row>
    <row r="51" spans="1:7" x14ac:dyDescent="0.25">
      <c r="A51" s="34" t="s">
        <v>582</v>
      </c>
      <c r="B51" s="34" t="s">
        <v>583</v>
      </c>
      <c r="C51" s="123">
        <v>0</v>
      </c>
      <c r="D51" s="123">
        <v>0</v>
      </c>
      <c r="E51" s="123"/>
      <c r="F51" s="123">
        <v>0</v>
      </c>
      <c r="G51" s="34"/>
    </row>
    <row r="52" spans="1:7" x14ac:dyDescent="0.25">
      <c r="A52" s="34" t="s">
        <v>584</v>
      </c>
      <c r="B52" s="34" t="s">
        <v>585</v>
      </c>
      <c r="C52" s="123">
        <v>0</v>
      </c>
      <c r="D52" s="123">
        <v>0</v>
      </c>
      <c r="E52" s="123"/>
      <c r="F52" s="123">
        <v>0</v>
      </c>
      <c r="G52" s="34"/>
    </row>
    <row r="53" spans="1:7" x14ac:dyDescent="0.25">
      <c r="A53" s="34" t="s">
        <v>586</v>
      </c>
      <c r="B53" s="34" t="s">
        <v>587</v>
      </c>
      <c r="C53" s="123">
        <v>0</v>
      </c>
      <c r="D53" s="123">
        <v>0</v>
      </c>
      <c r="E53" s="123"/>
      <c r="F53" s="123">
        <v>0</v>
      </c>
      <c r="G53" s="34"/>
    </row>
    <row r="54" spans="1:7" x14ac:dyDescent="0.25">
      <c r="A54" s="34" t="s">
        <v>588</v>
      </c>
      <c r="B54" s="34" t="s">
        <v>589</v>
      </c>
      <c r="C54" s="123">
        <v>0</v>
      </c>
      <c r="D54" s="123">
        <v>0</v>
      </c>
      <c r="E54" s="123"/>
      <c r="F54" s="123">
        <v>0</v>
      </c>
      <c r="G54" s="34"/>
    </row>
    <row r="55" spans="1:7" x14ac:dyDescent="0.25">
      <c r="A55" s="34" t="s">
        <v>590</v>
      </c>
      <c r="B55" s="34" t="s">
        <v>591</v>
      </c>
      <c r="C55" s="123">
        <v>0</v>
      </c>
      <c r="D55" s="123">
        <v>0</v>
      </c>
      <c r="E55" s="123"/>
      <c r="F55" s="123">
        <v>0</v>
      </c>
      <c r="G55" s="34"/>
    </row>
    <row r="56" spans="1:7" x14ac:dyDescent="0.25">
      <c r="A56" s="34" t="s">
        <v>592</v>
      </c>
      <c r="B56" s="34" t="s">
        <v>593</v>
      </c>
      <c r="C56" s="123">
        <v>0</v>
      </c>
      <c r="D56" s="123">
        <v>0</v>
      </c>
      <c r="E56" s="123"/>
      <c r="F56" s="123">
        <v>0</v>
      </c>
      <c r="G56" s="34"/>
    </row>
    <row r="57" spans="1:7" x14ac:dyDescent="0.25">
      <c r="A57" s="34" t="s">
        <v>594</v>
      </c>
      <c r="B57" s="34" t="s">
        <v>595</v>
      </c>
      <c r="C57" s="123">
        <v>0</v>
      </c>
      <c r="D57" s="123">
        <v>0</v>
      </c>
      <c r="E57" s="123"/>
      <c r="F57" s="123">
        <v>0</v>
      </c>
      <c r="G57" s="34"/>
    </row>
    <row r="58" spans="1:7" x14ac:dyDescent="0.25">
      <c r="A58" s="34" t="s">
        <v>596</v>
      </c>
      <c r="B58" s="34" t="s">
        <v>597</v>
      </c>
      <c r="C58" s="123">
        <v>0</v>
      </c>
      <c r="D58" s="123">
        <v>0</v>
      </c>
      <c r="E58" s="123"/>
      <c r="F58" s="123">
        <v>0</v>
      </c>
      <c r="G58" s="34"/>
    </row>
    <row r="59" spans="1:7" x14ac:dyDescent="0.25">
      <c r="A59" s="34" t="s">
        <v>598</v>
      </c>
      <c r="B59" s="34" t="s">
        <v>599</v>
      </c>
      <c r="C59" s="123">
        <v>0</v>
      </c>
      <c r="D59" s="123">
        <v>0</v>
      </c>
      <c r="E59" s="123"/>
      <c r="F59" s="123">
        <v>0</v>
      </c>
      <c r="G59" s="34"/>
    </row>
    <row r="60" spans="1:7" x14ac:dyDescent="0.25">
      <c r="A60" s="34" t="s">
        <v>600</v>
      </c>
      <c r="B60" s="34" t="s">
        <v>601</v>
      </c>
      <c r="C60" s="123">
        <v>0</v>
      </c>
      <c r="D60" s="123">
        <v>0</v>
      </c>
      <c r="E60" s="123"/>
      <c r="F60" s="123">
        <v>0</v>
      </c>
      <c r="G60" s="34"/>
    </row>
    <row r="61" spans="1:7" x14ac:dyDescent="0.25">
      <c r="A61" s="34" t="s">
        <v>602</v>
      </c>
      <c r="B61" s="34" t="s">
        <v>603</v>
      </c>
      <c r="C61" s="123">
        <v>0</v>
      </c>
      <c r="D61" s="123">
        <v>0</v>
      </c>
      <c r="E61" s="123"/>
      <c r="F61" s="123">
        <v>0</v>
      </c>
      <c r="G61" s="34"/>
    </row>
    <row r="62" spans="1:7" x14ac:dyDescent="0.25">
      <c r="A62" s="34" t="s">
        <v>604</v>
      </c>
      <c r="B62" s="34" t="s">
        <v>605</v>
      </c>
      <c r="C62" s="123">
        <v>0</v>
      </c>
      <c r="D62" s="123">
        <v>0</v>
      </c>
      <c r="E62" s="123"/>
      <c r="F62" s="123">
        <v>0</v>
      </c>
      <c r="G62" s="34"/>
    </row>
    <row r="63" spans="1:7" x14ac:dyDescent="0.25">
      <c r="A63" s="34" t="s">
        <v>606</v>
      </c>
      <c r="B63" s="34" t="s">
        <v>607</v>
      </c>
      <c r="C63" s="123">
        <v>0</v>
      </c>
      <c r="D63" s="123">
        <v>0</v>
      </c>
      <c r="E63" s="123"/>
      <c r="F63" s="123">
        <v>0</v>
      </c>
      <c r="G63" s="34"/>
    </row>
    <row r="64" spans="1:7" x14ac:dyDescent="0.25">
      <c r="A64" s="34" t="s">
        <v>608</v>
      </c>
      <c r="B64" s="34" t="s">
        <v>609</v>
      </c>
      <c r="C64" s="123">
        <v>0</v>
      </c>
      <c r="D64" s="123">
        <v>0</v>
      </c>
      <c r="E64" s="123"/>
      <c r="F64" s="123">
        <v>0</v>
      </c>
      <c r="G64" s="34"/>
    </row>
    <row r="65" spans="1:7" x14ac:dyDescent="0.25">
      <c r="A65" s="34" t="s">
        <v>610</v>
      </c>
      <c r="B65" s="34" t="s">
        <v>611</v>
      </c>
      <c r="C65" s="123">
        <v>0</v>
      </c>
      <c r="D65" s="123">
        <v>0</v>
      </c>
      <c r="E65" s="123"/>
      <c r="F65" s="123">
        <v>0</v>
      </c>
      <c r="G65" s="34"/>
    </row>
    <row r="66" spans="1:7" x14ac:dyDescent="0.25">
      <c r="A66" s="34" t="s">
        <v>612</v>
      </c>
      <c r="B66" s="34" t="s">
        <v>613</v>
      </c>
      <c r="C66" s="123">
        <v>0</v>
      </c>
      <c r="D66" s="123">
        <v>0</v>
      </c>
      <c r="E66" s="123"/>
      <c r="F66" s="123">
        <v>0</v>
      </c>
      <c r="G66" s="34"/>
    </row>
    <row r="67" spans="1:7" x14ac:dyDescent="0.25">
      <c r="A67" s="34" t="s">
        <v>614</v>
      </c>
      <c r="B67" s="34" t="s">
        <v>615</v>
      </c>
      <c r="C67" s="123">
        <v>0</v>
      </c>
      <c r="D67" s="123">
        <v>0</v>
      </c>
      <c r="E67" s="123"/>
      <c r="F67" s="123">
        <v>0</v>
      </c>
      <c r="G67" s="34"/>
    </row>
    <row r="68" spans="1:7" x14ac:dyDescent="0.25">
      <c r="A68" s="34" t="s">
        <v>616</v>
      </c>
      <c r="B68" s="34" t="s">
        <v>617</v>
      </c>
      <c r="C68" s="123">
        <v>0</v>
      </c>
      <c r="D68" s="123">
        <v>0</v>
      </c>
      <c r="E68" s="123"/>
      <c r="F68" s="123">
        <v>0</v>
      </c>
      <c r="G68" s="34"/>
    </row>
    <row r="69" spans="1:7" x14ac:dyDescent="0.25">
      <c r="A69" s="34" t="s">
        <v>618</v>
      </c>
      <c r="B69" s="34" t="s">
        <v>619</v>
      </c>
      <c r="C69" s="123">
        <v>0</v>
      </c>
      <c r="D69" s="123">
        <v>0</v>
      </c>
      <c r="E69" s="123"/>
      <c r="F69" s="123">
        <v>0</v>
      </c>
      <c r="G69" s="34"/>
    </row>
    <row r="70" spans="1:7" x14ac:dyDescent="0.25">
      <c r="A70" s="34" t="s">
        <v>620</v>
      </c>
      <c r="B70" s="34" t="s">
        <v>621</v>
      </c>
      <c r="C70" s="123">
        <v>0</v>
      </c>
      <c r="D70" s="123">
        <v>0</v>
      </c>
      <c r="E70" s="123"/>
      <c r="F70" s="123">
        <v>0</v>
      </c>
      <c r="G70" s="34"/>
    </row>
    <row r="71" spans="1:7" x14ac:dyDescent="0.25">
      <c r="A71" s="34" t="s">
        <v>622</v>
      </c>
      <c r="B71" s="34" t="s">
        <v>623</v>
      </c>
      <c r="C71" s="123">
        <v>0</v>
      </c>
      <c r="D71" s="123">
        <v>0</v>
      </c>
      <c r="E71" s="123"/>
      <c r="F71" s="123">
        <v>0</v>
      </c>
      <c r="G71" s="34"/>
    </row>
    <row r="72" spans="1:7" x14ac:dyDescent="0.25">
      <c r="A72" s="34" t="s">
        <v>624</v>
      </c>
      <c r="B72" s="34" t="s">
        <v>625</v>
      </c>
      <c r="C72" s="123">
        <v>0</v>
      </c>
      <c r="D72" s="123">
        <v>0</v>
      </c>
      <c r="E72" s="123"/>
      <c r="F72" s="123">
        <v>0</v>
      </c>
      <c r="G72" s="34"/>
    </row>
    <row r="73" spans="1:7" x14ac:dyDescent="0.25">
      <c r="A73" s="34" t="s">
        <v>626</v>
      </c>
      <c r="B73" s="124" t="s">
        <v>301</v>
      </c>
      <c r="C73" s="125">
        <f>SUM(C74:C76)</f>
        <v>1</v>
      </c>
      <c r="D73" s="125">
        <f>SUM(D74:D76)</f>
        <v>0</v>
      </c>
      <c r="E73" s="123"/>
      <c r="F73" s="125">
        <f>SUM(F74:F76)</f>
        <v>1</v>
      </c>
      <c r="G73" s="34"/>
    </row>
    <row r="74" spans="1:7" x14ac:dyDescent="0.25">
      <c r="A74" s="34" t="s">
        <v>627</v>
      </c>
      <c r="B74" s="34" t="s">
        <v>628</v>
      </c>
      <c r="C74" s="123">
        <v>0</v>
      </c>
      <c r="D74" s="123">
        <v>0</v>
      </c>
      <c r="E74" s="123"/>
      <c r="F74" s="123">
        <v>0</v>
      </c>
      <c r="G74" s="34"/>
    </row>
    <row r="75" spans="1:7" x14ac:dyDescent="0.25">
      <c r="A75" s="34" t="s">
        <v>629</v>
      </c>
      <c r="B75" s="34" t="s">
        <v>630</v>
      </c>
      <c r="C75" s="123">
        <v>0</v>
      </c>
      <c r="D75" s="123">
        <v>0</v>
      </c>
      <c r="E75" s="123"/>
      <c r="F75" s="123">
        <v>0</v>
      </c>
      <c r="G75" s="34"/>
    </row>
    <row r="76" spans="1:7" x14ac:dyDescent="0.25">
      <c r="A76" s="34" t="s">
        <v>631</v>
      </c>
      <c r="B76" s="34" t="s">
        <v>6</v>
      </c>
      <c r="C76" s="123">
        <v>1</v>
      </c>
      <c r="D76" s="123">
        <v>0</v>
      </c>
      <c r="E76" s="123"/>
      <c r="F76" s="123">
        <v>1</v>
      </c>
      <c r="G76" s="34"/>
    </row>
    <row r="77" spans="1:7" x14ac:dyDescent="0.25">
      <c r="A77" s="34" t="s">
        <v>632</v>
      </c>
      <c r="B77" s="124" t="s">
        <v>100</v>
      </c>
      <c r="C77" s="125">
        <f>SUM(C78:C87)</f>
        <v>0</v>
      </c>
      <c r="D77" s="125">
        <f>SUM(D78:D87)</f>
        <v>0</v>
      </c>
      <c r="E77" s="123"/>
      <c r="F77" s="125">
        <f>SUM(F78:F87)</f>
        <v>0</v>
      </c>
      <c r="G77" s="34"/>
    </row>
    <row r="78" spans="1:7" x14ac:dyDescent="0.25">
      <c r="A78" s="34" t="s">
        <v>633</v>
      </c>
      <c r="B78" s="57" t="s">
        <v>303</v>
      </c>
      <c r="C78" s="123">
        <v>0</v>
      </c>
      <c r="D78" s="123">
        <v>0</v>
      </c>
      <c r="E78" s="123"/>
      <c r="F78" s="123">
        <v>0</v>
      </c>
      <c r="G78" s="34"/>
    </row>
    <row r="79" spans="1:7" x14ac:dyDescent="0.25">
      <c r="A79" s="34" t="s">
        <v>634</v>
      </c>
      <c r="B79" s="57" t="s">
        <v>305</v>
      </c>
      <c r="C79" s="123">
        <v>0</v>
      </c>
      <c r="D79" s="123">
        <v>0</v>
      </c>
      <c r="E79" s="123"/>
      <c r="F79" s="123">
        <v>0</v>
      </c>
      <c r="G79" s="34"/>
    </row>
    <row r="80" spans="1:7" x14ac:dyDescent="0.25">
      <c r="A80" s="34" t="s">
        <v>635</v>
      </c>
      <c r="B80" s="57" t="s">
        <v>307</v>
      </c>
      <c r="C80" s="123">
        <v>0</v>
      </c>
      <c r="D80" s="123">
        <v>0</v>
      </c>
      <c r="E80" s="123"/>
      <c r="F80" s="123">
        <v>0</v>
      </c>
      <c r="G80" s="34"/>
    </row>
    <row r="81" spans="1:7" x14ac:dyDescent="0.25">
      <c r="A81" s="34" t="s">
        <v>636</v>
      </c>
      <c r="B81" s="57" t="s">
        <v>309</v>
      </c>
      <c r="C81" s="123">
        <v>0</v>
      </c>
      <c r="D81" s="123">
        <v>0</v>
      </c>
      <c r="E81" s="123"/>
      <c r="F81" s="123">
        <v>0</v>
      </c>
      <c r="G81" s="34"/>
    </row>
    <row r="82" spans="1:7" x14ac:dyDescent="0.25">
      <c r="A82" s="34" t="s">
        <v>637</v>
      </c>
      <c r="B82" s="57" t="s">
        <v>311</v>
      </c>
      <c r="C82" s="123">
        <v>0</v>
      </c>
      <c r="D82" s="123">
        <v>0</v>
      </c>
      <c r="E82" s="123"/>
      <c r="F82" s="123">
        <v>0</v>
      </c>
      <c r="G82" s="34"/>
    </row>
    <row r="83" spans="1:7" x14ac:dyDescent="0.25">
      <c r="A83" s="34" t="s">
        <v>638</v>
      </c>
      <c r="B83" s="57" t="s">
        <v>313</v>
      </c>
      <c r="C83" s="123">
        <v>0</v>
      </c>
      <c r="D83" s="123">
        <v>0</v>
      </c>
      <c r="E83" s="123"/>
      <c r="F83" s="123">
        <v>0</v>
      </c>
      <c r="G83" s="34"/>
    </row>
    <row r="84" spans="1:7" x14ac:dyDescent="0.25">
      <c r="A84" s="34" t="s">
        <v>639</v>
      </c>
      <c r="B84" s="57" t="s">
        <v>315</v>
      </c>
      <c r="C84" s="123">
        <v>0</v>
      </c>
      <c r="D84" s="123">
        <v>0</v>
      </c>
      <c r="E84" s="123"/>
      <c r="F84" s="123">
        <v>0</v>
      </c>
      <c r="G84" s="34"/>
    </row>
    <row r="85" spans="1:7" x14ac:dyDescent="0.25">
      <c r="A85" s="34" t="s">
        <v>640</v>
      </c>
      <c r="B85" s="57" t="s">
        <v>317</v>
      </c>
      <c r="C85" s="123">
        <v>0</v>
      </c>
      <c r="D85" s="123">
        <v>0</v>
      </c>
      <c r="E85" s="123"/>
      <c r="F85" s="123">
        <v>0</v>
      </c>
      <c r="G85" s="34"/>
    </row>
    <row r="86" spans="1:7" x14ac:dyDescent="0.25">
      <c r="A86" s="34" t="s">
        <v>641</v>
      </c>
      <c r="B86" s="57" t="s">
        <v>319</v>
      </c>
      <c r="C86" s="123">
        <v>0</v>
      </c>
      <c r="D86" s="123">
        <v>0</v>
      </c>
      <c r="E86" s="123"/>
      <c r="F86" s="123">
        <v>0</v>
      </c>
      <c r="G86" s="34"/>
    </row>
    <row r="87" spans="1:7" x14ac:dyDescent="0.25">
      <c r="A87" s="34" t="s">
        <v>642</v>
      </c>
      <c r="B87" s="57" t="s">
        <v>100</v>
      </c>
      <c r="C87" s="123">
        <v>0</v>
      </c>
      <c r="D87" s="123">
        <v>0</v>
      </c>
      <c r="E87" s="123"/>
      <c r="F87" s="123">
        <v>0</v>
      </c>
      <c r="G87" s="34"/>
    </row>
    <row r="88" spans="1:7" hidden="1" outlineLevel="1" x14ac:dyDescent="0.25">
      <c r="A88" s="34" t="s">
        <v>643</v>
      </c>
      <c r="B88" s="73" t="s">
        <v>104</v>
      </c>
      <c r="C88" s="123"/>
      <c r="D88" s="123"/>
      <c r="E88" s="123"/>
      <c r="F88" s="123"/>
      <c r="G88" s="34"/>
    </row>
    <row r="89" spans="1:7" hidden="1" outlineLevel="1" x14ac:dyDescent="0.25">
      <c r="A89" s="34" t="s">
        <v>644</v>
      </c>
      <c r="B89" s="73" t="s">
        <v>104</v>
      </c>
      <c r="C89" s="123"/>
      <c r="D89" s="123"/>
      <c r="E89" s="123"/>
      <c r="F89" s="123"/>
      <c r="G89" s="34"/>
    </row>
    <row r="90" spans="1:7" hidden="1" outlineLevel="1" x14ac:dyDescent="0.25">
      <c r="A90" s="34" t="s">
        <v>645</v>
      </c>
      <c r="B90" s="73" t="s">
        <v>104</v>
      </c>
      <c r="C90" s="123"/>
      <c r="D90" s="123"/>
      <c r="E90" s="123"/>
      <c r="F90" s="123"/>
      <c r="G90" s="34"/>
    </row>
    <row r="91" spans="1:7" hidden="1" outlineLevel="1" x14ac:dyDescent="0.25">
      <c r="A91" s="34" t="s">
        <v>646</v>
      </c>
      <c r="B91" s="73" t="s">
        <v>104</v>
      </c>
      <c r="C91" s="123"/>
      <c r="D91" s="123"/>
      <c r="E91" s="123"/>
      <c r="F91" s="123"/>
      <c r="G91" s="34"/>
    </row>
    <row r="92" spans="1:7" hidden="1" outlineLevel="1" x14ac:dyDescent="0.25">
      <c r="A92" s="34" t="s">
        <v>647</v>
      </c>
      <c r="B92" s="73" t="s">
        <v>104</v>
      </c>
      <c r="C92" s="123"/>
      <c r="D92" s="123"/>
      <c r="E92" s="123"/>
      <c r="F92" s="123"/>
      <c r="G92" s="34"/>
    </row>
    <row r="93" spans="1:7" hidden="1" outlineLevel="1" x14ac:dyDescent="0.25">
      <c r="A93" s="34" t="s">
        <v>648</v>
      </c>
      <c r="B93" s="73" t="s">
        <v>104</v>
      </c>
      <c r="C93" s="123"/>
      <c r="D93" s="123"/>
      <c r="E93" s="123"/>
      <c r="F93" s="123"/>
      <c r="G93" s="34"/>
    </row>
    <row r="94" spans="1:7" hidden="1" outlineLevel="1" x14ac:dyDescent="0.25">
      <c r="A94" s="34" t="s">
        <v>649</v>
      </c>
      <c r="B94" s="73" t="s">
        <v>104</v>
      </c>
      <c r="C94" s="123"/>
      <c r="D94" s="123"/>
      <c r="E94" s="123"/>
      <c r="F94" s="123"/>
      <c r="G94" s="34"/>
    </row>
    <row r="95" spans="1:7" hidden="1" outlineLevel="1" x14ac:dyDescent="0.25">
      <c r="A95" s="34" t="s">
        <v>650</v>
      </c>
      <c r="B95" s="73" t="s">
        <v>104</v>
      </c>
      <c r="C95" s="123"/>
      <c r="D95" s="123"/>
      <c r="E95" s="123"/>
      <c r="F95" s="123"/>
      <c r="G95" s="34"/>
    </row>
    <row r="96" spans="1:7" hidden="1" outlineLevel="1" x14ac:dyDescent="0.25">
      <c r="A96" s="34" t="s">
        <v>651</v>
      </c>
      <c r="B96" s="73" t="s">
        <v>104</v>
      </c>
      <c r="C96" s="123"/>
      <c r="D96" s="123"/>
      <c r="E96" s="123"/>
      <c r="F96" s="123"/>
      <c r="G96" s="34"/>
    </row>
    <row r="97" spans="1:7" hidden="1" outlineLevel="1" x14ac:dyDescent="0.25">
      <c r="A97" s="34" t="s">
        <v>652</v>
      </c>
      <c r="B97" s="73" t="s">
        <v>104</v>
      </c>
      <c r="C97" s="123"/>
      <c r="D97" s="123"/>
      <c r="E97" s="123"/>
      <c r="F97" s="123"/>
      <c r="G97" s="34"/>
    </row>
    <row r="98" spans="1:7" ht="15" customHeight="1" collapsed="1" x14ac:dyDescent="0.25">
      <c r="A98" s="60"/>
      <c r="B98" s="126" t="s">
        <v>653</v>
      </c>
      <c r="C98" s="60" t="s">
        <v>557</v>
      </c>
      <c r="D98" s="60" t="s">
        <v>558</v>
      </c>
      <c r="E98" s="62"/>
      <c r="F98" s="88" t="s">
        <v>522</v>
      </c>
      <c r="G98" s="88"/>
    </row>
    <row r="99" spans="1:7" x14ac:dyDescent="0.25">
      <c r="A99" s="34" t="s">
        <v>654</v>
      </c>
      <c r="B99" s="57" t="s">
        <v>1223</v>
      </c>
      <c r="C99" s="68">
        <v>9.9438350001499365E-2</v>
      </c>
      <c r="D99" s="123">
        <v>0</v>
      </c>
      <c r="E99" s="123"/>
      <c r="F99" s="123">
        <f>+C99</f>
        <v>9.9438350001499365E-2</v>
      </c>
      <c r="G99" s="34"/>
    </row>
    <row r="100" spans="1:7" x14ac:dyDescent="0.25">
      <c r="A100" s="34" t="s">
        <v>655</v>
      </c>
      <c r="B100" s="57" t="s">
        <v>1224</v>
      </c>
      <c r="C100" s="68">
        <v>9.3647109046407267E-4</v>
      </c>
      <c r="D100" s="123">
        <v>0</v>
      </c>
      <c r="E100" s="123"/>
      <c r="F100" s="123">
        <f t="shared" ref="F100:F111" si="1">+C100</f>
        <v>9.3647109046407267E-4</v>
      </c>
      <c r="G100" s="34"/>
    </row>
    <row r="101" spans="1:7" x14ac:dyDescent="0.25">
      <c r="A101" s="34" t="s">
        <v>656</v>
      </c>
      <c r="B101" s="57" t="s">
        <v>1225</v>
      </c>
      <c r="C101" s="68">
        <v>6.4589452792187163E-4</v>
      </c>
      <c r="D101" s="123">
        <v>0</v>
      </c>
      <c r="E101" s="123"/>
      <c r="F101" s="123">
        <f t="shared" si="1"/>
        <v>6.4589452792187163E-4</v>
      </c>
      <c r="G101" s="34"/>
    </row>
    <row r="102" spans="1:7" x14ac:dyDescent="0.25">
      <c r="A102" s="34" t="s">
        <v>657</v>
      </c>
      <c r="B102" s="57" t="s">
        <v>1226</v>
      </c>
      <c r="C102" s="68">
        <v>5.4957257305268616E-4</v>
      </c>
      <c r="D102" s="123">
        <v>0</v>
      </c>
      <c r="E102" s="123"/>
      <c r="F102" s="123">
        <f t="shared" si="1"/>
        <v>5.4957257305268616E-4</v>
      </c>
      <c r="G102" s="34"/>
    </row>
    <row r="103" spans="1:7" x14ac:dyDescent="0.25">
      <c r="A103" s="34" t="s">
        <v>658</v>
      </c>
      <c r="B103" s="57" t="s">
        <v>1227</v>
      </c>
      <c r="C103" s="68">
        <v>2.3769625171162781E-2</v>
      </c>
      <c r="D103" s="123">
        <v>0</v>
      </c>
      <c r="E103" s="123"/>
      <c r="F103" s="123">
        <f t="shared" si="1"/>
        <v>2.3769625171162781E-2</v>
      </c>
      <c r="G103" s="34"/>
    </row>
    <row r="104" spans="1:7" x14ac:dyDescent="0.25">
      <c r="A104" s="34" t="s">
        <v>659</v>
      </c>
      <c r="B104" s="57" t="s">
        <v>1228</v>
      </c>
      <c r="C104" s="68">
        <v>0.72130084986737164</v>
      </c>
      <c r="D104" s="123">
        <v>0</v>
      </c>
      <c r="E104" s="123"/>
      <c r="F104" s="123">
        <f t="shared" si="1"/>
        <v>0.72130084986737164</v>
      </c>
      <c r="G104" s="34"/>
    </row>
    <row r="105" spans="1:7" x14ac:dyDescent="0.25">
      <c r="A105" s="34" t="s">
        <v>660</v>
      </c>
      <c r="B105" s="57" t="s">
        <v>1229</v>
      </c>
      <c r="C105" s="68">
        <v>3.1475441687865924E-4</v>
      </c>
      <c r="D105" s="123">
        <v>0</v>
      </c>
      <c r="E105" s="123"/>
      <c r="F105" s="123">
        <f t="shared" si="1"/>
        <v>3.1475441687865924E-4</v>
      </c>
      <c r="G105" s="34"/>
    </row>
    <row r="106" spans="1:7" x14ac:dyDescent="0.25">
      <c r="A106" s="34" t="s">
        <v>661</v>
      </c>
      <c r="B106" s="57" t="s">
        <v>1230</v>
      </c>
      <c r="C106" s="68">
        <v>6.4272438637188794E-4</v>
      </c>
      <c r="D106" s="123">
        <v>0</v>
      </c>
      <c r="E106" s="123"/>
      <c r="F106" s="123">
        <f t="shared" si="1"/>
        <v>6.4272438637188794E-4</v>
      </c>
      <c r="G106" s="34"/>
    </row>
    <row r="107" spans="1:7" x14ac:dyDescent="0.25">
      <c r="A107" s="34" t="s">
        <v>662</v>
      </c>
      <c r="B107" s="57" t="s">
        <v>1231</v>
      </c>
      <c r="C107" s="68">
        <v>1.4131674803056315E-3</v>
      </c>
      <c r="D107" s="123">
        <v>0</v>
      </c>
      <c r="E107" s="123"/>
      <c r="F107" s="123">
        <f t="shared" si="1"/>
        <v>1.4131674803056315E-3</v>
      </c>
      <c r="G107" s="34"/>
    </row>
    <row r="108" spans="1:7" x14ac:dyDescent="0.25">
      <c r="A108" s="34" t="s">
        <v>663</v>
      </c>
      <c r="B108" s="57" t="s">
        <v>1232</v>
      </c>
      <c r="C108" s="68">
        <v>2.2216008909559017E-3</v>
      </c>
      <c r="D108" s="123">
        <v>0</v>
      </c>
      <c r="E108" s="123"/>
      <c r="F108" s="123">
        <f t="shared" si="1"/>
        <v>2.2216008909559017E-3</v>
      </c>
      <c r="G108" s="34"/>
    </row>
    <row r="109" spans="1:7" x14ac:dyDescent="0.25">
      <c r="A109" s="34" t="s">
        <v>664</v>
      </c>
      <c r="B109" s="57" t="s">
        <v>1233</v>
      </c>
      <c r="C109" s="68">
        <v>0.13248173144760439</v>
      </c>
      <c r="D109" s="123">
        <v>0</v>
      </c>
      <c r="E109" s="123"/>
      <c r="F109" s="123">
        <f t="shared" si="1"/>
        <v>0.13248173144760439</v>
      </c>
      <c r="G109" s="34"/>
    </row>
    <row r="110" spans="1:7" x14ac:dyDescent="0.25">
      <c r="A110" s="34" t="s">
        <v>665</v>
      </c>
      <c r="B110" s="57" t="s">
        <v>1234</v>
      </c>
      <c r="C110" s="68">
        <v>1.3451738421537966E-2</v>
      </c>
      <c r="D110" s="123">
        <v>0</v>
      </c>
      <c r="E110" s="123"/>
      <c r="F110" s="123">
        <f t="shared" si="1"/>
        <v>1.3451738421537966E-2</v>
      </c>
      <c r="G110" s="34"/>
    </row>
    <row r="111" spans="1:7" x14ac:dyDescent="0.25">
      <c r="A111" s="34" t="s">
        <v>666</v>
      </c>
      <c r="B111" s="57" t="s">
        <v>100</v>
      </c>
      <c r="C111" s="68">
        <v>2.8335197248728684E-3</v>
      </c>
      <c r="D111" s="123">
        <v>0</v>
      </c>
      <c r="E111" s="123"/>
      <c r="F111" s="123">
        <f t="shared" si="1"/>
        <v>2.8335197248728684E-3</v>
      </c>
      <c r="G111" s="34"/>
    </row>
    <row r="112" spans="1:7" hidden="1" x14ac:dyDescent="0.25">
      <c r="A112" s="34" t="s">
        <v>667</v>
      </c>
      <c r="B112" s="57"/>
      <c r="C112" s="68"/>
      <c r="D112" s="123"/>
      <c r="E112" s="123"/>
      <c r="F112" s="123"/>
      <c r="G112" s="34"/>
    </row>
    <row r="113" spans="1:7" hidden="1" x14ac:dyDescent="0.25">
      <c r="A113" s="34" t="s">
        <v>668</v>
      </c>
      <c r="B113" s="57"/>
      <c r="C113" s="68"/>
      <c r="D113" s="123"/>
      <c r="E113" s="123"/>
      <c r="F113" s="123"/>
      <c r="G113" s="34"/>
    </row>
    <row r="114" spans="1:7" hidden="1" x14ac:dyDescent="0.25">
      <c r="A114" s="34" t="s">
        <v>669</v>
      </c>
      <c r="B114" s="57"/>
      <c r="C114" s="68"/>
      <c r="D114" s="123"/>
      <c r="E114" s="123"/>
      <c r="F114" s="123"/>
      <c r="G114" s="34"/>
    </row>
    <row r="115" spans="1:7" hidden="1" x14ac:dyDescent="0.25">
      <c r="A115" s="34" t="s">
        <v>670</v>
      </c>
      <c r="B115" s="57"/>
      <c r="C115" s="68"/>
      <c r="D115" s="123"/>
      <c r="E115" s="123"/>
      <c r="F115" s="123"/>
      <c r="G115" s="34"/>
    </row>
    <row r="116" spans="1:7" hidden="1" x14ac:dyDescent="0.25">
      <c r="A116" s="34" t="s">
        <v>671</v>
      </c>
      <c r="B116" s="57"/>
      <c r="C116" s="68"/>
      <c r="D116" s="123"/>
      <c r="E116" s="123"/>
      <c r="F116" s="123"/>
      <c r="G116" s="34"/>
    </row>
    <row r="117" spans="1:7" hidden="1" x14ac:dyDescent="0.25">
      <c r="A117" s="34" t="s">
        <v>672</v>
      </c>
      <c r="B117" s="57"/>
      <c r="C117" s="68"/>
      <c r="D117" s="123"/>
      <c r="E117" s="123"/>
      <c r="F117" s="123"/>
      <c r="G117" s="34"/>
    </row>
    <row r="118" spans="1:7" hidden="1" x14ac:dyDescent="0.25">
      <c r="A118" s="34" t="s">
        <v>673</v>
      </c>
      <c r="B118" s="57"/>
      <c r="C118" s="68"/>
      <c r="D118" s="123"/>
      <c r="E118" s="123"/>
      <c r="F118" s="123"/>
      <c r="G118" s="34"/>
    </row>
    <row r="119" spans="1:7" hidden="1" x14ac:dyDescent="0.25">
      <c r="A119" s="34" t="s">
        <v>674</v>
      </c>
      <c r="B119" s="57"/>
      <c r="C119" s="123"/>
      <c r="D119" s="123"/>
      <c r="E119" s="123"/>
      <c r="F119" s="123"/>
      <c r="G119" s="34"/>
    </row>
    <row r="120" spans="1:7" hidden="1" x14ac:dyDescent="0.25">
      <c r="A120" s="34" t="s">
        <v>675</v>
      </c>
      <c r="B120" s="57"/>
      <c r="C120" s="123"/>
      <c r="D120" s="123"/>
      <c r="E120" s="123"/>
      <c r="F120" s="123"/>
      <c r="G120" s="34"/>
    </row>
    <row r="121" spans="1:7" hidden="1" x14ac:dyDescent="0.25">
      <c r="A121" s="34" t="s">
        <v>676</v>
      </c>
      <c r="B121" s="57"/>
      <c r="C121" s="123"/>
      <c r="D121" s="123"/>
      <c r="E121" s="123"/>
      <c r="F121" s="123"/>
      <c r="G121" s="34"/>
    </row>
    <row r="122" spans="1:7" hidden="1" x14ac:dyDescent="0.25">
      <c r="A122" s="34" t="s">
        <v>677</v>
      </c>
      <c r="B122" s="57"/>
      <c r="C122" s="123"/>
      <c r="D122" s="123"/>
      <c r="E122" s="123"/>
      <c r="F122" s="123"/>
      <c r="G122" s="34"/>
    </row>
    <row r="123" spans="1:7" hidden="1" x14ac:dyDescent="0.25">
      <c r="A123" s="34" t="s">
        <v>678</v>
      </c>
      <c r="B123" s="57"/>
      <c r="C123" s="123"/>
      <c r="D123" s="123"/>
      <c r="E123" s="123"/>
      <c r="F123" s="123"/>
      <c r="G123" s="34"/>
    </row>
    <row r="124" spans="1:7" hidden="1" x14ac:dyDescent="0.25">
      <c r="A124" s="34" t="s">
        <v>679</v>
      </c>
      <c r="B124" s="57"/>
      <c r="C124" s="123"/>
      <c r="D124" s="123"/>
      <c r="E124" s="123"/>
      <c r="F124" s="123"/>
      <c r="G124" s="34"/>
    </row>
    <row r="125" spans="1:7" hidden="1" x14ac:dyDescent="0.25">
      <c r="A125" s="34" t="s">
        <v>680</v>
      </c>
      <c r="B125" s="57"/>
      <c r="C125" s="123"/>
      <c r="D125" s="123"/>
      <c r="E125" s="123"/>
      <c r="F125" s="123"/>
      <c r="G125" s="34"/>
    </row>
    <row r="126" spans="1:7" hidden="1" x14ac:dyDescent="0.25">
      <c r="A126" s="34" t="s">
        <v>681</v>
      </c>
      <c r="B126" s="57"/>
      <c r="C126" s="123"/>
      <c r="D126" s="123"/>
      <c r="E126" s="123"/>
      <c r="F126" s="123"/>
      <c r="G126" s="34"/>
    </row>
    <row r="127" spans="1:7" hidden="1" x14ac:dyDescent="0.25">
      <c r="A127" s="34" t="s">
        <v>682</v>
      </c>
      <c r="B127" s="57"/>
      <c r="C127" s="123"/>
      <c r="D127" s="123"/>
      <c r="E127" s="123"/>
      <c r="F127" s="123"/>
      <c r="G127" s="34"/>
    </row>
    <row r="128" spans="1:7" hidden="1" x14ac:dyDescent="0.25">
      <c r="A128" s="34" t="s">
        <v>683</v>
      </c>
      <c r="B128" s="57"/>
      <c r="C128" s="123"/>
      <c r="D128" s="123"/>
      <c r="E128" s="123"/>
      <c r="F128" s="123"/>
      <c r="G128" s="34"/>
    </row>
    <row r="129" spans="1:7" hidden="1" x14ac:dyDescent="0.25">
      <c r="A129" s="34" t="s">
        <v>684</v>
      </c>
      <c r="B129" s="57"/>
      <c r="C129" s="123"/>
      <c r="D129" s="123"/>
      <c r="E129" s="123"/>
      <c r="F129" s="123"/>
      <c r="G129" s="34"/>
    </row>
    <row r="130" spans="1:7" hidden="1" x14ac:dyDescent="0.25">
      <c r="A130" s="34" t="s">
        <v>685</v>
      </c>
      <c r="B130" s="57"/>
      <c r="C130" s="123"/>
      <c r="D130" s="123"/>
      <c r="E130" s="123"/>
      <c r="F130" s="123"/>
      <c r="G130" s="34"/>
    </row>
    <row r="131" spans="1:7" hidden="1" x14ac:dyDescent="0.25">
      <c r="A131" s="34" t="s">
        <v>686</v>
      </c>
      <c r="B131" s="57"/>
      <c r="C131" s="123"/>
      <c r="D131" s="123"/>
      <c r="E131" s="123"/>
      <c r="F131" s="123"/>
      <c r="G131" s="34"/>
    </row>
    <row r="132" spans="1:7" hidden="1" x14ac:dyDescent="0.25">
      <c r="A132" s="34" t="s">
        <v>687</v>
      </c>
      <c r="B132" s="57"/>
      <c r="C132" s="123"/>
      <c r="D132" s="123"/>
      <c r="E132" s="123"/>
      <c r="F132" s="123"/>
      <c r="G132" s="34"/>
    </row>
    <row r="133" spans="1:7" hidden="1" x14ac:dyDescent="0.25">
      <c r="A133" s="34" t="s">
        <v>688</v>
      </c>
      <c r="B133" s="57"/>
      <c r="C133" s="123"/>
      <c r="D133" s="123"/>
      <c r="E133" s="123"/>
      <c r="F133" s="123"/>
      <c r="G133" s="34"/>
    </row>
    <row r="134" spans="1:7" hidden="1" x14ac:dyDescent="0.25">
      <c r="A134" s="34" t="s">
        <v>689</v>
      </c>
      <c r="B134" s="57"/>
      <c r="C134" s="123"/>
      <c r="D134" s="123"/>
      <c r="E134" s="123"/>
      <c r="F134" s="123"/>
      <c r="G134" s="34"/>
    </row>
    <row r="135" spans="1:7" hidden="1" x14ac:dyDescent="0.25">
      <c r="A135" s="34" t="s">
        <v>690</v>
      </c>
      <c r="B135" s="57"/>
      <c r="C135" s="123"/>
      <c r="D135" s="123"/>
      <c r="E135" s="123"/>
      <c r="F135" s="123"/>
      <c r="G135" s="34"/>
    </row>
    <row r="136" spans="1:7" hidden="1" x14ac:dyDescent="0.25">
      <c r="A136" s="34" t="s">
        <v>691</v>
      </c>
      <c r="B136" s="57"/>
      <c r="C136" s="123"/>
      <c r="D136" s="123"/>
      <c r="E136" s="123"/>
      <c r="F136" s="123"/>
      <c r="G136" s="34"/>
    </row>
    <row r="137" spans="1:7" hidden="1" x14ac:dyDescent="0.25">
      <c r="A137" s="34" t="s">
        <v>692</v>
      </c>
      <c r="B137" s="57"/>
      <c r="C137" s="123"/>
      <c r="D137" s="123"/>
      <c r="E137" s="123"/>
      <c r="F137" s="123"/>
      <c r="G137" s="34"/>
    </row>
    <row r="138" spans="1:7" hidden="1" x14ac:dyDescent="0.25">
      <c r="A138" s="34" t="s">
        <v>693</v>
      </c>
      <c r="B138" s="57"/>
      <c r="C138" s="123"/>
      <c r="D138" s="123"/>
      <c r="E138" s="123"/>
      <c r="F138" s="123"/>
      <c r="G138" s="34"/>
    </row>
    <row r="139" spans="1:7" hidden="1" x14ac:dyDescent="0.25">
      <c r="A139" s="34" t="s">
        <v>694</v>
      </c>
      <c r="B139" s="57"/>
      <c r="C139" s="123"/>
      <c r="D139" s="123"/>
      <c r="E139" s="123"/>
      <c r="F139" s="123"/>
      <c r="G139" s="34"/>
    </row>
    <row r="140" spans="1:7" hidden="1" x14ac:dyDescent="0.25">
      <c r="A140" s="34" t="s">
        <v>695</v>
      </c>
      <c r="B140" s="57"/>
      <c r="C140" s="123"/>
      <c r="D140" s="123"/>
      <c r="E140" s="123"/>
      <c r="F140" s="123"/>
      <c r="G140" s="34"/>
    </row>
    <row r="141" spans="1:7" hidden="1" x14ac:dyDescent="0.25">
      <c r="A141" s="34" t="s">
        <v>696</v>
      </c>
      <c r="B141" s="57"/>
      <c r="C141" s="123"/>
      <c r="D141" s="123"/>
      <c r="E141" s="123"/>
      <c r="F141" s="123"/>
      <c r="G141" s="34"/>
    </row>
    <row r="142" spans="1:7" hidden="1" x14ac:dyDescent="0.25">
      <c r="A142" s="34" t="s">
        <v>697</v>
      </c>
      <c r="B142" s="57"/>
      <c r="C142" s="123"/>
      <c r="D142" s="123"/>
      <c r="E142" s="123"/>
      <c r="F142" s="123"/>
      <c r="G142" s="34"/>
    </row>
    <row r="143" spans="1:7" hidden="1" x14ac:dyDescent="0.25">
      <c r="A143" s="34" t="s">
        <v>698</v>
      </c>
      <c r="B143" s="57"/>
      <c r="C143" s="123"/>
      <c r="D143" s="123"/>
      <c r="E143" s="123"/>
      <c r="F143" s="123"/>
      <c r="G143" s="34"/>
    </row>
    <row r="144" spans="1:7" hidden="1" x14ac:dyDescent="0.25">
      <c r="A144" s="34" t="s">
        <v>699</v>
      </c>
      <c r="B144" s="57"/>
      <c r="C144" s="123"/>
      <c r="D144" s="123"/>
      <c r="E144" s="123"/>
      <c r="F144" s="123"/>
      <c r="G144" s="34"/>
    </row>
    <row r="145" spans="1:7" hidden="1" x14ac:dyDescent="0.25">
      <c r="A145" s="34" t="s">
        <v>700</v>
      </c>
      <c r="B145" s="57"/>
      <c r="C145" s="123"/>
      <c r="D145" s="123"/>
      <c r="E145" s="123"/>
      <c r="F145" s="123"/>
      <c r="G145" s="34"/>
    </row>
    <row r="146" spans="1:7" hidden="1" x14ac:dyDescent="0.25">
      <c r="A146" s="34" t="s">
        <v>701</v>
      </c>
      <c r="B146" s="57"/>
      <c r="C146" s="123"/>
      <c r="D146" s="123"/>
      <c r="E146" s="123"/>
      <c r="F146" s="123"/>
      <c r="G146" s="34"/>
    </row>
    <row r="147" spans="1:7" hidden="1" x14ac:dyDescent="0.25">
      <c r="A147" s="34" t="s">
        <v>702</v>
      </c>
      <c r="B147" s="57"/>
      <c r="C147" s="123"/>
      <c r="D147" s="123"/>
      <c r="E147" s="123"/>
      <c r="F147" s="123"/>
      <c r="G147" s="34"/>
    </row>
    <row r="148" spans="1:7" hidden="1" x14ac:dyDescent="0.25">
      <c r="A148" s="34" t="s">
        <v>703</v>
      </c>
      <c r="B148" s="57"/>
      <c r="C148" s="123"/>
      <c r="D148" s="123"/>
      <c r="E148" s="123"/>
      <c r="F148" s="123"/>
      <c r="G148" s="34"/>
    </row>
    <row r="149" spans="1:7" ht="15" customHeight="1" x14ac:dyDescent="0.25">
      <c r="A149" s="60"/>
      <c r="B149" s="61" t="s">
        <v>704</v>
      </c>
      <c r="C149" s="60" t="s">
        <v>557</v>
      </c>
      <c r="D149" s="60" t="s">
        <v>558</v>
      </c>
      <c r="E149" s="62"/>
      <c r="F149" s="88" t="s">
        <v>522</v>
      </c>
      <c r="G149" s="88"/>
    </row>
    <row r="150" spans="1:7" x14ac:dyDescent="0.25">
      <c r="A150" s="34" t="s">
        <v>705</v>
      </c>
      <c r="B150" s="34" t="s">
        <v>706</v>
      </c>
      <c r="C150" s="123">
        <v>0</v>
      </c>
      <c r="D150" s="123">
        <v>0</v>
      </c>
      <c r="E150" s="127"/>
      <c r="F150" s="123">
        <v>0</v>
      </c>
    </row>
    <row r="151" spans="1:7" x14ac:dyDescent="0.25">
      <c r="A151" s="34" t="s">
        <v>707</v>
      </c>
      <c r="B151" s="34" t="s">
        <v>708</v>
      </c>
      <c r="C151" s="123">
        <v>1</v>
      </c>
      <c r="D151" s="123">
        <v>0</v>
      </c>
      <c r="E151" s="127"/>
      <c r="F151" s="123">
        <v>1</v>
      </c>
    </row>
    <row r="152" spans="1:7" x14ac:dyDescent="0.25">
      <c r="A152" s="34" t="s">
        <v>709</v>
      </c>
      <c r="B152" s="34" t="s">
        <v>100</v>
      </c>
      <c r="C152" s="123">
        <v>0</v>
      </c>
      <c r="D152" s="123">
        <v>0</v>
      </c>
      <c r="E152" s="127"/>
      <c r="F152" s="123">
        <v>0</v>
      </c>
    </row>
    <row r="153" spans="1:7" hidden="1" outlineLevel="1" x14ac:dyDescent="0.25">
      <c r="A153" s="34" t="s">
        <v>710</v>
      </c>
      <c r="C153" s="123"/>
      <c r="D153" s="123"/>
      <c r="E153" s="127"/>
      <c r="F153" s="123"/>
    </row>
    <row r="154" spans="1:7" hidden="1" outlineLevel="1" x14ac:dyDescent="0.25">
      <c r="A154" s="34" t="s">
        <v>711</v>
      </c>
      <c r="C154" s="123"/>
      <c r="D154" s="123"/>
      <c r="E154" s="127"/>
      <c r="F154" s="123"/>
    </row>
    <row r="155" spans="1:7" hidden="1" outlineLevel="1" x14ac:dyDescent="0.25">
      <c r="A155" s="34" t="s">
        <v>712</v>
      </c>
      <c r="C155" s="123"/>
      <c r="D155" s="123"/>
      <c r="E155" s="127"/>
      <c r="F155" s="123"/>
    </row>
    <row r="156" spans="1:7" hidden="1" outlineLevel="1" x14ac:dyDescent="0.25">
      <c r="A156" s="34" t="s">
        <v>713</v>
      </c>
      <c r="C156" s="123"/>
      <c r="D156" s="123"/>
      <c r="E156" s="127"/>
      <c r="F156" s="123"/>
    </row>
    <row r="157" spans="1:7" hidden="1" outlineLevel="1" x14ac:dyDescent="0.25">
      <c r="A157" s="34" t="s">
        <v>714</v>
      </c>
      <c r="C157" s="123"/>
      <c r="D157" s="123"/>
      <c r="E157" s="127"/>
      <c r="F157" s="123"/>
    </row>
    <row r="158" spans="1:7" hidden="1" outlineLevel="1" x14ac:dyDescent="0.25">
      <c r="A158" s="34" t="s">
        <v>715</v>
      </c>
      <c r="C158" s="123"/>
      <c r="D158" s="123"/>
      <c r="E158" s="127"/>
      <c r="F158" s="123"/>
    </row>
    <row r="159" spans="1:7" ht="15" customHeight="1" collapsed="1" x14ac:dyDescent="0.25">
      <c r="A159" s="60"/>
      <c r="B159" s="61" t="s">
        <v>716</v>
      </c>
      <c r="C159" s="60" t="s">
        <v>557</v>
      </c>
      <c r="D159" s="60" t="s">
        <v>558</v>
      </c>
      <c r="E159" s="62"/>
      <c r="F159" s="88" t="s">
        <v>522</v>
      </c>
      <c r="G159" s="88"/>
    </row>
    <row r="160" spans="1:7" x14ac:dyDescent="0.25">
      <c r="A160" s="34" t="s">
        <v>717</v>
      </c>
      <c r="B160" s="34" t="s">
        <v>718</v>
      </c>
      <c r="C160" s="122">
        <v>0.25879773410607554</v>
      </c>
      <c r="D160" s="123">
        <v>0</v>
      </c>
      <c r="E160" s="127"/>
      <c r="F160" s="123">
        <f>+C160</f>
        <v>0.25879773410607554</v>
      </c>
    </row>
    <row r="161" spans="1:7" x14ac:dyDescent="0.25">
      <c r="A161" s="34" t="s">
        <v>719</v>
      </c>
      <c r="B161" s="34" t="s">
        <v>720</v>
      </c>
      <c r="C161" s="122">
        <v>0.74120226589392435</v>
      </c>
      <c r="D161" s="123">
        <v>0</v>
      </c>
      <c r="E161" s="127"/>
      <c r="F161" s="123">
        <f>+C161</f>
        <v>0.74120226589392435</v>
      </c>
    </row>
    <row r="162" spans="1:7" x14ac:dyDescent="0.25">
      <c r="A162" s="34" t="s">
        <v>721</v>
      </c>
      <c r="B162" s="34" t="s">
        <v>100</v>
      </c>
      <c r="C162" s="122">
        <v>0</v>
      </c>
      <c r="D162" s="123">
        <v>0</v>
      </c>
      <c r="E162" s="127"/>
      <c r="F162" s="123">
        <f>+C162</f>
        <v>0</v>
      </c>
    </row>
    <row r="163" spans="1:7" hidden="1" outlineLevel="1" x14ac:dyDescent="0.25">
      <c r="A163" s="34" t="s">
        <v>722</v>
      </c>
      <c r="E163" s="30"/>
    </row>
    <row r="164" spans="1:7" hidden="1" outlineLevel="1" x14ac:dyDescent="0.25">
      <c r="A164" s="34" t="s">
        <v>723</v>
      </c>
      <c r="E164" s="30"/>
    </row>
    <row r="165" spans="1:7" hidden="1" outlineLevel="1" x14ac:dyDescent="0.25">
      <c r="A165" s="34" t="s">
        <v>724</v>
      </c>
      <c r="E165" s="30"/>
    </row>
    <row r="166" spans="1:7" hidden="1" outlineLevel="1" x14ac:dyDescent="0.25">
      <c r="A166" s="34" t="s">
        <v>725</v>
      </c>
      <c r="E166" s="30"/>
    </row>
    <row r="167" spans="1:7" hidden="1" outlineLevel="1" x14ac:dyDescent="0.25">
      <c r="A167" s="34" t="s">
        <v>726</v>
      </c>
      <c r="E167" s="30"/>
    </row>
    <row r="168" spans="1:7" hidden="1" outlineLevel="1" x14ac:dyDescent="0.25">
      <c r="A168" s="34" t="s">
        <v>727</v>
      </c>
      <c r="E168" s="30"/>
    </row>
    <row r="169" spans="1:7" ht="15" customHeight="1" collapsed="1" x14ac:dyDescent="0.25">
      <c r="A169" s="60"/>
      <c r="B169" s="61" t="s">
        <v>728</v>
      </c>
      <c r="C169" s="60" t="s">
        <v>557</v>
      </c>
      <c r="D169" s="60" t="s">
        <v>558</v>
      </c>
      <c r="E169" s="62"/>
      <c r="F169" s="88" t="s">
        <v>522</v>
      </c>
      <c r="G169" s="88"/>
    </row>
    <row r="170" spans="1:7" x14ac:dyDescent="0.25">
      <c r="A170" s="34" t="s">
        <v>729</v>
      </c>
      <c r="B170" s="81" t="s">
        <v>730</v>
      </c>
      <c r="C170" s="68">
        <v>8.1296258873447741E-2</v>
      </c>
      <c r="D170" s="123">
        <v>0</v>
      </c>
      <c r="E170" s="127"/>
      <c r="F170" s="123">
        <f>+C170</f>
        <v>8.1296258873447741E-2</v>
      </c>
    </row>
    <row r="171" spans="1:7" x14ac:dyDescent="0.25">
      <c r="A171" s="34" t="s">
        <v>731</v>
      </c>
      <c r="B171" s="81" t="s">
        <v>732</v>
      </c>
      <c r="C171" s="68">
        <v>9.0028843004643949E-2</v>
      </c>
      <c r="D171" s="123">
        <v>0</v>
      </c>
      <c r="E171" s="127"/>
      <c r="F171" s="123">
        <f>+C171</f>
        <v>9.0028843004643949E-2</v>
      </c>
    </row>
    <row r="172" spans="1:7" x14ac:dyDescent="0.25">
      <c r="A172" s="34" t="s">
        <v>733</v>
      </c>
      <c r="B172" s="81" t="s">
        <v>734</v>
      </c>
      <c r="C172" s="68">
        <v>5.982240478951191E-2</v>
      </c>
      <c r="D172" s="123">
        <v>0</v>
      </c>
      <c r="E172" s="123"/>
      <c r="F172" s="123">
        <f>+C172</f>
        <v>5.982240478951191E-2</v>
      </c>
    </row>
    <row r="173" spans="1:7" x14ac:dyDescent="0.25">
      <c r="A173" s="34" t="s">
        <v>735</v>
      </c>
      <c r="B173" s="81" t="s">
        <v>736</v>
      </c>
      <c r="C173" s="68">
        <v>0.17547628579002575</v>
      </c>
      <c r="D173" s="123">
        <v>0</v>
      </c>
      <c r="E173" s="123"/>
      <c r="F173" s="123">
        <f>+C173</f>
        <v>0.17547628579002575</v>
      </c>
    </row>
    <row r="174" spans="1:7" x14ac:dyDescent="0.25">
      <c r="A174" s="34" t="s">
        <v>737</v>
      </c>
      <c r="B174" s="81" t="s">
        <v>738</v>
      </c>
      <c r="C174" s="68">
        <v>0.59337620754237086</v>
      </c>
      <c r="D174" s="123">
        <v>0</v>
      </c>
      <c r="E174" s="123"/>
      <c r="F174" s="123">
        <f>+C174</f>
        <v>0.59337620754237086</v>
      </c>
    </row>
    <row r="175" spans="1:7" hidden="1" outlineLevel="1" x14ac:dyDescent="0.25">
      <c r="A175" s="34" t="s">
        <v>739</v>
      </c>
      <c r="B175" s="55"/>
      <c r="C175" s="123"/>
      <c r="D175" s="123"/>
      <c r="E175" s="123"/>
      <c r="F175" s="123"/>
    </row>
    <row r="176" spans="1:7" hidden="1" outlineLevel="1" x14ac:dyDescent="0.25">
      <c r="A176" s="34" t="s">
        <v>740</v>
      </c>
      <c r="B176" s="55"/>
      <c r="C176" s="123"/>
      <c r="D176" s="123"/>
      <c r="E176" s="123"/>
      <c r="F176" s="123"/>
    </row>
    <row r="177" spans="1:7" hidden="1" outlineLevel="1" x14ac:dyDescent="0.25">
      <c r="A177" s="34" t="s">
        <v>741</v>
      </c>
      <c r="B177" s="81"/>
      <c r="C177" s="123"/>
      <c r="D177" s="123"/>
      <c r="E177" s="123"/>
      <c r="F177" s="123"/>
    </row>
    <row r="178" spans="1:7" hidden="1" outlineLevel="1" x14ac:dyDescent="0.25">
      <c r="A178" s="34" t="s">
        <v>742</v>
      </c>
      <c r="B178" s="81"/>
      <c r="C178" s="123"/>
      <c r="D178" s="123"/>
      <c r="E178" s="123"/>
      <c r="F178" s="123"/>
    </row>
    <row r="179" spans="1:7" ht="15" customHeight="1" collapsed="1" x14ac:dyDescent="0.25">
      <c r="A179" s="60"/>
      <c r="B179" s="61" t="s">
        <v>743</v>
      </c>
      <c r="C179" s="60" t="s">
        <v>557</v>
      </c>
      <c r="D179" s="60" t="s">
        <v>558</v>
      </c>
      <c r="E179" s="62"/>
      <c r="F179" s="88" t="s">
        <v>522</v>
      </c>
      <c r="G179" s="88"/>
    </row>
    <row r="180" spans="1:7" ht="12.75" customHeight="1" x14ac:dyDescent="0.25">
      <c r="A180" s="34" t="s">
        <v>744</v>
      </c>
      <c r="B180" s="34" t="s">
        <v>745</v>
      </c>
      <c r="C180" s="123">
        <v>0</v>
      </c>
      <c r="D180" s="123">
        <v>0</v>
      </c>
      <c r="E180" s="127"/>
      <c r="F180" s="123">
        <v>0</v>
      </c>
    </row>
    <row r="181" spans="1:7" hidden="1" outlineLevel="1" x14ac:dyDescent="0.25">
      <c r="A181" s="34" t="s">
        <v>746</v>
      </c>
      <c r="B181" s="128"/>
      <c r="C181" s="123"/>
      <c r="D181" s="123"/>
      <c r="E181" s="127"/>
      <c r="F181" s="123"/>
    </row>
    <row r="182" spans="1:7" hidden="1" outlineLevel="1" x14ac:dyDescent="0.25">
      <c r="A182" s="34" t="s">
        <v>747</v>
      </c>
      <c r="B182" s="128"/>
      <c r="C182" s="123"/>
      <c r="D182" s="123"/>
      <c r="E182" s="127"/>
      <c r="F182" s="123"/>
    </row>
    <row r="183" spans="1:7" hidden="1" outlineLevel="1" x14ac:dyDescent="0.25">
      <c r="A183" s="34" t="s">
        <v>748</v>
      </c>
      <c r="B183" s="128"/>
      <c r="C183" s="123"/>
      <c r="D183" s="123"/>
      <c r="E183" s="127"/>
      <c r="F183" s="123"/>
    </row>
    <row r="184" spans="1:7" hidden="1" outlineLevel="1" x14ac:dyDescent="0.25">
      <c r="A184" s="34" t="s">
        <v>749</v>
      </c>
      <c r="B184" s="128"/>
      <c r="C184" s="123"/>
      <c r="D184" s="123"/>
      <c r="E184" s="127"/>
      <c r="F184" s="123"/>
    </row>
    <row r="185" spans="1:7" ht="18.75" collapsed="1" x14ac:dyDescent="0.25">
      <c r="A185" s="129"/>
      <c r="B185" s="130" t="s">
        <v>519</v>
      </c>
      <c r="C185" s="129"/>
      <c r="D185" s="129"/>
      <c r="E185" s="129"/>
      <c r="F185" s="131"/>
      <c r="G185" s="131"/>
    </row>
    <row r="186" spans="1:7" ht="15" customHeight="1" x14ac:dyDescent="0.25">
      <c r="A186" s="60"/>
      <c r="B186" s="61" t="s">
        <v>750</v>
      </c>
      <c r="C186" s="60" t="s">
        <v>751</v>
      </c>
      <c r="D186" s="60" t="s">
        <v>752</v>
      </c>
      <c r="E186" s="62"/>
      <c r="F186" s="60" t="s">
        <v>557</v>
      </c>
      <c r="G186" s="60" t="s">
        <v>753</v>
      </c>
    </row>
    <row r="187" spans="1:7" x14ac:dyDescent="0.25">
      <c r="A187" s="34" t="s">
        <v>754</v>
      </c>
      <c r="B187" s="57" t="s">
        <v>755</v>
      </c>
      <c r="C187" s="132">
        <v>1.7401374733327297</v>
      </c>
      <c r="D187" s="133">
        <v>44180</v>
      </c>
      <c r="E187" s="52"/>
      <c r="F187" s="134"/>
      <c r="G187" s="134"/>
    </row>
    <row r="188" spans="1:7" x14ac:dyDescent="0.25">
      <c r="A188" s="52"/>
      <c r="B188" s="135"/>
      <c r="C188" s="136"/>
      <c r="D188" s="52"/>
      <c r="E188" s="52"/>
      <c r="F188" s="134"/>
      <c r="G188" s="134"/>
    </row>
    <row r="189" spans="1:7" x14ac:dyDescent="0.25">
      <c r="B189" s="57" t="s">
        <v>756</v>
      </c>
      <c r="C189" s="136"/>
      <c r="D189" s="52"/>
      <c r="E189" s="52"/>
      <c r="F189" s="134"/>
      <c r="G189" s="134"/>
    </row>
    <row r="190" spans="1:7" x14ac:dyDescent="0.25">
      <c r="A190" s="34" t="s">
        <v>757</v>
      </c>
      <c r="B190" s="57" t="s">
        <v>758</v>
      </c>
      <c r="C190" s="137">
        <v>7200.0959036737477</v>
      </c>
      <c r="D190" s="64">
        <v>13270</v>
      </c>
      <c r="E190" s="52"/>
      <c r="F190" s="70">
        <f t="shared" ref="F190:F213" si="2">IF($C$214=0,"",IF(C190="[for completion]","",IF(C190="","",C190/$C$214)))</f>
        <v>9.4536627311839871E-2</v>
      </c>
      <c r="G190" s="70">
        <f t="shared" ref="G190:G213" si="3">IF($D$214=0,"",IF(D190="[for completion]","",IF(D190="","",D190/$D$214)))</f>
        <v>0.30036215482118606</v>
      </c>
    </row>
    <row r="191" spans="1:7" x14ac:dyDescent="0.25">
      <c r="A191" s="34" t="s">
        <v>759</v>
      </c>
      <c r="B191" s="57" t="s">
        <v>760</v>
      </c>
      <c r="C191" s="137">
        <v>24276.343995476753</v>
      </c>
      <c r="D191" s="64">
        <v>15908</v>
      </c>
      <c r="E191" s="52"/>
      <c r="F191" s="70">
        <f t="shared" si="2"/>
        <v>0.31874626609118001</v>
      </c>
      <c r="G191" s="70">
        <f t="shared" si="3"/>
        <v>0.36007243096423719</v>
      </c>
    </row>
    <row r="192" spans="1:7" x14ac:dyDescent="0.25">
      <c r="A192" s="34" t="s">
        <v>761</v>
      </c>
      <c r="B192" s="57" t="s">
        <v>762</v>
      </c>
      <c r="C192" s="137">
        <v>22677.720028349657</v>
      </c>
      <c r="D192" s="64">
        <v>9232</v>
      </c>
      <c r="E192" s="52"/>
      <c r="F192" s="70">
        <f t="shared" si="2"/>
        <v>0.29775647370314279</v>
      </c>
      <c r="G192" s="70">
        <f t="shared" si="3"/>
        <v>0.20896333182435492</v>
      </c>
    </row>
    <row r="193" spans="1:7" x14ac:dyDescent="0.25">
      <c r="A193" s="34" t="s">
        <v>763</v>
      </c>
      <c r="B193" s="57" t="s">
        <v>764</v>
      </c>
      <c r="C193" s="137">
        <v>17703.494529135409</v>
      </c>
      <c r="D193" s="64">
        <v>5003</v>
      </c>
      <c r="E193" s="52"/>
      <c r="F193" s="70">
        <f t="shared" si="2"/>
        <v>0.23244532945236532</v>
      </c>
      <c r="G193" s="70">
        <f t="shared" si="3"/>
        <v>0.11324128564961521</v>
      </c>
    </row>
    <row r="194" spans="1:7" x14ac:dyDescent="0.25">
      <c r="A194" s="34" t="s">
        <v>765</v>
      </c>
      <c r="B194" s="57" t="s">
        <v>766</v>
      </c>
      <c r="C194" s="137">
        <v>4228.5052750540499</v>
      </c>
      <c r="D194" s="64">
        <v>759</v>
      </c>
      <c r="E194" s="52"/>
      <c r="F194" s="70">
        <f t="shared" si="2"/>
        <v>5.551990315434098E-2</v>
      </c>
      <c r="G194" s="70">
        <f t="shared" si="3"/>
        <v>1.7179719330013582E-2</v>
      </c>
    </row>
    <row r="195" spans="1:7" x14ac:dyDescent="0.25">
      <c r="A195" s="34" t="s">
        <v>767</v>
      </c>
      <c r="B195" s="57" t="s">
        <v>768</v>
      </c>
      <c r="C195" s="137">
        <v>75.811648180000006</v>
      </c>
      <c r="D195" s="64">
        <v>8</v>
      </c>
      <c r="E195" s="52"/>
      <c r="F195" s="70">
        <f t="shared" si="2"/>
        <v>9.9540028713119427E-4</v>
      </c>
      <c r="G195" s="70">
        <f t="shared" si="3"/>
        <v>1.8107741059302852E-4</v>
      </c>
    </row>
    <row r="196" spans="1:7" hidden="1" x14ac:dyDescent="0.25">
      <c r="A196" s="34" t="s">
        <v>769</v>
      </c>
      <c r="B196" s="57" t="s">
        <v>770</v>
      </c>
      <c r="C196" s="3" t="s">
        <v>453</v>
      </c>
      <c r="D196" s="34" t="s">
        <v>453</v>
      </c>
      <c r="E196" s="52"/>
      <c r="F196" s="90" t="str">
        <f t="shared" si="2"/>
        <v/>
      </c>
      <c r="G196" s="90" t="str">
        <f t="shared" si="3"/>
        <v/>
      </c>
    </row>
    <row r="197" spans="1:7" hidden="1" x14ac:dyDescent="0.25">
      <c r="A197" s="34" t="s">
        <v>771</v>
      </c>
      <c r="B197" s="57" t="s">
        <v>770</v>
      </c>
      <c r="C197" s="3" t="s">
        <v>453</v>
      </c>
      <c r="D197" s="34" t="s">
        <v>453</v>
      </c>
      <c r="E197" s="52"/>
      <c r="F197" s="90" t="str">
        <f t="shared" si="2"/>
        <v/>
      </c>
      <c r="G197" s="90" t="str">
        <f t="shared" si="3"/>
        <v/>
      </c>
    </row>
    <row r="198" spans="1:7" hidden="1" x14ac:dyDescent="0.25">
      <c r="A198" s="34" t="s">
        <v>772</v>
      </c>
      <c r="B198" s="57" t="s">
        <v>770</v>
      </c>
      <c r="C198" s="3" t="s">
        <v>453</v>
      </c>
      <c r="D198" s="34" t="s">
        <v>453</v>
      </c>
      <c r="E198" s="52"/>
      <c r="F198" s="90" t="str">
        <f t="shared" si="2"/>
        <v/>
      </c>
      <c r="G198" s="90" t="str">
        <f t="shared" si="3"/>
        <v/>
      </c>
    </row>
    <row r="199" spans="1:7" hidden="1" x14ac:dyDescent="0.25">
      <c r="A199" s="34" t="s">
        <v>773</v>
      </c>
      <c r="B199" s="57" t="s">
        <v>770</v>
      </c>
      <c r="C199" s="3" t="s">
        <v>453</v>
      </c>
      <c r="D199" s="34" t="s">
        <v>453</v>
      </c>
      <c r="E199" s="57"/>
      <c r="F199" s="90" t="str">
        <f t="shared" si="2"/>
        <v/>
      </c>
      <c r="G199" s="90" t="str">
        <f t="shared" si="3"/>
        <v/>
      </c>
    </row>
    <row r="200" spans="1:7" hidden="1" x14ac:dyDescent="0.25">
      <c r="A200" s="34" t="s">
        <v>774</v>
      </c>
      <c r="B200" s="57" t="s">
        <v>770</v>
      </c>
      <c r="C200" s="3" t="s">
        <v>453</v>
      </c>
      <c r="D200" s="34" t="s">
        <v>453</v>
      </c>
      <c r="E200" s="57"/>
      <c r="F200" s="90" t="str">
        <f t="shared" si="2"/>
        <v/>
      </c>
      <c r="G200" s="90" t="str">
        <f t="shared" si="3"/>
        <v/>
      </c>
    </row>
    <row r="201" spans="1:7" hidden="1" x14ac:dyDescent="0.25">
      <c r="A201" s="34" t="s">
        <v>775</v>
      </c>
      <c r="B201" s="57" t="s">
        <v>770</v>
      </c>
      <c r="C201" s="3" t="s">
        <v>453</v>
      </c>
      <c r="D201" s="34" t="s">
        <v>453</v>
      </c>
      <c r="E201" s="57"/>
      <c r="F201" s="90" t="str">
        <f t="shared" si="2"/>
        <v/>
      </c>
      <c r="G201" s="90" t="str">
        <f t="shared" si="3"/>
        <v/>
      </c>
    </row>
    <row r="202" spans="1:7" hidden="1" x14ac:dyDescent="0.25">
      <c r="A202" s="34" t="s">
        <v>776</v>
      </c>
      <c r="B202" s="57" t="s">
        <v>770</v>
      </c>
      <c r="C202" s="3" t="s">
        <v>453</v>
      </c>
      <c r="D202" s="34" t="s">
        <v>453</v>
      </c>
      <c r="E202" s="57"/>
      <c r="F202" s="90" t="str">
        <f t="shared" si="2"/>
        <v/>
      </c>
      <c r="G202" s="90" t="str">
        <f t="shared" si="3"/>
        <v/>
      </c>
    </row>
    <row r="203" spans="1:7" hidden="1" x14ac:dyDescent="0.25">
      <c r="A203" s="34" t="s">
        <v>777</v>
      </c>
      <c r="B203" s="57" t="s">
        <v>770</v>
      </c>
      <c r="C203" s="3" t="s">
        <v>453</v>
      </c>
      <c r="D203" s="34" t="s">
        <v>453</v>
      </c>
      <c r="E203" s="57"/>
      <c r="F203" s="90" t="str">
        <f t="shared" si="2"/>
        <v/>
      </c>
      <c r="G203" s="90" t="str">
        <f t="shared" si="3"/>
        <v/>
      </c>
    </row>
    <row r="204" spans="1:7" hidden="1" x14ac:dyDescent="0.25">
      <c r="A204" s="34" t="s">
        <v>778</v>
      </c>
      <c r="B204" s="57" t="s">
        <v>770</v>
      </c>
      <c r="C204" s="3" t="s">
        <v>453</v>
      </c>
      <c r="D204" s="34" t="s">
        <v>453</v>
      </c>
      <c r="E204" s="57"/>
      <c r="F204" s="90" t="str">
        <f t="shared" si="2"/>
        <v/>
      </c>
      <c r="G204" s="90" t="str">
        <f t="shared" si="3"/>
        <v/>
      </c>
    </row>
    <row r="205" spans="1:7" hidden="1" x14ac:dyDescent="0.25">
      <c r="A205" s="34" t="s">
        <v>779</v>
      </c>
      <c r="B205" s="57" t="s">
        <v>770</v>
      </c>
      <c r="C205" s="3" t="s">
        <v>453</v>
      </c>
      <c r="D205" s="34" t="s">
        <v>453</v>
      </c>
      <c r="F205" s="90" t="str">
        <f t="shared" si="2"/>
        <v/>
      </c>
      <c r="G205" s="90" t="str">
        <f t="shared" si="3"/>
        <v/>
      </c>
    </row>
    <row r="206" spans="1:7" hidden="1" x14ac:dyDescent="0.25">
      <c r="A206" s="34" t="s">
        <v>780</v>
      </c>
      <c r="B206" s="57" t="s">
        <v>770</v>
      </c>
      <c r="C206" s="3" t="s">
        <v>453</v>
      </c>
      <c r="D206" s="34" t="s">
        <v>453</v>
      </c>
      <c r="E206" s="138"/>
      <c r="F206" s="90" t="str">
        <f t="shared" si="2"/>
        <v/>
      </c>
      <c r="G206" s="90" t="str">
        <f t="shared" si="3"/>
        <v/>
      </c>
    </row>
    <row r="207" spans="1:7" hidden="1" x14ac:dyDescent="0.25">
      <c r="A207" s="34" t="s">
        <v>781</v>
      </c>
      <c r="B207" s="57" t="s">
        <v>770</v>
      </c>
      <c r="C207" s="3" t="s">
        <v>453</v>
      </c>
      <c r="D207" s="34" t="s">
        <v>453</v>
      </c>
      <c r="E207" s="138"/>
      <c r="F207" s="90" t="str">
        <f t="shared" si="2"/>
        <v/>
      </c>
      <c r="G207" s="90" t="str">
        <f t="shared" si="3"/>
        <v/>
      </c>
    </row>
    <row r="208" spans="1:7" hidden="1" x14ac:dyDescent="0.25">
      <c r="A208" s="34" t="s">
        <v>782</v>
      </c>
      <c r="B208" s="57" t="s">
        <v>770</v>
      </c>
      <c r="C208" s="3" t="s">
        <v>453</v>
      </c>
      <c r="D208" s="34" t="s">
        <v>453</v>
      </c>
      <c r="E208" s="138"/>
      <c r="F208" s="90" t="str">
        <f t="shared" si="2"/>
        <v/>
      </c>
      <c r="G208" s="90" t="str">
        <f t="shared" si="3"/>
        <v/>
      </c>
    </row>
    <row r="209" spans="1:7" hidden="1" x14ac:dyDescent="0.25">
      <c r="A209" s="34" t="s">
        <v>783</v>
      </c>
      <c r="B209" s="57" t="s">
        <v>770</v>
      </c>
      <c r="C209" s="3" t="s">
        <v>453</v>
      </c>
      <c r="D209" s="34" t="s">
        <v>453</v>
      </c>
      <c r="E209" s="138"/>
      <c r="F209" s="90" t="str">
        <f t="shared" si="2"/>
        <v/>
      </c>
      <c r="G209" s="90" t="str">
        <f t="shared" si="3"/>
        <v/>
      </c>
    </row>
    <row r="210" spans="1:7" hidden="1" x14ac:dyDescent="0.25">
      <c r="A210" s="34" t="s">
        <v>784</v>
      </c>
      <c r="B210" s="57" t="s">
        <v>770</v>
      </c>
      <c r="C210" s="3" t="s">
        <v>453</v>
      </c>
      <c r="D210" s="34" t="s">
        <v>453</v>
      </c>
      <c r="E210" s="138"/>
      <c r="F210" s="90" t="str">
        <f t="shared" si="2"/>
        <v/>
      </c>
      <c r="G210" s="90" t="str">
        <f t="shared" si="3"/>
        <v/>
      </c>
    </row>
    <row r="211" spans="1:7" hidden="1" x14ac:dyDescent="0.25">
      <c r="A211" s="34" t="s">
        <v>785</v>
      </c>
      <c r="B211" s="57" t="s">
        <v>770</v>
      </c>
      <c r="C211" s="3" t="s">
        <v>453</v>
      </c>
      <c r="D211" s="34" t="s">
        <v>453</v>
      </c>
      <c r="E211" s="138"/>
      <c r="F211" s="90" t="str">
        <f t="shared" si="2"/>
        <v/>
      </c>
      <c r="G211" s="90" t="str">
        <f t="shared" si="3"/>
        <v/>
      </c>
    </row>
    <row r="212" spans="1:7" hidden="1" x14ac:dyDescent="0.25">
      <c r="A212" s="34" t="s">
        <v>786</v>
      </c>
      <c r="B212" s="57" t="s">
        <v>770</v>
      </c>
      <c r="C212" s="3" t="s">
        <v>453</v>
      </c>
      <c r="D212" s="34" t="s">
        <v>453</v>
      </c>
      <c r="E212" s="138"/>
      <c r="F212" s="90" t="str">
        <f t="shared" si="2"/>
        <v/>
      </c>
      <c r="G212" s="90" t="str">
        <f t="shared" si="3"/>
        <v/>
      </c>
    </row>
    <row r="213" spans="1:7" hidden="1" x14ac:dyDescent="0.25">
      <c r="A213" s="34" t="s">
        <v>787</v>
      </c>
      <c r="B213" s="57" t="s">
        <v>770</v>
      </c>
      <c r="C213" s="3" t="s">
        <v>453</v>
      </c>
      <c r="D213" s="34" t="s">
        <v>453</v>
      </c>
      <c r="E213" s="138"/>
      <c r="F213" s="90" t="str">
        <f t="shared" si="2"/>
        <v/>
      </c>
      <c r="G213" s="90" t="str">
        <f t="shared" si="3"/>
        <v/>
      </c>
    </row>
    <row r="214" spans="1:7" x14ac:dyDescent="0.25">
      <c r="A214" s="34" t="s">
        <v>788</v>
      </c>
      <c r="B214" s="71" t="s">
        <v>102</v>
      </c>
      <c r="C214" s="139">
        <f>SUM(C190:C213)</f>
        <v>76161.971379869603</v>
      </c>
      <c r="D214" s="120">
        <f>SUM(D190:D213)</f>
        <v>44180</v>
      </c>
      <c r="E214" s="138"/>
      <c r="F214" s="70">
        <f>SUM(F190:F213)</f>
        <v>1.0000000000000002</v>
      </c>
      <c r="G214" s="70">
        <f>SUM(G190:G213)</f>
        <v>1</v>
      </c>
    </row>
    <row r="215" spans="1:7" ht="15" customHeight="1" x14ac:dyDescent="0.25">
      <c r="A215" s="60"/>
      <c r="B215" s="61" t="s">
        <v>789</v>
      </c>
      <c r="C215" s="60" t="s">
        <v>751</v>
      </c>
      <c r="D215" s="60" t="s">
        <v>752</v>
      </c>
      <c r="E215" s="62"/>
      <c r="F215" s="60" t="s">
        <v>557</v>
      </c>
      <c r="G215" s="60" t="s">
        <v>753</v>
      </c>
    </row>
    <row r="216" spans="1:7" x14ac:dyDescent="0.25">
      <c r="A216" s="34" t="s">
        <v>790</v>
      </c>
      <c r="B216" s="34" t="s">
        <v>791</v>
      </c>
      <c r="C216" s="78">
        <v>59.936092553389145</v>
      </c>
      <c r="G216" s="34"/>
    </row>
    <row r="217" spans="1:7" x14ac:dyDescent="0.25">
      <c r="G217" s="34"/>
    </row>
    <row r="218" spans="1:7" x14ac:dyDescent="0.25">
      <c r="B218" s="57" t="s">
        <v>792</v>
      </c>
      <c r="G218" s="34"/>
    </row>
    <row r="219" spans="1:7" x14ac:dyDescent="0.25">
      <c r="A219" s="34" t="s">
        <v>793</v>
      </c>
      <c r="B219" s="34" t="s">
        <v>794</v>
      </c>
      <c r="C219" s="64">
        <v>10083.745665267736</v>
      </c>
      <c r="D219" s="64">
        <v>11199</v>
      </c>
      <c r="F219" s="70">
        <f t="shared" ref="F219:F226" si="4">IF($C$227=0,"",IF(C219="[for completion]","",C219/$C$227))</f>
        <v>0.13239869560326231</v>
      </c>
      <c r="G219" s="70">
        <f t="shared" ref="G219:G226" si="5">IF($D$227=0,"",IF(D219="[for completion]","",D219/$D$227))</f>
        <v>0.25348574015391578</v>
      </c>
    </row>
    <row r="220" spans="1:7" x14ac:dyDescent="0.25">
      <c r="A220" s="34" t="s">
        <v>795</v>
      </c>
      <c r="B220" s="34" t="s">
        <v>796</v>
      </c>
      <c r="C220" s="64">
        <v>8307.0819992475117</v>
      </c>
      <c r="D220" s="64">
        <v>5466</v>
      </c>
      <c r="F220" s="70">
        <f t="shared" si="4"/>
        <v>0.10907125759409053</v>
      </c>
      <c r="G220" s="70">
        <f t="shared" si="5"/>
        <v>0.12372114078768674</v>
      </c>
    </row>
    <row r="221" spans="1:7" x14ac:dyDescent="0.25">
      <c r="A221" s="34" t="s">
        <v>797</v>
      </c>
      <c r="B221" s="34" t="s">
        <v>798</v>
      </c>
      <c r="C221" s="64">
        <v>18682.846479688364</v>
      </c>
      <c r="D221" s="64">
        <v>9964</v>
      </c>
      <c r="F221" s="70">
        <f t="shared" si="4"/>
        <v>0.24530413461207262</v>
      </c>
      <c r="G221" s="70">
        <f t="shared" si="5"/>
        <v>0.22553191489361701</v>
      </c>
    </row>
    <row r="222" spans="1:7" x14ac:dyDescent="0.25">
      <c r="A222" s="34" t="s">
        <v>799</v>
      </c>
      <c r="B222" s="34" t="s">
        <v>800</v>
      </c>
      <c r="C222" s="64">
        <v>11372.605067256314</v>
      </c>
      <c r="D222" s="64">
        <v>5425</v>
      </c>
      <c r="F222" s="70">
        <f t="shared" si="4"/>
        <v>0.14932130643695768</v>
      </c>
      <c r="G222" s="70">
        <f t="shared" si="5"/>
        <v>0.12279311905839746</v>
      </c>
    </row>
    <row r="223" spans="1:7" x14ac:dyDescent="0.25">
      <c r="A223" s="34" t="s">
        <v>801</v>
      </c>
      <c r="B223" s="34" t="s">
        <v>802</v>
      </c>
      <c r="C223" s="64">
        <v>27715.692168409707</v>
      </c>
      <c r="D223" s="64">
        <v>12126</v>
      </c>
      <c r="F223" s="70">
        <f t="shared" si="4"/>
        <v>0.36390460575361683</v>
      </c>
      <c r="G223" s="70">
        <f t="shared" si="5"/>
        <v>0.27446808510638299</v>
      </c>
    </row>
    <row r="224" spans="1:7" x14ac:dyDescent="0.25">
      <c r="A224" s="34" t="s">
        <v>803</v>
      </c>
      <c r="B224" s="34" t="s">
        <v>804</v>
      </c>
      <c r="C224" s="64">
        <v>0</v>
      </c>
      <c r="D224" s="64">
        <v>0</v>
      </c>
      <c r="F224" s="70">
        <f t="shared" si="4"/>
        <v>0</v>
      </c>
      <c r="G224" s="70">
        <f t="shared" si="5"/>
        <v>0</v>
      </c>
    </row>
    <row r="225" spans="1:7" x14ac:dyDescent="0.25">
      <c r="A225" s="34" t="s">
        <v>805</v>
      </c>
      <c r="B225" s="34" t="s">
        <v>806</v>
      </c>
      <c r="C225" s="64">
        <v>0</v>
      </c>
      <c r="D225" s="64">
        <v>0</v>
      </c>
      <c r="F225" s="70">
        <f t="shared" si="4"/>
        <v>0</v>
      </c>
      <c r="G225" s="70">
        <f t="shared" si="5"/>
        <v>0</v>
      </c>
    </row>
    <row r="226" spans="1:7" x14ac:dyDescent="0.25">
      <c r="A226" s="34" t="s">
        <v>807</v>
      </c>
      <c r="B226" s="34" t="s">
        <v>808</v>
      </c>
      <c r="C226" s="64">
        <v>0</v>
      </c>
      <c r="D226" s="64">
        <v>0</v>
      </c>
      <c r="F226" s="70">
        <f t="shared" si="4"/>
        <v>0</v>
      </c>
      <c r="G226" s="70">
        <f t="shared" si="5"/>
        <v>0</v>
      </c>
    </row>
    <row r="227" spans="1:7" x14ac:dyDescent="0.25">
      <c r="A227" s="34" t="s">
        <v>809</v>
      </c>
      <c r="B227" s="71" t="s">
        <v>102</v>
      </c>
      <c r="C227" s="64">
        <f>SUM(C219:C226)</f>
        <v>76161.971379869632</v>
      </c>
      <c r="D227" s="64">
        <f>SUM(D219:D226)</f>
        <v>44180</v>
      </c>
      <c r="F227" s="68">
        <f>SUM(F219:F226)</f>
        <v>1</v>
      </c>
      <c r="G227" s="68">
        <f>SUM(G219:G226)</f>
        <v>1</v>
      </c>
    </row>
    <row r="228" spans="1:7" hidden="1" outlineLevel="1" x14ac:dyDescent="0.25">
      <c r="A228" s="34" t="s">
        <v>810</v>
      </c>
      <c r="B228" s="73" t="s">
        <v>811</v>
      </c>
      <c r="F228" s="70">
        <f t="shared" ref="F228:F233" si="6">IF($C$227=0,"",IF(C228="[for completion]","",C228/$C$227))</f>
        <v>0</v>
      </c>
      <c r="G228" s="70">
        <f t="shared" ref="G228:G233" si="7">IF($D$227=0,"",IF(D228="[for completion]","",D228/$D$227))</f>
        <v>0</v>
      </c>
    </row>
    <row r="229" spans="1:7" hidden="1" outlineLevel="1" x14ac:dyDescent="0.25">
      <c r="A229" s="34" t="s">
        <v>812</v>
      </c>
      <c r="B229" s="73" t="s">
        <v>813</v>
      </c>
      <c r="F229" s="70">
        <f t="shared" si="6"/>
        <v>0</v>
      </c>
      <c r="G229" s="70">
        <f t="shared" si="7"/>
        <v>0</v>
      </c>
    </row>
    <row r="230" spans="1:7" hidden="1" outlineLevel="1" x14ac:dyDescent="0.25">
      <c r="A230" s="34" t="s">
        <v>814</v>
      </c>
      <c r="B230" s="73" t="s">
        <v>815</v>
      </c>
      <c r="F230" s="70">
        <f t="shared" si="6"/>
        <v>0</v>
      </c>
      <c r="G230" s="70">
        <f t="shared" si="7"/>
        <v>0</v>
      </c>
    </row>
    <row r="231" spans="1:7" hidden="1" outlineLevel="1" x14ac:dyDescent="0.25">
      <c r="A231" s="34" t="s">
        <v>816</v>
      </c>
      <c r="B231" s="73" t="s">
        <v>817</v>
      </c>
      <c r="F231" s="70">
        <f t="shared" si="6"/>
        <v>0</v>
      </c>
      <c r="G231" s="70">
        <f t="shared" si="7"/>
        <v>0</v>
      </c>
    </row>
    <row r="232" spans="1:7" hidden="1" outlineLevel="1" x14ac:dyDescent="0.25">
      <c r="A232" s="34" t="s">
        <v>818</v>
      </c>
      <c r="B232" s="73" t="s">
        <v>819</v>
      </c>
      <c r="F232" s="70">
        <f t="shared" si="6"/>
        <v>0</v>
      </c>
      <c r="G232" s="70">
        <f t="shared" si="7"/>
        <v>0</v>
      </c>
    </row>
    <row r="233" spans="1:7" hidden="1" outlineLevel="1" x14ac:dyDescent="0.25">
      <c r="A233" s="34" t="s">
        <v>820</v>
      </c>
      <c r="B233" s="73" t="s">
        <v>821</v>
      </c>
      <c r="F233" s="70">
        <f t="shared" si="6"/>
        <v>0</v>
      </c>
      <c r="G233" s="70">
        <f t="shared" si="7"/>
        <v>0</v>
      </c>
    </row>
    <row r="234" spans="1:7" hidden="1" outlineLevel="1" x14ac:dyDescent="0.25">
      <c r="A234" s="34" t="s">
        <v>822</v>
      </c>
      <c r="B234" s="73"/>
      <c r="F234" s="90"/>
      <c r="G234" s="90"/>
    </row>
    <row r="235" spans="1:7" hidden="1" outlineLevel="1" x14ac:dyDescent="0.25">
      <c r="A235" s="34" t="s">
        <v>823</v>
      </c>
      <c r="B235" s="73"/>
      <c r="F235" s="90"/>
      <c r="G235" s="90"/>
    </row>
    <row r="236" spans="1:7" hidden="1" outlineLevel="1" x14ac:dyDescent="0.25">
      <c r="A236" s="34" t="s">
        <v>824</v>
      </c>
      <c r="B236" s="73"/>
      <c r="F236" s="90"/>
      <c r="G236" s="90"/>
    </row>
    <row r="237" spans="1:7" ht="15" customHeight="1" collapsed="1" x14ac:dyDescent="0.25">
      <c r="A237" s="60"/>
      <c r="B237" s="61" t="s">
        <v>825</v>
      </c>
      <c r="C237" s="60" t="s">
        <v>751</v>
      </c>
      <c r="D237" s="60" t="s">
        <v>752</v>
      </c>
      <c r="E237" s="62"/>
      <c r="F237" s="60" t="s">
        <v>557</v>
      </c>
      <c r="G237" s="60" t="s">
        <v>753</v>
      </c>
    </row>
    <row r="238" spans="1:7" x14ac:dyDescent="0.25">
      <c r="A238" s="34" t="s">
        <v>826</v>
      </c>
      <c r="B238" s="34" t="s">
        <v>791</v>
      </c>
      <c r="C238" s="78">
        <f>+'[6]Cover pool data report'!I25</f>
        <v>59.92568510857371</v>
      </c>
      <c r="G238" s="34"/>
    </row>
    <row r="239" spans="1:7" x14ac:dyDescent="0.25">
      <c r="G239" s="34"/>
    </row>
    <row r="240" spans="1:7" x14ac:dyDescent="0.25">
      <c r="B240" s="57" t="s">
        <v>792</v>
      </c>
      <c r="G240" s="34"/>
    </row>
    <row r="241" spans="1:7" x14ac:dyDescent="0.25">
      <c r="A241" s="34" t="s">
        <v>827</v>
      </c>
      <c r="B241" s="34" t="s">
        <v>794</v>
      </c>
      <c r="C241" s="64">
        <v>12059.66470587999</v>
      </c>
      <c r="D241" s="64">
        <v>13163</v>
      </c>
      <c r="F241" s="70">
        <f t="shared" ref="F241:F248" si="8">IF($C$249=0,"",IF(C241="[Mark as ND1 if not relevant]","",C241/$C$249))</f>
        <v>0.15834233919353982</v>
      </c>
      <c r="G241" s="70">
        <f t="shared" ref="G241:G248" si="9">IF($D$249=0,"",IF(D241="[Mark as ND1 if not relevant]","",D241/$D$249))</f>
        <v>0.29794024445450429</v>
      </c>
    </row>
    <row r="242" spans="1:7" x14ac:dyDescent="0.25">
      <c r="A242" s="34" t="s">
        <v>828</v>
      </c>
      <c r="B242" s="34" t="s">
        <v>796</v>
      </c>
      <c r="C242" s="64">
        <v>9198.9771901400072</v>
      </c>
      <c r="D242" s="64">
        <v>5835</v>
      </c>
      <c r="F242" s="70">
        <f t="shared" si="8"/>
        <v>0.12078176317494047</v>
      </c>
      <c r="G242" s="70">
        <f t="shared" si="9"/>
        <v>0.13207333635129018</v>
      </c>
    </row>
    <row r="243" spans="1:7" x14ac:dyDescent="0.25">
      <c r="A243" s="34" t="s">
        <v>829</v>
      </c>
      <c r="B243" s="34" t="s">
        <v>798</v>
      </c>
      <c r="C243" s="64">
        <v>14040.240315090001</v>
      </c>
      <c r="D243" s="64">
        <v>7382</v>
      </c>
      <c r="F243" s="70">
        <f t="shared" si="8"/>
        <v>0.18434712312083057</v>
      </c>
      <c r="G243" s="70">
        <f t="shared" si="9"/>
        <v>0.16708918062471706</v>
      </c>
    </row>
    <row r="244" spans="1:7" x14ac:dyDescent="0.25">
      <c r="A244" s="34" t="s">
        <v>830</v>
      </c>
      <c r="B244" s="34" t="s">
        <v>800</v>
      </c>
      <c r="C244" s="64">
        <v>14205.898191490001</v>
      </c>
      <c r="D244" s="64">
        <v>6536</v>
      </c>
      <c r="F244" s="70">
        <f t="shared" si="8"/>
        <v>0.18652219649929863</v>
      </c>
      <c r="G244" s="70">
        <f t="shared" si="9"/>
        <v>0.14794024445450429</v>
      </c>
    </row>
    <row r="245" spans="1:7" x14ac:dyDescent="0.25">
      <c r="A245" s="34" t="s">
        <v>831</v>
      </c>
      <c r="B245" s="34" t="s">
        <v>802</v>
      </c>
      <c r="C245" s="64">
        <v>21776.360577946281</v>
      </c>
      <c r="D245" s="64">
        <v>9264</v>
      </c>
      <c r="F245" s="70">
        <f t="shared" si="8"/>
        <v>0.28592170322552851</v>
      </c>
      <c r="G245" s="70">
        <f t="shared" si="9"/>
        <v>0.20968764146672703</v>
      </c>
    </row>
    <row r="246" spans="1:7" x14ac:dyDescent="0.25">
      <c r="A246" s="34" t="s">
        <v>832</v>
      </c>
      <c r="B246" s="34" t="s">
        <v>804</v>
      </c>
      <c r="C246" s="64">
        <v>3423.5710164215925</v>
      </c>
      <c r="D246" s="64">
        <v>1390</v>
      </c>
      <c r="F246" s="70">
        <f t="shared" si="8"/>
        <v>4.4951186982096374E-2</v>
      </c>
      <c r="G246" s="70">
        <f t="shared" si="9"/>
        <v>3.1462200090538704E-2</v>
      </c>
    </row>
    <row r="247" spans="1:7" x14ac:dyDescent="0.25">
      <c r="A247" s="34" t="s">
        <v>833</v>
      </c>
      <c r="B247" s="34" t="s">
        <v>806</v>
      </c>
      <c r="C247" s="64">
        <v>848.36556894825674</v>
      </c>
      <c r="D247" s="64">
        <v>355</v>
      </c>
      <c r="F247" s="70">
        <f t="shared" si="8"/>
        <v>1.113896546502062E-2</v>
      </c>
      <c r="G247" s="70">
        <f t="shared" si="9"/>
        <v>8.0353100950656398E-3</v>
      </c>
    </row>
    <row r="248" spans="1:7" x14ac:dyDescent="0.25">
      <c r="A248" s="34" t="s">
        <v>834</v>
      </c>
      <c r="B248" s="34" t="s">
        <v>808</v>
      </c>
      <c r="C248" s="64">
        <v>608.89381395350097</v>
      </c>
      <c r="D248" s="64">
        <v>255</v>
      </c>
      <c r="F248" s="70">
        <f t="shared" si="8"/>
        <v>7.9947223387449983E-3</v>
      </c>
      <c r="G248" s="70">
        <f t="shared" si="9"/>
        <v>5.7718424626527843E-3</v>
      </c>
    </row>
    <row r="249" spans="1:7" x14ac:dyDescent="0.25">
      <c r="A249" s="34" t="s">
        <v>835</v>
      </c>
      <c r="B249" s="71" t="s">
        <v>102</v>
      </c>
      <c r="C249" s="64">
        <f>SUM(C241:C248)</f>
        <v>76161.971379869632</v>
      </c>
      <c r="D249" s="64">
        <f>SUM(D241:D248)</f>
        <v>44180</v>
      </c>
      <c r="F249" s="68">
        <f>SUM(F241:F248)</f>
        <v>0.99999999999999989</v>
      </c>
      <c r="G249" s="68">
        <f>SUM(G241:G248)</f>
        <v>1</v>
      </c>
    </row>
    <row r="250" spans="1:7" hidden="1" outlineLevel="1" x14ac:dyDescent="0.25">
      <c r="A250" s="34" t="s">
        <v>836</v>
      </c>
      <c r="B250" s="73" t="s">
        <v>811</v>
      </c>
      <c r="F250" s="70">
        <f t="shared" ref="F250:F255" si="10">IF($C$249=0,"",IF(C250="[for completion]","",C250/$C$249))</f>
        <v>0</v>
      </c>
      <c r="G250" s="70">
        <f t="shared" ref="G250:G255" si="11">IF($D$249=0,"",IF(D250="[for completion]","",D250/$D$249))</f>
        <v>0</v>
      </c>
    </row>
    <row r="251" spans="1:7" hidden="1" outlineLevel="1" x14ac:dyDescent="0.25">
      <c r="A251" s="34" t="s">
        <v>837</v>
      </c>
      <c r="B251" s="73" t="s">
        <v>813</v>
      </c>
      <c r="F251" s="70">
        <f t="shared" si="10"/>
        <v>0</v>
      </c>
      <c r="G251" s="70">
        <f t="shared" si="11"/>
        <v>0</v>
      </c>
    </row>
    <row r="252" spans="1:7" hidden="1" outlineLevel="1" x14ac:dyDescent="0.25">
      <c r="A252" s="34" t="s">
        <v>838</v>
      </c>
      <c r="B252" s="73" t="s">
        <v>815</v>
      </c>
      <c r="F252" s="70">
        <f t="shared" si="10"/>
        <v>0</v>
      </c>
      <c r="G252" s="70">
        <f t="shared" si="11"/>
        <v>0</v>
      </c>
    </row>
    <row r="253" spans="1:7" hidden="1" outlineLevel="1" x14ac:dyDescent="0.25">
      <c r="A253" s="34" t="s">
        <v>839</v>
      </c>
      <c r="B253" s="73" t="s">
        <v>817</v>
      </c>
      <c r="F253" s="70">
        <f t="shared" si="10"/>
        <v>0</v>
      </c>
      <c r="G253" s="70">
        <f t="shared" si="11"/>
        <v>0</v>
      </c>
    </row>
    <row r="254" spans="1:7" hidden="1" outlineLevel="1" x14ac:dyDescent="0.25">
      <c r="A254" s="34" t="s">
        <v>840</v>
      </c>
      <c r="B254" s="73" t="s">
        <v>819</v>
      </c>
      <c r="F254" s="70">
        <f t="shared" si="10"/>
        <v>0</v>
      </c>
      <c r="G254" s="70">
        <f t="shared" si="11"/>
        <v>0</v>
      </c>
    </row>
    <row r="255" spans="1:7" hidden="1" outlineLevel="1" x14ac:dyDescent="0.25">
      <c r="A255" s="34" t="s">
        <v>841</v>
      </c>
      <c r="B255" s="73" t="s">
        <v>821</v>
      </c>
      <c r="F255" s="70">
        <f t="shared" si="10"/>
        <v>0</v>
      </c>
      <c r="G255" s="70">
        <f t="shared" si="11"/>
        <v>0</v>
      </c>
    </row>
    <row r="256" spans="1:7" hidden="1" outlineLevel="1" x14ac:dyDescent="0.25">
      <c r="A256" s="34" t="s">
        <v>842</v>
      </c>
      <c r="B256" s="73"/>
      <c r="F256" s="90"/>
      <c r="G256" s="90"/>
    </row>
    <row r="257" spans="1:14" hidden="1" outlineLevel="1" x14ac:dyDescent="0.25">
      <c r="A257" s="34" t="s">
        <v>843</v>
      </c>
      <c r="B257" s="73"/>
      <c r="F257" s="90"/>
      <c r="G257" s="90"/>
    </row>
    <row r="258" spans="1:14" hidden="1" outlineLevel="1" x14ac:dyDescent="0.25">
      <c r="A258" s="34" t="s">
        <v>844</v>
      </c>
      <c r="B258" s="73"/>
      <c r="F258" s="90"/>
      <c r="G258" s="90"/>
    </row>
    <row r="259" spans="1:14" ht="15" customHeight="1" collapsed="1" x14ac:dyDescent="0.25">
      <c r="A259" s="60"/>
      <c r="B259" s="61" t="s">
        <v>845</v>
      </c>
      <c r="C259" s="60" t="s">
        <v>557</v>
      </c>
      <c r="D259" s="60"/>
      <c r="E259" s="62"/>
      <c r="F259" s="60"/>
      <c r="G259" s="60"/>
    </row>
    <row r="260" spans="1:14" x14ac:dyDescent="0.25">
      <c r="A260" s="34" t="s">
        <v>846</v>
      </c>
      <c r="B260" s="34" t="s">
        <v>847</v>
      </c>
      <c r="C260" s="140">
        <v>1</v>
      </c>
      <c r="E260" s="138"/>
      <c r="F260" s="138"/>
      <c r="G260" s="138"/>
    </row>
    <row r="261" spans="1:14" x14ac:dyDescent="0.25">
      <c r="A261" s="34" t="s">
        <v>848</v>
      </c>
      <c r="B261" s="34" t="s">
        <v>849</v>
      </c>
      <c r="C261" s="140">
        <v>0</v>
      </c>
      <c r="E261" s="138"/>
      <c r="F261" s="138"/>
    </row>
    <row r="262" spans="1:14" x14ac:dyDescent="0.25">
      <c r="A262" s="34" t="s">
        <v>850</v>
      </c>
      <c r="B262" s="34" t="s">
        <v>851</v>
      </c>
      <c r="C262" s="140">
        <v>0</v>
      </c>
      <c r="E262" s="138"/>
      <c r="F262" s="138"/>
    </row>
    <row r="263" spans="1:14" x14ac:dyDescent="0.25">
      <c r="A263" s="34" t="s">
        <v>852</v>
      </c>
      <c r="B263" s="57" t="s">
        <v>853</v>
      </c>
      <c r="C263" s="140">
        <v>0</v>
      </c>
      <c r="D263" s="52"/>
      <c r="E263" s="52"/>
      <c r="F263" s="134"/>
      <c r="G263" s="134"/>
      <c r="H263" s="30"/>
      <c r="I263" s="34"/>
      <c r="J263" s="34"/>
      <c r="K263" s="34"/>
      <c r="L263" s="30"/>
      <c r="M263" s="30"/>
      <c r="N263" s="30"/>
    </row>
    <row r="264" spans="1:14" x14ac:dyDescent="0.25">
      <c r="A264" s="34" t="s">
        <v>854</v>
      </c>
      <c r="B264" s="34" t="s">
        <v>100</v>
      </c>
      <c r="C264" s="140">
        <v>0</v>
      </c>
      <c r="E264" s="138"/>
      <c r="F264" s="138"/>
    </row>
    <row r="265" spans="1:14" hidden="1" outlineLevel="1" x14ac:dyDescent="0.25">
      <c r="A265" s="34" t="s">
        <v>855</v>
      </c>
      <c r="B265" s="73" t="s">
        <v>856</v>
      </c>
      <c r="C265" s="138"/>
      <c r="E265" s="138"/>
      <c r="F265" s="138"/>
    </row>
    <row r="266" spans="1:14" hidden="1" outlineLevel="1" x14ac:dyDescent="0.25">
      <c r="A266" s="34" t="s">
        <v>857</v>
      </c>
      <c r="B266" s="73" t="s">
        <v>858</v>
      </c>
      <c r="C266" s="141"/>
      <c r="E266" s="138"/>
      <c r="F266" s="138"/>
    </row>
    <row r="267" spans="1:14" hidden="1" outlineLevel="1" x14ac:dyDescent="0.25">
      <c r="A267" s="34" t="s">
        <v>859</v>
      </c>
      <c r="B267" s="73" t="s">
        <v>860</v>
      </c>
      <c r="C267" s="138"/>
      <c r="E267" s="138"/>
      <c r="F267" s="138"/>
    </row>
    <row r="268" spans="1:14" hidden="1" outlineLevel="1" x14ac:dyDescent="0.25">
      <c r="A268" s="34" t="s">
        <v>861</v>
      </c>
      <c r="B268" s="73" t="s">
        <v>862</v>
      </c>
      <c r="C268" s="138"/>
      <c r="E268" s="138"/>
      <c r="F268" s="138"/>
    </row>
    <row r="269" spans="1:14" hidden="1" outlineLevel="1" x14ac:dyDescent="0.25">
      <c r="A269" s="34" t="s">
        <v>863</v>
      </c>
      <c r="B269" s="73" t="s">
        <v>864</v>
      </c>
      <c r="C269" s="138"/>
      <c r="E269" s="138"/>
      <c r="F269" s="138"/>
    </row>
    <row r="270" spans="1:14" hidden="1" outlineLevel="1" x14ac:dyDescent="0.25">
      <c r="A270" s="34" t="s">
        <v>865</v>
      </c>
      <c r="B270" s="73" t="s">
        <v>104</v>
      </c>
      <c r="C270" s="138"/>
      <c r="E270" s="138"/>
      <c r="F270" s="138"/>
    </row>
    <row r="271" spans="1:14" hidden="1" outlineLevel="1" x14ac:dyDescent="0.25">
      <c r="A271" s="34" t="s">
        <v>866</v>
      </c>
      <c r="B271" s="73" t="s">
        <v>104</v>
      </c>
      <c r="C271" s="138"/>
      <c r="E271" s="138"/>
      <c r="F271" s="138"/>
    </row>
    <row r="272" spans="1:14" hidden="1" outlineLevel="1" x14ac:dyDescent="0.25">
      <c r="A272" s="34" t="s">
        <v>867</v>
      </c>
      <c r="B272" s="73" t="s">
        <v>104</v>
      </c>
      <c r="C272" s="138"/>
      <c r="E272" s="138"/>
      <c r="F272" s="138"/>
    </row>
    <row r="273" spans="1:7" hidden="1" outlineLevel="1" x14ac:dyDescent="0.25">
      <c r="A273" s="34" t="s">
        <v>868</v>
      </c>
      <c r="B273" s="73" t="s">
        <v>104</v>
      </c>
      <c r="C273" s="138"/>
      <c r="E273" s="138"/>
      <c r="F273" s="138"/>
    </row>
    <row r="274" spans="1:7" hidden="1" outlineLevel="1" x14ac:dyDescent="0.25">
      <c r="A274" s="34" t="s">
        <v>869</v>
      </c>
      <c r="B274" s="73" t="s">
        <v>104</v>
      </c>
      <c r="C274" s="138"/>
      <c r="E274" s="138"/>
      <c r="F274" s="138"/>
    </row>
    <row r="275" spans="1:7" hidden="1" outlineLevel="1" x14ac:dyDescent="0.25">
      <c r="A275" s="34" t="s">
        <v>870</v>
      </c>
      <c r="B275" s="73" t="s">
        <v>104</v>
      </c>
      <c r="C275" s="138"/>
      <c r="E275" s="138"/>
      <c r="F275" s="138"/>
    </row>
    <row r="276" spans="1:7" ht="15" customHeight="1" collapsed="1" x14ac:dyDescent="0.25">
      <c r="A276" s="60"/>
      <c r="B276" s="61" t="s">
        <v>871</v>
      </c>
      <c r="C276" s="60" t="s">
        <v>557</v>
      </c>
      <c r="D276" s="60"/>
      <c r="E276" s="62"/>
      <c r="F276" s="60"/>
      <c r="G276" s="88"/>
    </row>
    <row r="277" spans="1:7" x14ac:dyDescent="0.25">
      <c r="A277" s="34" t="s">
        <v>872</v>
      </c>
      <c r="B277" s="34" t="s">
        <v>873</v>
      </c>
      <c r="C277" s="142">
        <v>1</v>
      </c>
      <c r="E277" s="30"/>
      <c r="F277" s="30"/>
    </row>
    <row r="278" spans="1:7" x14ac:dyDescent="0.25">
      <c r="A278" s="34" t="s">
        <v>874</v>
      </c>
      <c r="B278" s="34" t="s">
        <v>875</v>
      </c>
      <c r="C278" s="142">
        <v>0</v>
      </c>
      <c r="E278" s="30"/>
      <c r="F278" s="30"/>
    </row>
    <row r="279" spans="1:7" x14ac:dyDescent="0.25">
      <c r="A279" s="34" t="s">
        <v>876</v>
      </c>
      <c r="B279" s="34" t="s">
        <v>100</v>
      </c>
      <c r="C279" s="142">
        <v>0</v>
      </c>
      <c r="E279" s="30"/>
      <c r="F279" s="30"/>
    </row>
    <row r="280" spans="1:7" hidden="1" outlineLevel="1" x14ac:dyDescent="0.25">
      <c r="A280" s="34" t="s">
        <v>877</v>
      </c>
      <c r="C280" s="123"/>
      <c r="E280" s="30"/>
      <c r="F280" s="30"/>
    </row>
    <row r="281" spans="1:7" hidden="1" outlineLevel="1" x14ac:dyDescent="0.25">
      <c r="A281" s="34" t="s">
        <v>878</v>
      </c>
      <c r="C281" s="123"/>
      <c r="E281" s="30"/>
      <c r="F281" s="30"/>
    </row>
    <row r="282" spans="1:7" hidden="1" outlineLevel="1" x14ac:dyDescent="0.25">
      <c r="A282" s="34" t="s">
        <v>879</v>
      </c>
      <c r="C282" s="123"/>
      <c r="E282" s="30"/>
      <c r="F282" s="30"/>
    </row>
    <row r="283" spans="1:7" hidden="1" outlineLevel="1" x14ac:dyDescent="0.25">
      <c r="A283" s="34" t="s">
        <v>880</v>
      </c>
      <c r="C283" s="123"/>
      <c r="E283" s="30"/>
      <c r="F283" s="30"/>
    </row>
    <row r="284" spans="1:7" hidden="1" outlineLevel="1" x14ac:dyDescent="0.25">
      <c r="A284" s="34" t="s">
        <v>881</v>
      </c>
      <c r="C284" s="123"/>
      <c r="E284" s="30"/>
      <c r="F284" s="30"/>
    </row>
    <row r="285" spans="1:7" hidden="1" outlineLevel="1" x14ac:dyDescent="0.25">
      <c r="A285" s="34" t="s">
        <v>882</v>
      </c>
      <c r="C285" s="123"/>
      <c r="E285" s="30"/>
      <c r="F285" s="30"/>
    </row>
    <row r="286" spans="1:7" ht="18.75" collapsed="1" x14ac:dyDescent="0.25">
      <c r="A286" s="129"/>
      <c r="B286" s="130" t="s">
        <v>883</v>
      </c>
      <c r="C286" s="129"/>
      <c r="D286" s="129"/>
      <c r="E286" s="129"/>
      <c r="F286" s="131"/>
      <c r="G286" s="131"/>
    </row>
    <row r="287" spans="1:7" ht="15" customHeight="1" x14ac:dyDescent="0.25">
      <c r="A287" s="60"/>
      <c r="B287" s="61" t="s">
        <v>884</v>
      </c>
      <c r="C287" s="60" t="s">
        <v>751</v>
      </c>
      <c r="D287" s="60" t="s">
        <v>752</v>
      </c>
      <c r="E287" s="60"/>
      <c r="F287" s="60" t="s">
        <v>558</v>
      </c>
      <c r="G287" s="60" t="s">
        <v>753</v>
      </c>
    </row>
    <row r="288" spans="1:7" x14ac:dyDescent="0.25">
      <c r="A288" s="34" t="s">
        <v>885</v>
      </c>
      <c r="B288" s="34" t="s">
        <v>755</v>
      </c>
      <c r="C288" s="34" t="s">
        <v>886</v>
      </c>
      <c r="D288" s="52"/>
      <c r="E288" s="52"/>
      <c r="F288" s="134"/>
      <c r="G288" s="134"/>
    </row>
    <row r="289" spans="1:7" x14ac:dyDescent="0.25">
      <c r="A289" s="52"/>
      <c r="D289" s="52"/>
      <c r="E289" s="52"/>
      <c r="F289" s="134"/>
      <c r="G289" s="134"/>
    </row>
    <row r="290" spans="1:7" x14ac:dyDescent="0.25">
      <c r="B290" s="34" t="s">
        <v>756</v>
      </c>
      <c r="D290" s="52"/>
      <c r="E290" s="52"/>
      <c r="F290" s="134"/>
      <c r="G290" s="134"/>
    </row>
    <row r="291" spans="1:7" x14ac:dyDescent="0.25">
      <c r="A291" s="34" t="s">
        <v>887</v>
      </c>
      <c r="B291" s="57" t="s">
        <v>770</v>
      </c>
      <c r="C291" s="34" t="s">
        <v>886</v>
      </c>
      <c r="D291" s="34" t="s">
        <v>886</v>
      </c>
      <c r="E291" s="52"/>
      <c r="F291" s="90" t="str">
        <f t="shared" ref="F291:F314" si="12">IF($C$315=0,"",IF(C291="[for completion]","",C291/$C$315))</f>
        <v/>
      </c>
      <c r="G291" s="90" t="str">
        <f t="shared" ref="G291:G314" si="13">IF($D$315=0,"",IF(D291="[for completion]","",D291/$D$315))</f>
        <v/>
      </c>
    </row>
    <row r="292" spans="1:7" x14ac:dyDescent="0.25">
      <c r="A292" s="34" t="s">
        <v>888</v>
      </c>
      <c r="B292" s="57" t="s">
        <v>770</v>
      </c>
      <c r="C292" s="34" t="s">
        <v>886</v>
      </c>
      <c r="D292" s="34" t="s">
        <v>886</v>
      </c>
      <c r="E292" s="52"/>
      <c r="F292" s="90" t="str">
        <f t="shared" si="12"/>
        <v/>
      </c>
      <c r="G292" s="90" t="str">
        <f t="shared" si="13"/>
        <v/>
      </c>
    </row>
    <row r="293" spans="1:7" x14ac:dyDescent="0.25">
      <c r="A293" s="34" t="s">
        <v>889</v>
      </c>
      <c r="B293" s="57" t="s">
        <v>770</v>
      </c>
      <c r="C293" s="34" t="s">
        <v>886</v>
      </c>
      <c r="D293" s="34" t="s">
        <v>886</v>
      </c>
      <c r="E293" s="52"/>
      <c r="F293" s="90" t="str">
        <f t="shared" si="12"/>
        <v/>
      </c>
      <c r="G293" s="90" t="str">
        <f t="shared" si="13"/>
        <v/>
      </c>
    </row>
    <row r="294" spans="1:7" x14ac:dyDescent="0.25">
      <c r="A294" s="34" t="s">
        <v>890</v>
      </c>
      <c r="B294" s="57" t="s">
        <v>770</v>
      </c>
      <c r="C294" s="34" t="s">
        <v>886</v>
      </c>
      <c r="D294" s="34" t="s">
        <v>886</v>
      </c>
      <c r="E294" s="52"/>
      <c r="F294" s="90" t="str">
        <f t="shared" si="12"/>
        <v/>
      </c>
      <c r="G294" s="90" t="str">
        <f t="shared" si="13"/>
        <v/>
      </c>
    </row>
    <row r="295" spans="1:7" x14ac:dyDescent="0.25">
      <c r="A295" s="34" t="s">
        <v>891</v>
      </c>
      <c r="B295" s="57" t="s">
        <v>770</v>
      </c>
      <c r="C295" s="34" t="s">
        <v>886</v>
      </c>
      <c r="D295" s="34" t="s">
        <v>886</v>
      </c>
      <c r="E295" s="52"/>
      <c r="F295" s="90" t="str">
        <f t="shared" si="12"/>
        <v/>
      </c>
      <c r="G295" s="90" t="str">
        <f t="shared" si="13"/>
        <v/>
      </c>
    </row>
    <row r="296" spans="1:7" x14ac:dyDescent="0.25">
      <c r="A296" s="34" t="s">
        <v>892</v>
      </c>
      <c r="B296" s="57" t="s">
        <v>770</v>
      </c>
      <c r="C296" s="34" t="s">
        <v>886</v>
      </c>
      <c r="D296" s="34" t="s">
        <v>886</v>
      </c>
      <c r="E296" s="52"/>
      <c r="F296" s="90" t="str">
        <f t="shared" si="12"/>
        <v/>
      </c>
      <c r="G296" s="90" t="str">
        <f t="shared" si="13"/>
        <v/>
      </c>
    </row>
    <row r="297" spans="1:7" x14ac:dyDescent="0.25">
      <c r="A297" s="34" t="s">
        <v>893</v>
      </c>
      <c r="B297" s="57" t="s">
        <v>770</v>
      </c>
      <c r="C297" s="34" t="s">
        <v>886</v>
      </c>
      <c r="D297" s="34" t="s">
        <v>886</v>
      </c>
      <c r="E297" s="52"/>
      <c r="F297" s="90" t="str">
        <f t="shared" si="12"/>
        <v/>
      </c>
      <c r="G297" s="90" t="str">
        <f t="shared" si="13"/>
        <v/>
      </c>
    </row>
    <row r="298" spans="1:7" x14ac:dyDescent="0.25">
      <c r="A298" s="34" t="s">
        <v>894</v>
      </c>
      <c r="B298" s="57" t="s">
        <v>770</v>
      </c>
      <c r="C298" s="34" t="s">
        <v>886</v>
      </c>
      <c r="D298" s="34" t="s">
        <v>886</v>
      </c>
      <c r="E298" s="52"/>
      <c r="F298" s="90" t="str">
        <f t="shared" si="12"/>
        <v/>
      </c>
      <c r="G298" s="90" t="str">
        <f t="shared" si="13"/>
        <v/>
      </c>
    </row>
    <row r="299" spans="1:7" x14ac:dyDescent="0.25">
      <c r="A299" s="34" t="s">
        <v>895</v>
      </c>
      <c r="B299" s="57" t="s">
        <v>770</v>
      </c>
      <c r="C299" s="34" t="s">
        <v>886</v>
      </c>
      <c r="D299" s="34" t="s">
        <v>886</v>
      </c>
      <c r="E299" s="52"/>
      <c r="F299" s="90" t="str">
        <f t="shared" si="12"/>
        <v/>
      </c>
      <c r="G299" s="90" t="str">
        <f t="shared" si="13"/>
        <v/>
      </c>
    </row>
    <row r="300" spans="1:7" x14ac:dyDescent="0.25">
      <c r="A300" s="34" t="s">
        <v>896</v>
      </c>
      <c r="B300" s="57" t="s">
        <v>770</v>
      </c>
      <c r="C300" s="34" t="s">
        <v>886</v>
      </c>
      <c r="D300" s="34" t="s">
        <v>886</v>
      </c>
      <c r="E300" s="57"/>
      <c r="F300" s="90" t="str">
        <f t="shared" si="12"/>
        <v/>
      </c>
      <c r="G300" s="90" t="str">
        <f t="shared" si="13"/>
        <v/>
      </c>
    </row>
    <row r="301" spans="1:7" x14ac:dyDescent="0.25">
      <c r="A301" s="34" t="s">
        <v>897</v>
      </c>
      <c r="B301" s="57" t="s">
        <v>770</v>
      </c>
      <c r="C301" s="34" t="s">
        <v>886</v>
      </c>
      <c r="D301" s="34" t="s">
        <v>886</v>
      </c>
      <c r="E301" s="57"/>
      <c r="F301" s="90" t="str">
        <f t="shared" si="12"/>
        <v/>
      </c>
      <c r="G301" s="90" t="str">
        <f t="shared" si="13"/>
        <v/>
      </c>
    </row>
    <row r="302" spans="1:7" x14ac:dyDescent="0.25">
      <c r="A302" s="34" t="s">
        <v>898</v>
      </c>
      <c r="B302" s="57" t="s">
        <v>770</v>
      </c>
      <c r="C302" s="34" t="s">
        <v>886</v>
      </c>
      <c r="D302" s="34" t="s">
        <v>886</v>
      </c>
      <c r="E302" s="57"/>
      <c r="F302" s="90" t="str">
        <f t="shared" si="12"/>
        <v/>
      </c>
      <c r="G302" s="90" t="str">
        <f t="shared" si="13"/>
        <v/>
      </c>
    </row>
    <row r="303" spans="1:7" x14ac:dyDescent="0.25">
      <c r="A303" s="34" t="s">
        <v>899</v>
      </c>
      <c r="B303" s="57" t="s">
        <v>770</v>
      </c>
      <c r="C303" s="34" t="s">
        <v>886</v>
      </c>
      <c r="D303" s="34" t="s">
        <v>886</v>
      </c>
      <c r="E303" s="57"/>
      <c r="F303" s="90" t="str">
        <f t="shared" si="12"/>
        <v/>
      </c>
      <c r="G303" s="90" t="str">
        <f t="shared" si="13"/>
        <v/>
      </c>
    </row>
    <row r="304" spans="1:7" x14ac:dyDescent="0.25">
      <c r="A304" s="34" t="s">
        <v>900</v>
      </c>
      <c r="B304" s="57" t="s">
        <v>770</v>
      </c>
      <c r="C304" s="34" t="s">
        <v>886</v>
      </c>
      <c r="D304" s="34" t="s">
        <v>886</v>
      </c>
      <c r="E304" s="57"/>
      <c r="F304" s="90" t="str">
        <f t="shared" si="12"/>
        <v/>
      </c>
      <c r="G304" s="90" t="str">
        <f t="shared" si="13"/>
        <v/>
      </c>
    </row>
    <row r="305" spans="1:7" x14ac:dyDescent="0.25">
      <c r="A305" s="34" t="s">
        <v>901</v>
      </c>
      <c r="B305" s="57" t="s">
        <v>770</v>
      </c>
      <c r="C305" s="34" t="s">
        <v>886</v>
      </c>
      <c r="D305" s="34" t="s">
        <v>886</v>
      </c>
      <c r="E305" s="57"/>
      <c r="F305" s="90" t="str">
        <f t="shared" si="12"/>
        <v/>
      </c>
      <c r="G305" s="90" t="str">
        <f t="shared" si="13"/>
        <v/>
      </c>
    </row>
    <row r="306" spans="1:7" x14ac:dyDescent="0.25">
      <c r="A306" s="34" t="s">
        <v>902</v>
      </c>
      <c r="B306" s="57" t="s">
        <v>770</v>
      </c>
      <c r="C306" s="34" t="s">
        <v>886</v>
      </c>
      <c r="D306" s="34" t="s">
        <v>886</v>
      </c>
      <c r="F306" s="90" t="str">
        <f t="shared" si="12"/>
        <v/>
      </c>
      <c r="G306" s="90" t="str">
        <f t="shared" si="13"/>
        <v/>
      </c>
    </row>
    <row r="307" spans="1:7" x14ac:dyDescent="0.25">
      <c r="A307" s="34" t="s">
        <v>903</v>
      </c>
      <c r="B307" s="57" t="s">
        <v>770</v>
      </c>
      <c r="C307" s="34" t="s">
        <v>886</v>
      </c>
      <c r="D307" s="34" t="s">
        <v>886</v>
      </c>
      <c r="E307" s="138"/>
      <c r="F307" s="90" t="str">
        <f t="shared" si="12"/>
        <v/>
      </c>
      <c r="G307" s="90" t="str">
        <f t="shared" si="13"/>
        <v/>
      </c>
    </row>
    <row r="308" spans="1:7" x14ac:dyDescent="0.25">
      <c r="A308" s="34" t="s">
        <v>904</v>
      </c>
      <c r="B308" s="57" t="s">
        <v>770</v>
      </c>
      <c r="C308" s="34" t="s">
        <v>886</v>
      </c>
      <c r="D308" s="34" t="s">
        <v>886</v>
      </c>
      <c r="E308" s="138"/>
      <c r="F308" s="90" t="str">
        <f t="shared" si="12"/>
        <v/>
      </c>
      <c r="G308" s="90" t="str">
        <f t="shared" si="13"/>
        <v/>
      </c>
    </row>
    <row r="309" spans="1:7" x14ac:dyDescent="0.25">
      <c r="A309" s="34" t="s">
        <v>905</v>
      </c>
      <c r="B309" s="57" t="s">
        <v>770</v>
      </c>
      <c r="C309" s="34" t="s">
        <v>886</v>
      </c>
      <c r="D309" s="34" t="s">
        <v>886</v>
      </c>
      <c r="E309" s="138"/>
      <c r="F309" s="90" t="str">
        <f t="shared" si="12"/>
        <v/>
      </c>
      <c r="G309" s="90" t="str">
        <f t="shared" si="13"/>
        <v/>
      </c>
    </row>
    <row r="310" spans="1:7" x14ac:dyDescent="0.25">
      <c r="A310" s="34" t="s">
        <v>906</v>
      </c>
      <c r="B310" s="57" t="s">
        <v>770</v>
      </c>
      <c r="C310" s="34" t="s">
        <v>886</v>
      </c>
      <c r="D310" s="34" t="s">
        <v>886</v>
      </c>
      <c r="E310" s="138"/>
      <c r="F310" s="90" t="str">
        <f t="shared" si="12"/>
        <v/>
      </c>
      <c r="G310" s="90" t="str">
        <f t="shared" si="13"/>
        <v/>
      </c>
    </row>
    <row r="311" spans="1:7" x14ac:dyDescent="0.25">
      <c r="A311" s="34" t="s">
        <v>907</v>
      </c>
      <c r="B311" s="57" t="s">
        <v>770</v>
      </c>
      <c r="C311" s="34" t="s">
        <v>886</v>
      </c>
      <c r="D311" s="34" t="s">
        <v>886</v>
      </c>
      <c r="E311" s="138"/>
      <c r="F311" s="90" t="str">
        <f t="shared" si="12"/>
        <v/>
      </c>
      <c r="G311" s="90" t="str">
        <f t="shared" si="13"/>
        <v/>
      </c>
    </row>
    <row r="312" spans="1:7" x14ac:dyDescent="0.25">
      <c r="A312" s="34" t="s">
        <v>908</v>
      </c>
      <c r="B312" s="57" t="s">
        <v>770</v>
      </c>
      <c r="C312" s="34" t="s">
        <v>886</v>
      </c>
      <c r="D312" s="34" t="s">
        <v>886</v>
      </c>
      <c r="E312" s="138"/>
      <c r="F312" s="90" t="str">
        <f t="shared" si="12"/>
        <v/>
      </c>
      <c r="G312" s="90" t="str">
        <f t="shared" si="13"/>
        <v/>
      </c>
    </row>
    <row r="313" spans="1:7" x14ac:dyDescent="0.25">
      <c r="A313" s="34" t="s">
        <v>909</v>
      </c>
      <c r="B313" s="57" t="s">
        <v>770</v>
      </c>
      <c r="C313" s="34" t="s">
        <v>886</v>
      </c>
      <c r="D313" s="34" t="s">
        <v>886</v>
      </c>
      <c r="E313" s="138"/>
      <c r="F313" s="90" t="str">
        <f t="shared" si="12"/>
        <v/>
      </c>
      <c r="G313" s="90" t="str">
        <f t="shared" si="13"/>
        <v/>
      </c>
    </row>
    <row r="314" spans="1:7" x14ac:dyDescent="0.25">
      <c r="A314" s="34" t="s">
        <v>910</v>
      </c>
      <c r="B314" s="57" t="s">
        <v>770</v>
      </c>
      <c r="C314" s="34" t="s">
        <v>886</v>
      </c>
      <c r="D314" s="34" t="s">
        <v>886</v>
      </c>
      <c r="E314" s="138"/>
      <c r="F314" s="90" t="str">
        <f t="shared" si="12"/>
        <v/>
      </c>
      <c r="G314" s="90" t="str">
        <f t="shared" si="13"/>
        <v/>
      </c>
    </row>
    <row r="315" spans="1:7" x14ac:dyDescent="0.25">
      <c r="A315" s="34" t="s">
        <v>911</v>
      </c>
      <c r="B315" s="71" t="s">
        <v>102</v>
      </c>
      <c r="C315" s="57">
        <f>SUM(C291:C314)</f>
        <v>0</v>
      </c>
      <c r="D315" s="57">
        <f>SUM(D291:D314)</f>
        <v>0</v>
      </c>
      <c r="E315" s="138"/>
      <c r="F315" s="143">
        <f>SUM(F291:F314)</f>
        <v>0</v>
      </c>
      <c r="G315" s="143">
        <f>SUM(G291:G314)</f>
        <v>0</v>
      </c>
    </row>
    <row r="316" spans="1:7" ht="15" customHeight="1" x14ac:dyDescent="0.25">
      <c r="A316" s="60"/>
      <c r="B316" s="61" t="s">
        <v>912</v>
      </c>
      <c r="C316" s="60" t="s">
        <v>751</v>
      </c>
      <c r="D316" s="60" t="s">
        <v>752</v>
      </c>
      <c r="E316" s="60"/>
      <c r="F316" s="60" t="s">
        <v>558</v>
      </c>
      <c r="G316" s="60" t="s">
        <v>753</v>
      </c>
    </row>
    <row r="317" spans="1:7" x14ac:dyDescent="0.25">
      <c r="A317" s="34" t="s">
        <v>913</v>
      </c>
      <c r="B317" s="34" t="s">
        <v>791</v>
      </c>
      <c r="C317" s="34" t="s">
        <v>886</v>
      </c>
      <c r="G317" s="34"/>
    </row>
    <row r="318" spans="1:7" x14ac:dyDescent="0.25">
      <c r="G318" s="34"/>
    </row>
    <row r="319" spans="1:7" x14ac:dyDescent="0.25">
      <c r="B319" s="57" t="s">
        <v>792</v>
      </c>
      <c r="G319" s="34"/>
    </row>
    <row r="320" spans="1:7" x14ac:dyDescent="0.25">
      <c r="A320" s="34" t="s">
        <v>914</v>
      </c>
      <c r="B320" s="34" t="s">
        <v>794</v>
      </c>
      <c r="C320" s="34" t="s">
        <v>886</v>
      </c>
      <c r="D320" s="34" t="s">
        <v>886</v>
      </c>
      <c r="F320" s="90" t="str">
        <f t="shared" ref="F320:F327" si="14">IF($C$328=0,"",IF(C320="[for completion]","",C320/$C$328))</f>
        <v/>
      </c>
      <c r="G320" s="90" t="str">
        <f t="shared" ref="G320:G327" si="15">IF($D$328=0,"",IF(D320="[for completion]","",D320/$D$328))</f>
        <v/>
      </c>
    </row>
    <row r="321" spans="1:7" x14ac:dyDescent="0.25">
      <c r="A321" s="34" t="s">
        <v>915</v>
      </c>
      <c r="B321" s="34" t="s">
        <v>796</v>
      </c>
      <c r="C321" s="34" t="s">
        <v>886</v>
      </c>
      <c r="D321" s="34" t="s">
        <v>886</v>
      </c>
      <c r="F321" s="90" t="str">
        <f t="shared" si="14"/>
        <v/>
      </c>
      <c r="G321" s="90" t="str">
        <f t="shared" si="15"/>
        <v/>
      </c>
    </row>
    <row r="322" spans="1:7" x14ac:dyDescent="0.25">
      <c r="A322" s="34" t="s">
        <v>916</v>
      </c>
      <c r="B322" s="34" t="s">
        <v>798</v>
      </c>
      <c r="C322" s="34" t="s">
        <v>886</v>
      </c>
      <c r="D322" s="34" t="s">
        <v>886</v>
      </c>
      <c r="F322" s="90" t="str">
        <f t="shared" si="14"/>
        <v/>
      </c>
      <c r="G322" s="90" t="str">
        <f t="shared" si="15"/>
        <v/>
      </c>
    </row>
    <row r="323" spans="1:7" x14ac:dyDescent="0.25">
      <c r="A323" s="34" t="s">
        <v>917</v>
      </c>
      <c r="B323" s="34" t="s">
        <v>800</v>
      </c>
      <c r="C323" s="34" t="s">
        <v>886</v>
      </c>
      <c r="D323" s="34" t="s">
        <v>886</v>
      </c>
      <c r="F323" s="90" t="str">
        <f t="shared" si="14"/>
        <v/>
      </c>
      <c r="G323" s="90" t="str">
        <f t="shared" si="15"/>
        <v/>
      </c>
    </row>
    <row r="324" spans="1:7" x14ac:dyDescent="0.25">
      <c r="A324" s="34" t="s">
        <v>918</v>
      </c>
      <c r="B324" s="34" t="s">
        <v>802</v>
      </c>
      <c r="C324" s="34" t="s">
        <v>886</v>
      </c>
      <c r="D324" s="34" t="s">
        <v>886</v>
      </c>
      <c r="F324" s="90" t="str">
        <f t="shared" si="14"/>
        <v/>
      </c>
      <c r="G324" s="90" t="str">
        <f t="shared" si="15"/>
        <v/>
      </c>
    </row>
    <row r="325" spans="1:7" x14ac:dyDescent="0.25">
      <c r="A325" s="34" t="s">
        <v>919</v>
      </c>
      <c r="B325" s="34" t="s">
        <v>804</v>
      </c>
      <c r="C325" s="34" t="s">
        <v>886</v>
      </c>
      <c r="D325" s="34" t="s">
        <v>886</v>
      </c>
      <c r="F325" s="90" t="str">
        <f t="shared" si="14"/>
        <v/>
      </c>
      <c r="G325" s="90" t="str">
        <f t="shared" si="15"/>
        <v/>
      </c>
    </row>
    <row r="326" spans="1:7" x14ac:dyDescent="0.25">
      <c r="A326" s="34" t="s">
        <v>920</v>
      </c>
      <c r="B326" s="34" t="s">
        <v>806</v>
      </c>
      <c r="C326" s="34" t="s">
        <v>886</v>
      </c>
      <c r="D326" s="34" t="s">
        <v>886</v>
      </c>
      <c r="F326" s="90" t="str">
        <f t="shared" si="14"/>
        <v/>
      </c>
      <c r="G326" s="90" t="str">
        <f t="shared" si="15"/>
        <v/>
      </c>
    </row>
    <row r="327" spans="1:7" x14ac:dyDescent="0.25">
      <c r="A327" s="34" t="s">
        <v>921</v>
      </c>
      <c r="B327" s="34" t="s">
        <v>808</v>
      </c>
      <c r="C327" s="34" t="s">
        <v>886</v>
      </c>
      <c r="D327" s="34" t="s">
        <v>886</v>
      </c>
      <c r="F327" s="90" t="str">
        <f t="shared" si="14"/>
        <v/>
      </c>
      <c r="G327" s="90" t="str">
        <f t="shared" si="15"/>
        <v/>
      </c>
    </row>
    <row r="328" spans="1:7" x14ac:dyDescent="0.25">
      <c r="A328" s="34" t="s">
        <v>922</v>
      </c>
      <c r="B328" s="71" t="s">
        <v>102</v>
      </c>
      <c r="C328" s="34">
        <f>SUM(C320:C327)</f>
        <v>0</v>
      </c>
      <c r="D328" s="34">
        <f>SUM(D320:D327)</f>
        <v>0</v>
      </c>
      <c r="F328" s="138">
        <f>SUM(F320:F327)</f>
        <v>0</v>
      </c>
      <c r="G328" s="138">
        <f>SUM(G320:G327)</f>
        <v>0</v>
      </c>
    </row>
    <row r="329" spans="1:7" hidden="1" outlineLevel="1" x14ac:dyDescent="0.25">
      <c r="A329" s="34" t="s">
        <v>923</v>
      </c>
      <c r="B329" s="73" t="s">
        <v>811</v>
      </c>
      <c r="F329" s="90" t="str">
        <f t="shared" ref="F329:F334" si="16">IF($C$328=0,"",IF(C329="[for completion]","",C329/$C$328))</f>
        <v/>
      </c>
      <c r="G329" s="90" t="str">
        <f t="shared" ref="G329:G334" si="17">IF($D$328=0,"",IF(D329="[for completion]","",D329/$D$328))</f>
        <v/>
      </c>
    </row>
    <row r="330" spans="1:7" hidden="1" outlineLevel="1" x14ac:dyDescent="0.25">
      <c r="A330" s="34" t="s">
        <v>924</v>
      </c>
      <c r="B330" s="73" t="s">
        <v>813</v>
      </c>
      <c r="F330" s="90" t="str">
        <f t="shared" si="16"/>
        <v/>
      </c>
      <c r="G330" s="90" t="str">
        <f t="shared" si="17"/>
        <v/>
      </c>
    </row>
    <row r="331" spans="1:7" hidden="1" outlineLevel="1" x14ac:dyDescent="0.25">
      <c r="A331" s="34" t="s">
        <v>925</v>
      </c>
      <c r="B331" s="73" t="s">
        <v>815</v>
      </c>
      <c r="F331" s="90" t="str">
        <f t="shared" si="16"/>
        <v/>
      </c>
      <c r="G331" s="90" t="str">
        <f t="shared" si="17"/>
        <v/>
      </c>
    </row>
    <row r="332" spans="1:7" hidden="1" outlineLevel="1" x14ac:dyDescent="0.25">
      <c r="A332" s="34" t="s">
        <v>926</v>
      </c>
      <c r="B332" s="73" t="s">
        <v>817</v>
      </c>
      <c r="F332" s="90" t="str">
        <f t="shared" si="16"/>
        <v/>
      </c>
      <c r="G332" s="90" t="str">
        <f t="shared" si="17"/>
        <v/>
      </c>
    </row>
    <row r="333" spans="1:7" hidden="1" outlineLevel="1" x14ac:dyDescent="0.25">
      <c r="A333" s="34" t="s">
        <v>927</v>
      </c>
      <c r="B333" s="73" t="s">
        <v>819</v>
      </c>
      <c r="F333" s="90" t="str">
        <f t="shared" si="16"/>
        <v/>
      </c>
      <c r="G333" s="90" t="str">
        <f t="shared" si="17"/>
        <v/>
      </c>
    </row>
    <row r="334" spans="1:7" hidden="1" outlineLevel="1" x14ac:dyDescent="0.25">
      <c r="A334" s="34" t="s">
        <v>928</v>
      </c>
      <c r="B334" s="73" t="s">
        <v>821</v>
      </c>
      <c r="F334" s="90" t="str">
        <f t="shared" si="16"/>
        <v/>
      </c>
      <c r="G334" s="90" t="str">
        <f t="shared" si="17"/>
        <v/>
      </c>
    </row>
    <row r="335" spans="1:7" hidden="1" outlineLevel="1" x14ac:dyDescent="0.25">
      <c r="A335" s="34" t="s">
        <v>929</v>
      </c>
      <c r="B335" s="73"/>
      <c r="F335" s="90"/>
      <c r="G335" s="90"/>
    </row>
    <row r="336" spans="1:7" hidden="1" outlineLevel="1" x14ac:dyDescent="0.25">
      <c r="A336" s="34" t="s">
        <v>930</v>
      </c>
      <c r="B336" s="73"/>
      <c r="F336" s="90"/>
      <c r="G336" s="90"/>
    </row>
    <row r="337" spans="1:7" hidden="1" outlineLevel="1" x14ac:dyDescent="0.25">
      <c r="A337" s="34" t="s">
        <v>931</v>
      </c>
      <c r="B337" s="73"/>
      <c r="F337" s="138"/>
      <c r="G337" s="138"/>
    </row>
    <row r="338" spans="1:7" ht="15" customHeight="1" collapsed="1" x14ac:dyDescent="0.25">
      <c r="A338" s="60"/>
      <c r="B338" s="61" t="s">
        <v>932</v>
      </c>
      <c r="C338" s="60" t="s">
        <v>751</v>
      </c>
      <c r="D338" s="60" t="s">
        <v>752</v>
      </c>
      <c r="E338" s="60"/>
      <c r="F338" s="60" t="s">
        <v>558</v>
      </c>
      <c r="G338" s="60" t="s">
        <v>753</v>
      </c>
    </row>
    <row r="339" spans="1:7" x14ac:dyDescent="0.25">
      <c r="A339" s="34" t="s">
        <v>933</v>
      </c>
      <c r="B339" s="34" t="s">
        <v>791</v>
      </c>
      <c r="C339" s="34" t="s">
        <v>886</v>
      </c>
      <c r="G339" s="34"/>
    </row>
    <row r="340" spans="1:7" x14ac:dyDescent="0.25">
      <c r="G340" s="34"/>
    </row>
    <row r="341" spans="1:7" x14ac:dyDescent="0.25">
      <c r="B341" s="57" t="s">
        <v>792</v>
      </c>
      <c r="G341" s="34"/>
    </row>
    <row r="342" spans="1:7" x14ac:dyDescent="0.25">
      <c r="A342" s="34" t="s">
        <v>934</v>
      </c>
      <c r="B342" s="34" t="s">
        <v>794</v>
      </c>
      <c r="C342" s="34" t="s">
        <v>886</v>
      </c>
      <c r="D342" s="34" t="s">
        <v>886</v>
      </c>
      <c r="F342" s="90" t="str">
        <f t="shared" ref="F342:F349" si="18">IF($C$350=0,"",IF(C342="[Mark as ND1 if not relevant]","",C342/$C$350))</f>
        <v/>
      </c>
      <c r="G342" s="90" t="str">
        <f t="shared" ref="G342:G349" si="19">IF($D$350=0,"",IF(D342="[Mark as ND1 if not relevant]","",D342/$D$350))</f>
        <v/>
      </c>
    </row>
    <row r="343" spans="1:7" x14ac:dyDescent="0.25">
      <c r="A343" s="34" t="s">
        <v>935</v>
      </c>
      <c r="B343" s="34" t="s">
        <v>796</v>
      </c>
      <c r="C343" s="34" t="s">
        <v>886</v>
      </c>
      <c r="D343" s="34" t="s">
        <v>886</v>
      </c>
      <c r="F343" s="90" t="str">
        <f t="shared" si="18"/>
        <v/>
      </c>
      <c r="G343" s="90" t="str">
        <f t="shared" si="19"/>
        <v/>
      </c>
    </row>
    <row r="344" spans="1:7" x14ac:dyDescent="0.25">
      <c r="A344" s="34" t="s">
        <v>936</v>
      </c>
      <c r="B344" s="34" t="s">
        <v>798</v>
      </c>
      <c r="C344" s="34" t="s">
        <v>886</v>
      </c>
      <c r="D344" s="34" t="s">
        <v>886</v>
      </c>
      <c r="F344" s="90" t="str">
        <f t="shared" si="18"/>
        <v/>
      </c>
      <c r="G344" s="90" t="str">
        <f t="shared" si="19"/>
        <v/>
      </c>
    </row>
    <row r="345" spans="1:7" x14ac:dyDescent="0.25">
      <c r="A345" s="34" t="s">
        <v>937</v>
      </c>
      <c r="B345" s="34" t="s">
        <v>800</v>
      </c>
      <c r="C345" s="34" t="s">
        <v>886</v>
      </c>
      <c r="D345" s="34" t="s">
        <v>886</v>
      </c>
      <c r="F345" s="90" t="str">
        <f t="shared" si="18"/>
        <v/>
      </c>
      <c r="G345" s="90" t="str">
        <f t="shared" si="19"/>
        <v/>
      </c>
    </row>
    <row r="346" spans="1:7" x14ac:dyDescent="0.25">
      <c r="A346" s="34" t="s">
        <v>938</v>
      </c>
      <c r="B346" s="34" t="s">
        <v>802</v>
      </c>
      <c r="C346" s="34" t="s">
        <v>886</v>
      </c>
      <c r="D346" s="34" t="s">
        <v>886</v>
      </c>
      <c r="F346" s="90" t="str">
        <f t="shared" si="18"/>
        <v/>
      </c>
      <c r="G346" s="90" t="str">
        <f t="shared" si="19"/>
        <v/>
      </c>
    </row>
    <row r="347" spans="1:7" x14ac:dyDescent="0.25">
      <c r="A347" s="34" t="s">
        <v>939</v>
      </c>
      <c r="B347" s="34" t="s">
        <v>804</v>
      </c>
      <c r="C347" s="34" t="s">
        <v>886</v>
      </c>
      <c r="D347" s="34" t="s">
        <v>886</v>
      </c>
      <c r="F347" s="90" t="str">
        <f t="shared" si="18"/>
        <v/>
      </c>
      <c r="G347" s="90" t="str">
        <f t="shared" si="19"/>
        <v/>
      </c>
    </row>
    <row r="348" spans="1:7" x14ac:dyDescent="0.25">
      <c r="A348" s="34" t="s">
        <v>940</v>
      </c>
      <c r="B348" s="34" t="s">
        <v>806</v>
      </c>
      <c r="C348" s="34" t="s">
        <v>886</v>
      </c>
      <c r="D348" s="34" t="s">
        <v>886</v>
      </c>
      <c r="F348" s="90" t="str">
        <f t="shared" si="18"/>
        <v/>
      </c>
      <c r="G348" s="90" t="str">
        <f t="shared" si="19"/>
        <v/>
      </c>
    </row>
    <row r="349" spans="1:7" x14ac:dyDescent="0.25">
      <c r="A349" s="34" t="s">
        <v>941</v>
      </c>
      <c r="B349" s="34" t="s">
        <v>808</v>
      </c>
      <c r="C349" s="34" t="s">
        <v>886</v>
      </c>
      <c r="D349" s="34" t="s">
        <v>886</v>
      </c>
      <c r="F349" s="90" t="str">
        <f t="shared" si="18"/>
        <v/>
      </c>
      <c r="G349" s="90" t="str">
        <f t="shared" si="19"/>
        <v/>
      </c>
    </row>
    <row r="350" spans="1:7" x14ac:dyDescent="0.25">
      <c r="A350" s="34" t="s">
        <v>942</v>
      </c>
      <c r="B350" s="71" t="s">
        <v>102</v>
      </c>
      <c r="C350" s="34">
        <f>SUM(C342:C349)</f>
        <v>0</v>
      </c>
      <c r="D350" s="34">
        <f>SUM(D342:D349)</f>
        <v>0</v>
      </c>
      <c r="F350" s="138">
        <f>SUM(F342:F349)</f>
        <v>0</v>
      </c>
      <c r="G350" s="138">
        <f>SUM(G342:G349)</f>
        <v>0</v>
      </c>
    </row>
    <row r="351" spans="1:7" hidden="1" outlineLevel="1" x14ac:dyDescent="0.25">
      <c r="A351" s="34" t="s">
        <v>943</v>
      </c>
      <c r="B351" s="73" t="s">
        <v>811</v>
      </c>
      <c r="F351" s="90" t="str">
        <f t="shared" ref="F351:F356" si="20">IF($C$350=0,"",IF(C351="[for completion]","",C351/$C$350))</f>
        <v/>
      </c>
      <c r="G351" s="90" t="str">
        <f t="shared" ref="G351:G356" si="21">IF($D$350=0,"",IF(D351="[for completion]","",D351/$D$350))</f>
        <v/>
      </c>
    </row>
    <row r="352" spans="1:7" hidden="1" outlineLevel="1" x14ac:dyDescent="0.25">
      <c r="A352" s="34" t="s">
        <v>944</v>
      </c>
      <c r="B352" s="73" t="s">
        <v>813</v>
      </c>
      <c r="F352" s="90" t="str">
        <f t="shared" si="20"/>
        <v/>
      </c>
      <c r="G352" s="90" t="str">
        <f t="shared" si="21"/>
        <v/>
      </c>
    </row>
    <row r="353" spans="1:7" hidden="1" outlineLevel="1" x14ac:dyDescent="0.25">
      <c r="A353" s="34" t="s">
        <v>945</v>
      </c>
      <c r="B353" s="73" t="s">
        <v>815</v>
      </c>
      <c r="F353" s="90" t="str">
        <f t="shared" si="20"/>
        <v/>
      </c>
      <c r="G353" s="90" t="str">
        <f t="shared" si="21"/>
        <v/>
      </c>
    </row>
    <row r="354" spans="1:7" hidden="1" outlineLevel="1" x14ac:dyDescent="0.25">
      <c r="A354" s="34" t="s">
        <v>946</v>
      </c>
      <c r="B354" s="73" t="s">
        <v>817</v>
      </c>
      <c r="F354" s="90" t="str">
        <f t="shared" si="20"/>
        <v/>
      </c>
      <c r="G354" s="90" t="str">
        <f t="shared" si="21"/>
        <v/>
      </c>
    </row>
    <row r="355" spans="1:7" hidden="1" outlineLevel="1" x14ac:dyDescent="0.25">
      <c r="A355" s="34" t="s">
        <v>947</v>
      </c>
      <c r="B355" s="73" t="s">
        <v>819</v>
      </c>
      <c r="F355" s="90" t="str">
        <f t="shared" si="20"/>
        <v/>
      </c>
      <c r="G355" s="90" t="str">
        <f t="shared" si="21"/>
        <v/>
      </c>
    </row>
    <row r="356" spans="1:7" hidden="1" outlineLevel="1" x14ac:dyDescent="0.25">
      <c r="A356" s="34" t="s">
        <v>948</v>
      </c>
      <c r="B356" s="73" t="s">
        <v>821</v>
      </c>
      <c r="F356" s="90" t="str">
        <f t="shared" si="20"/>
        <v/>
      </c>
      <c r="G356" s="90" t="str">
        <f t="shared" si="21"/>
        <v/>
      </c>
    </row>
    <row r="357" spans="1:7" hidden="1" outlineLevel="1" x14ac:dyDescent="0.25">
      <c r="A357" s="34" t="s">
        <v>949</v>
      </c>
      <c r="B357" s="73"/>
      <c r="F357" s="90"/>
      <c r="G357" s="90"/>
    </row>
    <row r="358" spans="1:7" hidden="1" outlineLevel="1" x14ac:dyDescent="0.25">
      <c r="A358" s="34" t="s">
        <v>950</v>
      </c>
      <c r="B358" s="73"/>
      <c r="F358" s="90"/>
      <c r="G358" s="90"/>
    </row>
    <row r="359" spans="1:7" hidden="1" outlineLevel="1" x14ac:dyDescent="0.25">
      <c r="A359" s="34" t="s">
        <v>951</v>
      </c>
      <c r="B359" s="73"/>
      <c r="F359" s="90"/>
      <c r="G359" s="138"/>
    </row>
    <row r="360" spans="1:7" ht="15" customHeight="1" collapsed="1" x14ac:dyDescent="0.25">
      <c r="A360" s="60"/>
      <c r="B360" s="61" t="s">
        <v>952</v>
      </c>
      <c r="C360" s="60" t="s">
        <v>953</v>
      </c>
      <c r="D360" s="60"/>
      <c r="E360" s="60"/>
      <c r="F360" s="60"/>
      <c r="G360" s="88"/>
    </row>
    <row r="361" spans="1:7" x14ac:dyDescent="0.25">
      <c r="A361" s="34" t="s">
        <v>954</v>
      </c>
      <c r="B361" s="57" t="s">
        <v>955</v>
      </c>
      <c r="C361" s="34" t="s">
        <v>886</v>
      </c>
      <c r="G361" s="34"/>
    </row>
    <row r="362" spans="1:7" x14ac:dyDescent="0.25">
      <c r="A362" s="34" t="s">
        <v>956</v>
      </c>
      <c r="B362" s="57" t="s">
        <v>957</v>
      </c>
      <c r="C362" s="34" t="s">
        <v>886</v>
      </c>
      <c r="G362" s="34"/>
    </row>
    <row r="363" spans="1:7" x14ac:dyDescent="0.25">
      <c r="A363" s="34" t="s">
        <v>958</v>
      </c>
      <c r="B363" s="57" t="s">
        <v>959</v>
      </c>
      <c r="C363" s="34" t="s">
        <v>886</v>
      </c>
      <c r="G363" s="34"/>
    </row>
    <row r="364" spans="1:7" x14ac:dyDescent="0.25">
      <c r="A364" s="34" t="s">
        <v>960</v>
      </c>
      <c r="B364" s="57" t="s">
        <v>961</v>
      </c>
      <c r="C364" s="34" t="s">
        <v>886</v>
      </c>
      <c r="G364" s="34"/>
    </row>
    <row r="365" spans="1:7" x14ac:dyDescent="0.25">
      <c r="A365" s="34" t="s">
        <v>962</v>
      </c>
      <c r="B365" s="57" t="s">
        <v>963</v>
      </c>
      <c r="C365" s="34" t="s">
        <v>886</v>
      </c>
      <c r="G365" s="34"/>
    </row>
    <row r="366" spans="1:7" x14ac:dyDescent="0.25">
      <c r="A366" s="34" t="s">
        <v>964</v>
      </c>
      <c r="B366" s="57" t="s">
        <v>965</v>
      </c>
      <c r="C366" s="34" t="s">
        <v>886</v>
      </c>
      <c r="G366" s="34"/>
    </row>
    <row r="367" spans="1:7" x14ac:dyDescent="0.25">
      <c r="A367" s="34" t="s">
        <v>966</v>
      </c>
      <c r="B367" s="57" t="s">
        <v>967</v>
      </c>
      <c r="C367" s="34" t="s">
        <v>886</v>
      </c>
      <c r="G367" s="34"/>
    </row>
    <row r="368" spans="1:7" x14ac:dyDescent="0.25">
      <c r="A368" s="34" t="s">
        <v>968</v>
      </c>
      <c r="B368" s="57" t="s">
        <v>969</v>
      </c>
      <c r="C368" s="34" t="s">
        <v>886</v>
      </c>
      <c r="G368" s="34"/>
    </row>
    <row r="369" spans="1:7" x14ac:dyDescent="0.25">
      <c r="A369" s="34" t="s">
        <v>970</v>
      </c>
      <c r="B369" s="57" t="s">
        <v>971</v>
      </c>
      <c r="C369" s="34" t="s">
        <v>886</v>
      </c>
      <c r="G369" s="34"/>
    </row>
    <row r="370" spans="1:7" x14ac:dyDescent="0.25">
      <c r="A370" s="34" t="s">
        <v>972</v>
      </c>
      <c r="B370" s="57" t="s">
        <v>100</v>
      </c>
      <c r="C370" s="34" t="s">
        <v>886</v>
      </c>
      <c r="G370" s="34"/>
    </row>
    <row r="371" spans="1:7" hidden="1" outlineLevel="1" x14ac:dyDescent="0.25">
      <c r="A371" s="34" t="s">
        <v>973</v>
      </c>
      <c r="B371" s="73" t="s">
        <v>974</v>
      </c>
      <c r="C371" s="123"/>
      <c r="G371" s="34"/>
    </row>
    <row r="372" spans="1:7" hidden="1" outlineLevel="1" x14ac:dyDescent="0.25">
      <c r="A372" s="34" t="s">
        <v>975</v>
      </c>
      <c r="B372" s="73" t="s">
        <v>104</v>
      </c>
      <c r="C372" s="123"/>
      <c r="G372" s="34"/>
    </row>
    <row r="373" spans="1:7" hidden="1" outlineLevel="1" x14ac:dyDescent="0.25">
      <c r="A373" s="34" t="s">
        <v>976</v>
      </c>
      <c r="B373" s="73" t="s">
        <v>104</v>
      </c>
      <c r="C373" s="123"/>
      <c r="G373" s="34"/>
    </row>
    <row r="374" spans="1:7" hidden="1" outlineLevel="1" x14ac:dyDescent="0.25">
      <c r="A374" s="34" t="s">
        <v>977</v>
      </c>
      <c r="B374" s="73" t="s">
        <v>104</v>
      </c>
      <c r="C374" s="123"/>
      <c r="G374" s="34"/>
    </row>
    <row r="375" spans="1:7" hidden="1" outlineLevel="1" x14ac:dyDescent="0.25">
      <c r="A375" s="34" t="s">
        <v>978</v>
      </c>
      <c r="B375" s="73" t="s">
        <v>104</v>
      </c>
      <c r="C375" s="123"/>
      <c r="G375" s="34"/>
    </row>
    <row r="376" spans="1:7" hidden="1" outlineLevel="1" x14ac:dyDescent="0.25">
      <c r="A376" s="34" t="s">
        <v>979</v>
      </c>
      <c r="B376" s="73" t="s">
        <v>104</v>
      </c>
      <c r="C376" s="123"/>
      <c r="G376" s="34"/>
    </row>
    <row r="377" spans="1:7" hidden="1" outlineLevel="1" x14ac:dyDescent="0.25">
      <c r="A377" s="34" t="s">
        <v>980</v>
      </c>
      <c r="B377" s="73" t="s">
        <v>104</v>
      </c>
      <c r="C377" s="123"/>
      <c r="G377" s="34"/>
    </row>
    <row r="378" spans="1:7" hidden="1" outlineLevel="1" x14ac:dyDescent="0.25">
      <c r="A378" s="34" t="s">
        <v>981</v>
      </c>
      <c r="B378" s="73" t="s">
        <v>104</v>
      </c>
      <c r="C378" s="123"/>
      <c r="G378" s="34"/>
    </row>
    <row r="379" spans="1:7" hidden="1" outlineLevel="1" x14ac:dyDescent="0.25">
      <c r="A379" s="34" t="s">
        <v>982</v>
      </c>
      <c r="B379" s="73" t="s">
        <v>104</v>
      </c>
      <c r="C379" s="123"/>
      <c r="G379" s="34"/>
    </row>
    <row r="380" spans="1:7" hidden="1" outlineLevel="1" x14ac:dyDescent="0.25">
      <c r="A380" s="34" t="s">
        <v>983</v>
      </c>
      <c r="B380" s="73" t="s">
        <v>104</v>
      </c>
      <c r="C380" s="123"/>
      <c r="G380" s="34"/>
    </row>
    <row r="381" spans="1:7" hidden="1" outlineLevel="1" x14ac:dyDescent="0.25">
      <c r="A381" s="34" t="s">
        <v>984</v>
      </c>
      <c r="B381" s="73" t="s">
        <v>104</v>
      </c>
      <c r="C381" s="123"/>
      <c r="G381" s="34"/>
    </row>
    <row r="382" spans="1:7" hidden="1" outlineLevel="1" x14ac:dyDescent="0.25">
      <c r="A382" s="34" t="s">
        <v>985</v>
      </c>
      <c r="B382" s="73" t="s">
        <v>104</v>
      </c>
      <c r="C382" s="123"/>
    </row>
    <row r="383" spans="1:7" hidden="1" outlineLevel="1" x14ac:dyDescent="0.25">
      <c r="A383" s="34" t="s">
        <v>986</v>
      </c>
      <c r="B383" s="73" t="s">
        <v>104</v>
      </c>
      <c r="C383" s="123"/>
    </row>
    <row r="384" spans="1:7" hidden="1" outlineLevel="1" x14ac:dyDescent="0.25">
      <c r="A384" s="34" t="s">
        <v>987</v>
      </c>
      <c r="B384" s="73" t="s">
        <v>104</v>
      </c>
      <c r="C384" s="123"/>
    </row>
    <row r="385" spans="1:3" hidden="1" outlineLevel="1" x14ac:dyDescent="0.25">
      <c r="A385" s="34" t="s">
        <v>988</v>
      </c>
      <c r="B385" s="73" t="s">
        <v>104</v>
      </c>
      <c r="C385" s="123"/>
    </row>
    <row r="386" spans="1:3" hidden="1" outlineLevel="1" x14ac:dyDescent="0.25">
      <c r="A386" s="34" t="s">
        <v>989</v>
      </c>
      <c r="B386" s="73" t="s">
        <v>104</v>
      </c>
      <c r="C386" s="123"/>
    </row>
    <row r="387" spans="1:3" hidden="1" outlineLevel="1" x14ac:dyDescent="0.25">
      <c r="A387" s="34" t="s">
        <v>990</v>
      </c>
      <c r="B387" s="73" t="s">
        <v>104</v>
      </c>
      <c r="C387" s="123"/>
    </row>
    <row r="388" spans="1:3" collapsed="1" x14ac:dyDescent="0.25">
      <c r="C388" s="123"/>
    </row>
    <row r="389" spans="1:3" x14ac:dyDescent="0.25">
      <c r="C389" s="123"/>
    </row>
    <row r="390" spans="1:3" x14ac:dyDescent="0.25">
      <c r="C390" s="123"/>
    </row>
    <row r="391" spans="1:3" x14ac:dyDescent="0.25">
      <c r="C391" s="123"/>
    </row>
    <row r="392" spans="1:3" x14ac:dyDescent="0.25">
      <c r="C392" s="123"/>
    </row>
    <row r="393" spans="1:3" x14ac:dyDescent="0.25">
      <c r="C393" s="123"/>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E608E5CE-35DC-4B52-BB5C-C8A5C624BA4D}"/>
    <hyperlink ref="B7" location="'B1. HTT Mortgage Assets'!B166" display="7.A Residential Cover Pool" xr:uid="{EE40928F-B838-4FF4-812C-471B7D83973B}"/>
    <hyperlink ref="B8" location="'B1. HTT Mortgage Assets'!B267" display="7.B Commercial Cover Pool" xr:uid="{05D259B6-BAC4-4165-B78D-2880F4FD2A03}"/>
    <hyperlink ref="B149" location="'2. Harmonised Glossary'!A9" display="Breakdown by Interest Rate" xr:uid="{637AABC5-187E-4FED-83CF-AB810634F71B}"/>
    <hyperlink ref="B179" location="'2. Harmonised Glossary'!A14" display="Non-Performing Loans (NPLs)" xr:uid="{512F2ED3-BF04-4951-957A-273557FAC8A5}"/>
    <hyperlink ref="B11" location="'2. Harmonised Glossary'!A12" display="Property Type Information" xr:uid="{3810DEB4-3DAD-46A9-976E-80B75405CC4E}"/>
    <hyperlink ref="B215" location="'2. Harmonised Glossary'!A288" display="Loan to Value (LTV) Information - Un-indexed" xr:uid="{FBDC9980-F1E1-4323-9857-E1692564F951}"/>
    <hyperlink ref="B237" location="'2. Harmonised Glossary'!A11" display="Loan to Value (LTV) Information - Indexed" xr:uid="{40D41A56-786F-4846-AEA3-C75CC613E0EC}"/>
    <hyperlink ref="B316" location="'2. Harmonised Glossary'!A11" display="Loan to Value (LTV) Information - Un-indexed" xr:uid="{C0FDE83F-090B-49FB-8347-81F5D2C0B0C3}"/>
    <hyperlink ref="B338" location="'2. Harmonised Glossary'!A11" display="Loan to Value (LTV) Information - Indexed" xr:uid="{EC26E604-A8CB-4618-A20E-4BF064B5FFEF}"/>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A06E-4B08-476A-ADF7-F43BDE01B5B3}">
  <sheetPr>
    <tabColor rgb="FFE36E00"/>
  </sheetPr>
  <dimension ref="A1:C383"/>
  <sheetViews>
    <sheetView zoomScale="80" zoomScaleNormal="80" workbookViewId="0"/>
  </sheetViews>
  <sheetFormatPr baseColWidth="10" defaultColWidth="11.42578125" defaultRowHeight="15" outlineLevelRow="1" x14ac:dyDescent="0.25"/>
  <cols>
    <col min="1" max="1" width="16.28515625" customWidth="1"/>
    <col min="2" max="2" width="89.85546875" style="34" bestFit="1" customWidth="1"/>
    <col min="3" max="3" width="134.7109375" customWidth="1"/>
  </cols>
  <sheetData>
    <row r="1" spans="1:3" ht="31.5" x14ac:dyDescent="0.25">
      <c r="A1" s="1" t="s">
        <v>991</v>
      </c>
      <c r="B1" s="1"/>
      <c r="C1" s="114" t="s">
        <v>17</v>
      </c>
    </row>
    <row r="2" spans="1:3" x14ac:dyDescent="0.25">
      <c r="B2" s="30"/>
      <c r="C2" s="30"/>
    </row>
    <row r="3" spans="1:3" x14ac:dyDescent="0.25">
      <c r="A3" s="144" t="s">
        <v>992</v>
      </c>
      <c r="B3" s="145"/>
      <c r="C3" s="30"/>
    </row>
    <row r="4" spans="1:3" x14ac:dyDescent="0.25">
      <c r="C4" s="30"/>
    </row>
    <row r="5" spans="1:3" ht="37.5" x14ac:dyDescent="0.25">
      <c r="A5" s="48" t="s">
        <v>28</v>
      </c>
      <c r="B5" s="48" t="s">
        <v>993</v>
      </c>
      <c r="C5" s="146" t="s">
        <v>994</v>
      </c>
    </row>
    <row r="6" spans="1:3" x14ac:dyDescent="0.25">
      <c r="A6" s="103" t="s">
        <v>995</v>
      </c>
      <c r="B6" s="52" t="s">
        <v>996</v>
      </c>
      <c r="C6" s="34" t="s">
        <v>997</v>
      </c>
    </row>
    <row r="7" spans="1:3" ht="60" x14ac:dyDescent="0.25">
      <c r="A7" s="103" t="s">
        <v>998</v>
      </c>
      <c r="B7" s="52" t="s">
        <v>999</v>
      </c>
      <c r="C7" s="34" t="s">
        <v>1000</v>
      </c>
    </row>
    <row r="8" spans="1:3" x14ac:dyDescent="0.25">
      <c r="A8" s="103" t="s">
        <v>1001</v>
      </c>
      <c r="B8" s="52" t="s">
        <v>1002</v>
      </c>
      <c r="C8" s="34" t="s">
        <v>1003</v>
      </c>
    </row>
    <row r="9" spans="1:3" ht="30" x14ac:dyDescent="0.25">
      <c r="A9" s="103" t="s">
        <v>1004</v>
      </c>
      <c r="B9" s="52" t="s">
        <v>1005</v>
      </c>
      <c r="C9" s="34" t="s">
        <v>1006</v>
      </c>
    </row>
    <row r="10" spans="1:3" ht="44.25" customHeight="1" x14ac:dyDescent="0.25">
      <c r="A10" s="103" t="s">
        <v>1007</v>
      </c>
      <c r="B10" s="52" t="s">
        <v>1008</v>
      </c>
      <c r="C10" s="34" t="s">
        <v>1009</v>
      </c>
    </row>
    <row r="11" spans="1:3" ht="54.75" customHeight="1" x14ac:dyDescent="0.25">
      <c r="A11" s="103" t="s">
        <v>1010</v>
      </c>
      <c r="B11" s="52" t="s">
        <v>1011</v>
      </c>
      <c r="C11" s="34" t="s">
        <v>1012</v>
      </c>
    </row>
    <row r="12" spans="1:3" ht="45" x14ac:dyDescent="0.25">
      <c r="A12" s="103" t="s">
        <v>1013</v>
      </c>
      <c r="B12" s="52" t="s">
        <v>1014</v>
      </c>
      <c r="C12" s="34" t="s">
        <v>1015</v>
      </c>
    </row>
    <row r="13" spans="1:3" ht="75" x14ac:dyDescent="0.25">
      <c r="A13" s="103" t="s">
        <v>1016</v>
      </c>
      <c r="B13" s="52" t="s">
        <v>1017</v>
      </c>
      <c r="C13" s="34" t="s">
        <v>1018</v>
      </c>
    </row>
    <row r="14" spans="1:3" ht="60" x14ac:dyDescent="0.25">
      <c r="A14" s="103" t="s">
        <v>1019</v>
      </c>
      <c r="B14" s="52" t="s">
        <v>1020</v>
      </c>
      <c r="C14" s="34" t="s">
        <v>1021</v>
      </c>
    </row>
    <row r="15" spans="1:3" x14ac:dyDescent="0.25">
      <c r="A15" s="103" t="s">
        <v>1022</v>
      </c>
      <c r="B15" s="52" t="s">
        <v>1023</v>
      </c>
      <c r="C15" s="34" t="s">
        <v>1024</v>
      </c>
    </row>
    <row r="16" spans="1:3" ht="30" x14ac:dyDescent="0.25">
      <c r="A16" s="103" t="s">
        <v>1025</v>
      </c>
      <c r="B16" s="59" t="s">
        <v>1026</v>
      </c>
      <c r="C16" s="34" t="s">
        <v>453</v>
      </c>
    </row>
    <row r="17" spans="1:3" ht="30" customHeight="1" x14ac:dyDescent="0.25">
      <c r="A17" s="103" t="s">
        <v>1027</v>
      </c>
      <c r="B17" s="59" t="s">
        <v>1028</v>
      </c>
      <c r="C17" s="34" t="s">
        <v>1029</v>
      </c>
    </row>
    <row r="18" spans="1:3" x14ac:dyDescent="0.25">
      <c r="A18" s="103" t="s">
        <v>1030</v>
      </c>
      <c r="B18" s="59" t="s">
        <v>1031</v>
      </c>
      <c r="C18" s="34" t="s">
        <v>1032</v>
      </c>
    </row>
    <row r="19" spans="1:3" outlineLevel="1" x14ac:dyDescent="0.25">
      <c r="A19" s="103" t="s">
        <v>1033</v>
      </c>
      <c r="B19" s="55" t="s">
        <v>1034</v>
      </c>
      <c r="C19" s="34"/>
    </row>
    <row r="20" spans="1:3" outlineLevel="1" x14ac:dyDescent="0.25">
      <c r="A20" s="103" t="s">
        <v>1035</v>
      </c>
      <c r="B20" s="135"/>
      <c r="C20" s="34"/>
    </row>
    <row r="21" spans="1:3" outlineLevel="1" x14ac:dyDescent="0.25">
      <c r="A21" s="103" t="s">
        <v>1036</v>
      </c>
      <c r="B21" s="135"/>
      <c r="C21" s="34"/>
    </row>
    <row r="22" spans="1:3" outlineLevel="1" x14ac:dyDescent="0.25">
      <c r="A22" s="103" t="s">
        <v>1037</v>
      </c>
      <c r="B22" s="135"/>
      <c r="C22" s="34"/>
    </row>
    <row r="23" spans="1:3" outlineLevel="1" x14ac:dyDescent="0.25">
      <c r="A23" s="103" t="s">
        <v>1038</v>
      </c>
      <c r="B23" s="135"/>
      <c r="C23" s="34"/>
    </row>
    <row r="24" spans="1:3" ht="18.75" x14ac:dyDescent="0.25">
      <c r="A24" s="48"/>
      <c r="B24" s="48" t="s">
        <v>1039</v>
      </c>
      <c r="C24" s="146" t="s">
        <v>1040</v>
      </c>
    </row>
    <row r="25" spans="1:3" x14ac:dyDescent="0.25">
      <c r="A25" s="103" t="s">
        <v>1041</v>
      </c>
      <c r="B25" s="59" t="s">
        <v>1042</v>
      </c>
      <c r="C25" s="34" t="s">
        <v>117</v>
      </c>
    </row>
    <row r="26" spans="1:3" x14ac:dyDescent="0.25">
      <c r="A26" s="103" t="s">
        <v>1043</v>
      </c>
      <c r="B26" s="59" t="s">
        <v>1044</v>
      </c>
      <c r="C26" s="34" t="s">
        <v>886</v>
      </c>
    </row>
    <row r="27" spans="1:3" x14ac:dyDescent="0.25">
      <c r="A27" s="103" t="s">
        <v>1045</v>
      </c>
      <c r="B27" s="59" t="s">
        <v>1046</v>
      </c>
      <c r="C27" s="34" t="s">
        <v>1047</v>
      </c>
    </row>
    <row r="28" spans="1:3" outlineLevel="1" x14ac:dyDescent="0.25">
      <c r="A28" s="103" t="s">
        <v>1048</v>
      </c>
      <c r="B28" s="57"/>
      <c r="C28" s="34"/>
    </row>
    <row r="29" spans="1:3" outlineLevel="1" x14ac:dyDescent="0.25">
      <c r="A29" s="103" t="s">
        <v>1049</v>
      </c>
      <c r="B29" s="57"/>
      <c r="C29" s="34"/>
    </row>
    <row r="30" spans="1:3" outlineLevel="1" x14ac:dyDescent="0.25">
      <c r="A30" s="103" t="s">
        <v>1050</v>
      </c>
      <c r="B30" s="59"/>
      <c r="C30" s="34"/>
    </row>
    <row r="31" spans="1:3" ht="18.75" x14ac:dyDescent="0.25">
      <c r="A31" s="48"/>
      <c r="B31" s="48" t="s">
        <v>1051</v>
      </c>
      <c r="C31" s="146" t="s">
        <v>994</v>
      </c>
    </row>
    <row r="32" spans="1:3" x14ac:dyDescent="0.25">
      <c r="A32" s="103" t="s">
        <v>1052</v>
      </c>
      <c r="B32" s="52" t="s">
        <v>1053</v>
      </c>
      <c r="C32" s="34" t="s">
        <v>453</v>
      </c>
    </row>
    <row r="33" spans="1:3" ht="75" x14ac:dyDescent="0.25">
      <c r="A33" s="103" t="s">
        <v>1054</v>
      </c>
      <c r="B33" s="52" t="s">
        <v>1055</v>
      </c>
      <c r="C33" s="34" t="s">
        <v>1056</v>
      </c>
    </row>
    <row r="34" spans="1:3" ht="30" x14ac:dyDescent="0.25">
      <c r="A34" s="103" t="s">
        <v>1057</v>
      </c>
      <c r="B34" s="52" t="s">
        <v>1058</v>
      </c>
      <c r="C34" s="34" t="s">
        <v>1059</v>
      </c>
    </row>
    <row r="35" spans="1:3" x14ac:dyDescent="0.25">
      <c r="A35" s="103" t="s">
        <v>1060</v>
      </c>
      <c r="B35" s="52" t="s">
        <v>1061</v>
      </c>
      <c r="C35" s="34" t="s">
        <v>1062</v>
      </c>
    </row>
    <row r="36" spans="1:3" ht="30" x14ac:dyDescent="0.25">
      <c r="A36" s="103" t="s">
        <v>1063</v>
      </c>
      <c r="B36" s="52" t="s">
        <v>1064</v>
      </c>
      <c r="C36" s="34" t="s">
        <v>1065</v>
      </c>
    </row>
    <row r="37" spans="1:3" x14ac:dyDescent="0.25">
      <c r="A37" s="103" t="s">
        <v>1066</v>
      </c>
      <c r="B37" s="52" t="s">
        <v>1067</v>
      </c>
      <c r="C37" s="34" t="s">
        <v>1068</v>
      </c>
    </row>
    <row r="38" spans="1:3" x14ac:dyDescent="0.25">
      <c r="B38" s="57"/>
    </row>
    <row r="39" spans="1:3" x14ac:dyDescent="0.25">
      <c r="B39" s="57"/>
    </row>
    <row r="40" spans="1:3" x14ac:dyDescent="0.25">
      <c r="B40" s="57"/>
    </row>
    <row r="41" spans="1:3" x14ac:dyDescent="0.25">
      <c r="B41" s="57"/>
    </row>
    <row r="42" spans="1:3" x14ac:dyDescent="0.25">
      <c r="B42" s="57"/>
    </row>
    <row r="43" spans="1:3" x14ac:dyDescent="0.25">
      <c r="B43" s="57"/>
    </row>
    <row r="44" spans="1:3" x14ac:dyDescent="0.25">
      <c r="B44" s="57"/>
    </row>
    <row r="45" spans="1:3" x14ac:dyDescent="0.25">
      <c r="B45" s="57"/>
    </row>
    <row r="46" spans="1:3" x14ac:dyDescent="0.25">
      <c r="B46" s="57"/>
    </row>
    <row r="47" spans="1:3" x14ac:dyDescent="0.25">
      <c r="B47" s="57"/>
    </row>
    <row r="48" spans="1:3" x14ac:dyDescent="0.25">
      <c r="B48" s="57"/>
    </row>
    <row r="49" spans="2:2" x14ac:dyDescent="0.25">
      <c r="B49" s="57"/>
    </row>
    <row r="50" spans="2:2" x14ac:dyDescent="0.25">
      <c r="B50" s="57"/>
    </row>
    <row r="51" spans="2:2" x14ac:dyDescent="0.25">
      <c r="B51" s="57"/>
    </row>
    <row r="52" spans="2:2" x14ac:dyDescent="0.25">
      <c r="B52" s="57"/>
    </row>
    <row r="53" spans="2:2" x14ac:dyDescent="0.25">
      <c r="B53" s="57"/>
    </row>
    <row r="54" spans="2:2" x14ac:dyDescent="0.25">
      <c r="B54" s="57"/>
    </row>
    <row r="55" spans="2:2" x14ac:dyDescent="0.25">
      <c r="B55" s="57"/>
    </row>
    <row r="56" spans="2:2" x14ac:dyDescent="0.25">
      <c r="B56" s="57"/>
    </row>
    <row r="57" spans="2:2" x14ac:dyDescent="0.25">
      <c r="B57" s="57"/>
    </row>
    <row r="58" spans="2:2" x14ac:dyDescent="0.25">
      <c r="B58" s="57"/>
    </row>
    <row r="59" spans="2:2" x14ac:dyDescent="0.25">
      <c r="B59" s="57"/>
    </row>
    <row r="60" spans="2:2" x14ac:dyDescent="0.25">
      <c r="B60" s="57"/>
    </row>
    <row r="61" spans="2:2" x14ac:dyDescent="0.25">
      <c r="B61" s="57"/>
    </row>
    <row r="62" spans="2:2" x14ac:dyDescent="0.25">
      <c r="B62" s="57"/>
    </row>
    <row r="63" spans="2:2" x14ac:dyDescent="0.25">
      <c r="B63" s="57"/>
    </row>
    <row r="64" spans="2:2" x14ac:dyDescent="0.25">
      <c r="B64" s="57"/>
    </row>
    <row r="65" spans="2:2" x14ac:dyDescent="0.25">
      <c r="B65" s="57"/>
    </row>
    <row r="66" spans="2:2" x14ac:dyDescent="0.25">
      <c r="B66" s="57"/>
    </row>
    <row r="67" spans="2:2" x14ac:dyDescent="0.25">
      <c r="B67" s="57"/>
    </row>
    <row r="68" spans="2:2" x14ac:dyDescent="0.25">
      <c r="B68" s="57"/>
    </row>
    <row r="69" spans="2:2" x14ac:dyDescent="0.25">
      <c r="B69" s="57"/>
    </row>
    <row r="70" spans="2:2" x14ac:dyDescent="0.25">
      <c r="B70" s="57"/>
    </row>
    <row r="71" spans="2:2" x14ac:dyDescent="0.25">
      <c r="B71" s="57"/>
    </row>
    <row r="72" spans="2:2" x14ac:dyDescent="0.25">
      <c r="B72" s="57"/>
    </row>
    <row r="73" spans="2:2" x14ac:dyDescent="0.25">
      <c r="B73" s="57"/>
    </row>
    <row r="74" spans="2:2" x14ac:dyDescent="0.25">
      <c r="B74" s="57"/>
    </row>
    <row r="75" spans="2:2" x14ac:dyDescent="0.25">
      <c r="B75" s="57"/>
    </row>
    <row r="76" spans="2:2" x14ac:dyDescent="0.25">
      <c r="B76" s="57"/>
    </row>
    <row r="77" spans="2:2" x14ac:dyDescent="0.25">
      <c r="B77" s="57"/>
    </row>
    <row r="78" spans="2:2" x14ac:dyDescent="0.25">
      <c r="B78" s="57"/>
    </row>
    <row r="79" spans="2:2" x14ac:dyDescent="0.25">
      <c r="B79" s="57"/>
    </row>
    <row r="80" spans="2:2" x14ac:dyDescent="0.25">
      <c r="B80" s="57"/>
    </row>
    <row r="81" spans="2:2" x14ac:dyDescent="0.25">
      <c r="B81" s="57"/>
    </row>
    <row r="82" spans="2:2" x14ac:dyDescent="0.25">
      <c r="B82" s="57"/>
    </row>
    <row r="83" spans="2:2" x14ac:dyDescent="0.25">
      <c r="B83" s="30"/>
    </row>
    <row r="84" spans="2:2" x14ac:dyDescent="0.25">
      <c r="B84" s="30"/>
    </row>
    <row r="85" spans="2:2" x14ac:dyDescent="0.25">
      <c r="B85" s="30"/>
    </row>
    <row r="86" spans="2:2" x14ac:dyDescent="0.25">
      <c r="B86" s="30"/>
    </row>
    <row r="87" spans="2:2" x14ac:dyDescent="0.25">
      <c r="B87" s="30"/>
    </row>
    <row r="88" spans="2:2" x14ac:dyDescent="0.25">
      <c r="B88" s="30"/>
    </row>
    <row r="89" spans="2:2" x14ac:dyDescent="0.25">
      <c r="B89" s="30"/>
    </row>
    <row r="90" spans="2:2" x14ac:dyDescent="0.25">
      <c r="B90" s="30"/>
    </row>
    <row r="91" spans="2:2" x14ac:dyDescent="0.25">
      <c r="B91" s="30"/>
    </row>
    <row r="92" spans="2:2" x14ac:dyDescent="0.25">
      <c r="B92" s="30"/>
    </row>
    <row r="93" spans="2:2" x14ac:dyDescent="0.25">
      <c r="B93" s="57"/>
    </row>
    <row r="94" spans="2:2" x14ac:dyDescent="0.25">
      <c r="B94" s="57"/>
    </row>
    <row r="95" spans="2:2" x14ac:dyDescent="0.25">
      <c r="B95" s="57"/>
    </row>
    <row r="96" spans="2:2" x14ac:dyDescent="0.25">
      <c r="B96" s="57"/>
    </row>
    <row r="97" spans="2:2" x14ac:dyDescent="0.25">
      <c r="B97" s="57"/>
    </row>
    <row r="98" spans="2:2" x14ac:dyDescent="0.25">
      <c r="B98" s="57"/>
    </row>
    <row r="99" spans="2:2" x14ac:dyDescent="0.25">
      <c r="B99" s="57"/>
    </row>
    <row r="100" spans="2:2" x14ac:dyDescent="0.25">
      <c r="B100" s="57"/>
    </row>
    <row r="101" spans="2:2" x14ac:dyDescent="0.25">
      <c r="B101" s="81"/>
    </row>
    <row r="102" spans="2:2" x14ac:dyDescent="0.25">
      <c r="B102" s="57"/>
    </row>
    <row r="103" spans="2:2" x14ac:dyDescent="0.25">
      <c r="B103" s="57"/>
    </row>
    <row r="104" spans="2:2" x14ac:dyDescent="0.25">
      <c r="B104" s="57"/>
    </row>
    <row r="105" spans="2:2" x14ac:dyDescent="0.25">
      <c r="B105" s="57"/>
    </row>
    <row r="106" spans="2:2" x14ac:dyDescent="0.25">
      <c r="B106" s="57"/>
    </row>
    <row r="107" spans="2:2" x14ac:dyDescent="0.25">
      <c r="B107" s="57"/>
    </row>
    <row r="108" spans="2:2" x14ac:dyDescent="0.25">
      <c r="B108" s="57"/>
    </row>
    <row r="109" spans="2:2" x14ac:dyDescent="0.25">
      <c r="B109" s="57"/>
    </row>
    <row r="110" spans="2:2" x14ac:dyDescent="0.25">
      <c r="B110" s="57"/>
    </row>
    <row r="111" spans="2:2" x14ac:dyDescent="0.25">
      <c r="B111" s="57"/>
    </row>
    <row r="112" spans="2:2" x14ac:dyDescent="0.25">
      <c r="B112" s="57"/>
    </row>
    <row r="113" spans="2:2" x14ac:dyDescent="0.25">
      <c r="B113" s="57"/>
    </row>
    <row r="114" spans="2:2" x14ac:dyDescent="0.25">
      <c r="B114" s="57"/>
    </row>
    <row r="115" spans="2:2" x14ac:dyDescent="0.25">
      <c r="B115" s="57"/>
    </row>
    <row r="116" spans="2:2" x14ac:dyDescent="0.25">
      <c r="B116" s="57"/>
    </row>
    <row r="117" spans="2:2" x14ac:dyDescent="0.25">
      <c r="B117" s="57"/>
    </row>
    <row r="118" spans="2:2" x14ac:dyDescent="0.25">
      <c r="B118" s="57"/>
    </row>
    <row r="120" spans="2:2" x14ac:dyDescent="0.25">
      <c r="B120" s="57"/>
    </row>
    <row r="121" spans="2:2" x14ac:dyDescent="0.25">
      <c r="B121" s="57"/>
    </row>
    <row r="122" spans="2:2" x14ac:dyDescent="0.25">
      <c r="B122" s="57"/>
    </row>
    <row r="127" spans="2:2" x14ac:dyDescent="0.25">
      <c r="B127" s="42"/>
    </row>
    <row r="128" spans="2:2" x14ac:dyDescent="0.25">
      <c r="B128" s="147"/>
    </row>
    <row r="134" spans="2:2" x14ac:dyDescent="0.25">
      <c r="B134" s="59"/>
    </row>
    <row r="135" spans="2:2" x14ac:dyDescent="0.25">
      <c r="B135" s="57"/>
    </row>
    <row r="137" spans="2:2" x14ac:dyDescent="0.25">
      <c r="B137" s="57"/>
    </row>
    <row r="138" spans="2:2" x14ac:dyDescent="0.25">
      <c r="B138" s="57"/>
    </row>
    <row r="139" spans="2:2" x14ac:dyDescent="0.25">
      <c r="B139" s="57"/>
    </row>
    <row r="140" spans="2:2" x14ac:dyDescent="0.25">
      <c r="B140" s="57"/>
    </row>
    <row r="141" spans="2:2" x14ac:dyDescent="0.25">
      <c r="B141" s="57"/>
    </row>
    <row r="142" spans="2:2" x14ac:dyDescent="0.25">
      <c r="B142" s="57"/>
    </row>
    <row r="143" spans="2:2" x14ac:dyDescent="0.25">
      <c r="B143" s="57"/>
    </row>
    <row r="144" spans="2:2" x14ac:dyDescent="0.25">
      <c r="B144" s="57"/>
    </row>
    <row r="145" spans="2:2" x14ac:dyDescent="0.25">
      <c r="B145" s="57"/>
    </row>
    <row r="146" spans="2:2" x14ac:dyDescent="0.25">
      <c r="B146" s="57"/>
    </row>
    <row r="147" spans="2:2" x14ac:dyDescent="0.25">
      <c r="B147" s="57"/>
    </row>
    <row r="148" spans="2:2" x14ac:dyDescent="0.25">
      <c r="B148" s="57"/>
    </row>
    <row r="245" spans="2:2" x14ac:dyDescent="0.25">
      <c r="B245" s="52"/>
    </row>
    <row r="246" spans="2:2" x14ac:dyDescent="0.25">
      <c r="B246" s="57"/>
    </row>
    <row r="247" spans="2:2" x14ac:dyDescent="0.25">
      <c r="B247" s="57"/>
    </row>
    <row r="250" spans="2:2" x14ac:dyDescent="0.25">
      <c r="B250" s="57"/>
    </row>
    <row r="266" spans="2:2" x14ac:dyDescent="0.25">
      <c r="B266" s="52"/>
    </row>
    <row r="296" spans="2:2" x14ac:dyDescent="0.25">
      <c r="B296" s="42"/>
    </row>
    <row r="297" spans="2:2" x14ac:dyDescent="0.25">
      <c r="B297" s="57"/>
    </row>
    <row r="299" spans="2:2" x14ac:dyDescent="0.25">
      <c r="B299" s="57"/>
    </row>
    <row r="300" spans="2:2" x14ac:dyDescent="0.25">
      <c r="B300" s="57"/>
    </row>
    <row r="301" spans="2:2" x14ac:dyDescent="0.25">
      <c r="B301" s="57"/>
    </row>
    <row r="302" spans="2:2" x14ac:dyDescent="0.25">
      <c r="B302" s="57"/>
    </row>
    <row r="303" spans="2:2" x14ac:dyDescent="0.25">
      <c r="B303" s="57"/>
    </row>
    <row r="304" spans="2:2" x14ac:dyDescent="0.25">
      <c r="B304" s="57"/>
    </row>
    <row r="305" spans="2:2" x14ac:dyDescent="0.25">
      <c r="B305" s="57"/>
    </row>
    <row r="306" spans="2:2" x14ac:dyDescent="0.25">
      <c r="B306" s="57"/>
    </row>
    <row r="307" spans="2:2" x14ac:dyDescent="0.25">
      <c r="B307" s="57"/>
    </row>
    <row r="308" spans="2:2" x14ac:dyDescent="0.25">
      <c r="B308" s="57"/>
    </row>
    <row r="309" spans="2:2" x14ac:dyDescent="0.25">
      <c r="B309" s="57"/>
    </row>
    <row r="310" spans="2:2" x14ac:dyDescent="0.25">
      <c r="B310" s="57"/>
    </row>
    <row r="322" spans="2:2" x14ac:dyDescent="0.25">
      <c r="B322" s="57"/>
    </row>
    <row r="323" spans="2:2" x14ac:dyDescent="0.25">
      <c r="B323" s="57"/>
    </row>
    <row r="324" spans="2:2" x14ac:dyDescent="0.25">
      <c r="B324" s="57"/>
    </row>
    <row r="325" spans="2:2" x14ac:dyDescent="0.25">
      <c r="B325" s="57"/>
    </row>
    <row r="326" spans="2:2" x14ac:dyDescent="0.25">
      <c r="B326" s="57"/>
    </row>
    <row r="327" spans="2:2" x14ac:dyDescent="0.25">
      <c r="B327" s="57"/>
    </row>
    <row r="328" spans="2:2" x14ac:dyDescent="0.25">
      <c r="B328" s="57"/>
    </row>
    <row r="329" spans="2:2" x14ac:dyDescent="0.25">
      <c r="B329" s="57"/>
    </row>
    <row r="330" spans="2:2" x14ac:dyDescent="0.25">
      <c r="B330" s="57"/>
    </row>
    <row r="332" spans="2:2" x14ac:dyDescent="0.25">
      <c r="B332" s="57"/>
    </row>
    <row r="333" spans="2:2" x14ac:dyDescent="0.25">
      <c r="B333" s="57"/>
    </row>
    <row r="334" spans="2:2" x14ac:dyDescent="0.25">
      <c r="B334" s="57"/>
    </row>
    <row r="335" spans="2:2" x14ac:dyDescent="0.25">
      <c r="B335" s="57"/>
    </row>
    <row r="336" spans="2:2" x14ac:dyDescent="0.25">
      <c r="B336" s="57"/>
    </row>
    <row r="338" spans="2:2" x14ac:dyDescent="0.25">
      <c r="B338" s="57"/>
    </row>
    <row r="341" spans="2:2" x14ac:dyDescent="0.25">
      <c r="B341" s="57"/>
    </row>
    <row r="344" spans="2:2" x14ac:dyDescent="0.25">
      <c r="B344" s="57"/>
    </row>
    <row r="345" spans="2:2" x14ac:dyDescent="0.25">
      <c r="B345" s="57"/>
    </row>
    <row r="346" spans="2:2" x14ac:dyDescent="0.25">
      <c r="B346" s="57"/>
    </row>
    <row r="347" spans="2:2" x14ac:dyDescent="0.25">
      <c r="B347" s="57"/>
    </row>
    <row r="348" spans="2:2" x14ac:dyDescent="0.25">
      <c r="B348" s="57"/>
    </row>
    <row r="349" spans="2:2" x14ac:dyDescent="0.25">
      <c r="B349" s="57"/>
    </row>
    <row r="350" spans="2:2" x14ac:dyDescent="0.25">
      <c r="B350" s="57"/>
    </row>
    <row r="351" spans="2:2" x14ac:dyDescent="0.25">
      <c r="B351" s="57"/>
    </row>
    <row r="352" spans="2:2" x14ac:dyDescent="0.25">
      <c r="B352" s="57"/>
    </row>
    <row r="353" spans="2:2" x14ac:dyDescent="0.25">
      <c r="B353" s="57"/>
    </row>
    <row r="354" spans="2:2" x14ac:dyDescent="0.25">
      <c r="B354" s="57"/>
    </row>
    <row r="355" spans="2:2" x14ac:dyDescent="0.25">
      <c r="B355" s="57"/>
    </row>
    <row r="356" spans="2:2" x14ac:dyDescent="0.25">
      <c r="B356" s="57"/>
    </row>
    <row r="357" spans="2:2" x14ac:dyDescent="0.25">
      <c r="B357" s="57"/>
    </row>
    <row r="358" spans="2:2" x14ac:dyDescent="0.25">
      <c r="B358" s="57"/>
    </row>
    <row r="359" spans="2:2" x14ac:dyDescent="0.25">
      <c r="B359" s="57"/>
    </row>
    <row r="360" spans="2:2" x14ac:dyDescent="0.25">
      <c r="B360" s="57"/>
    </row>
    <row r="361" spans="2:2" x14ac:dyDescent="0.25">
      <c r="B361" s="57"/>
    </row>
    <row r="362" spans="2:2" x14ac:dyDescent="0.25">
      <c r="B362" s="57"/>
    </row>
    <row r="366" spans="2:2" x14ac:dyDescent="0.25">
      <c r="B366" s="42"/>
    </row>
    <row r="383" spans="2:2" x14ac:dyDescent="0.25">
      <c r="B383" s="14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5FF63-36C3-4EC1-831A-77599AD81FAB}">
  <sheetPr>
    <tabColor rgb="FF243386"/>
  </sheetPr>
  <dimension ref="C1:N37"/>
  <sheetViews>
    <sheetView zoomScaleNormal="100" workbookViewId="0">
      <selection activeCell="L33" sqref="L33"/>
    </sheetView>
  </sheetViews>
  <sheetFormatPr baseColWidth="10" defaultColWidth="9.140625" defaultRowHeight="15" x14ac:dyDescent="0.25"/>
  <cols>
    <col min="10" max="10" width="14.140625" bestFit="1" customWidth="1"/>
  </cols>
  <sheetData>
    <row r="1" spans="3:14" ht="15.75" thickBot="1" x14ac:dyDescent="0.3"/>
    <row r="2" spans="3:14" ht="36.75" thickTop="1" x14ac:dyDescent="0.55000000000000004">
      <c r="C2" s="149"/>
      <c r="D2" s="194" t="s">
        <v>1069</v>
      </c>
      <c r="E2" s="194"/>
      <c r="F2" s="194"/>
      <c r="G2" s="194"/>
      <c r="H2" s="194"/>
      <c r="I2" s="194"/>
      <c r="J2" s="194"/>
      <c r="K2" s="194"/>
      <c r="L2" s="194"/>
      <c r="M2" s="194"/>
      <c r="N2" s="150"/>
    </row>
    <row r="3" spans="3:14" x14ac:dyDescent="0.25">
      <c r="C3" s="151"/>
      <c r="D3" s="152"/>
      <c r="E3" s="152"/>
      <c r="F3" s="152"/>
      <c r="G3" s="152"/>
      <c r="H3" s="152"/>
      <c r="I3" s="152"/>
      <c r="J3" s="152"/>
      <c r="K3" s="152"/>
      <c r="L3" s="152"/>
      <c r="M3" s="152"/>
      <c r="N3" s="153"/>
    </row>
    <row r="4" spans="3:14" ht="26.25" x14ac:dyDescent="0.4">
      <c r="C4" s="151"/>
      <c r="D4" s="195" t="s">
        <v>1070</v>
      </c>
      <c r="E4" s="195"/>
      <c r="F4" s="195"/>
      <c r="G4" s="195"/>
      <c r="H4" s="195"/>
      <c r="I4" s="195"/>
      <c r="J4" s="195"/>
      <c r="K4" s="195"/>
      <c r="L4" s="195"/>
      <c r="M4" s="195"/>
      <c r="N4" s="153"/>
    </row>
    <row r="5" spans="3:14" ht="15.75" thickBot="1" x14ac:dyDescent="0.3">
      <c r="C5" s="151"/>
      <c r="D5" s="154"/>
      <c r="E5" s="154"/>
      <c r="F5" s="154"/>
      <c r="G5" s="154"/>
      <c r="H5" s="154"/>
      <c r="I5" s="154"/>
      <c r="J5" s="154"/>
      <c r="K5" s="154"/>
      <c r="L5" s="154"/>
      <c r="M5" s="155"/>
      <c r="N5" s="153"/>
    </row>
    <row r="6" spans="3:14" ht="15.75" thickTop="1" x14ac:dyDescent="0.25">
      <c r="C6" s="151"/>
      <c r="M6" s="156"/>
      <c r="N6" s="153"/>
    </row>
    <row r="7" spans="3:14" x14ac:dyDescent="0.25">
      <c r="C7" s="151"/>
      <c r="N7" s="153"/>
    </row>
    <row r="8" spans="3:14" ht="16.5" thickBot="1" x14ac:dyDescent="0.3">
      <c r="C8" s="151"/>
      <c r="D8" s="157" t="s">
        <v>1071</v>
      </c>
      <c r="E8" s="158"/>
      <c r="F8" s="158"/>
      <c r="M8" s="156"/>
      <c r="N8" s="153"/>
    </row>
    <row r="9" spans="3:14" ht="15.75" thickTop="1" x14ac:dyDescent="0.25">
      <c r="C9" s="151"/>
      <c r="M9" s="156"/>
      <c r="N9" s="153"/>
    </row>
    <row r="10" spans="3:14" x14ac:dyDescent="0.25">
      <c r="C10" s="151"/>
      <c r="D10" s="159" t="s">
        <v>1072</v>
      </c>
      <c r="E10" s="159"/>
      <c r="F10" s="159"/>
      <c r="G10" s="159"/>
      <c r="H10" s="159"/>
      <c r="I10" s="159"/>
      <c r="J10" s="159" t="s">
        <v>1073</v>
      </c>
      <c r="K10" s="160">
        <v>0.1</v>
      </c>
      <c r="L10" s="160">
        <v>0.2</v>
      </c>
      <c r="M10" s="160">
        <v>0.3</v>
      </c>
      <c r="N10" s="153"/>
    </row>
    <row r="11" spans="3:14" x14ac:dyDescent="0.25">
      <c r="C11" s="151"/>
      <c r="D11" s="196" t="s">
        <v>1074</v>
      </c>
      <c r="E11" s="197"/>
      <c r="F11" s="197"/>
      <c r="G11" s="197"/>
      <c r="H11" s="197"/>
      <c r="I11" s="198"/>
      <c r="J11" s="161">
        <v>79428.596223510001</v>
      </c>
      <c r="K11" s="161">
        <v>76353.150092229349</v>
      </c>
      <c r="L11" s="161">
        <v>72886.607534985145</v>
      </c>
      <c r="M11" s="161">
        <v>68156.91780879932</v>
      </c>
      <c r="N11" s="153"/>
    </row>
    <row r="12" spans="3:14" x14ac:dyDescent="0.25">
      <c r="C12" s="151"/>
      <c r="D12" s="191" t="s">
        <v>1075</v>
      </c>
      <c r="E12" s="192"/>
      <c r="F12" s="192"/>
      <c r="G12" s="192"/>
      <c r="H12" s="192"/>
      <c r="I12" s="193"/>
      <c r="J12" s="162">
        <v>59.92568510857371</v>
      </c>
      <c r="K12" s="162">
        <v>63.939157196309829</v>
      </c>
      <c r="L12" s="162">
        <v>71.931551845848347</v>
      </c>
      <c r="M12" s="162">
        <v>82.207487823826597</v>
      </c>
      <c r="N12" s="153"/>
    </row>
    <row r="13" spans="3:14" x14ac:dyDescent="0.25">
      <c r="C13" s="151"/>
      <c r="D13" s="191" t="s">
        <v>1076</v>
      </c>
      <c r="E13" s="192"/>
      <c r="F13" s="192"/>
      <c r="G13" s="192"/>
      <c r="H13" s="192"/>
      <c r="I13" s="193"/>
      <c r="J13" s="163">
        <v>78711.294031539626</v>
      </c>
      <c r="K13" s="163">
        <v>75523.376357968984</v>
      </c>
      <c r="L13" s="163">
        <v>72056.83380072478</v>
      </c>
      <c r="M13" s="163">
        <v>67327.144074538955</v>
      </c>
      <c r="N13" s="153"/>
    </row>
    <row r="14" spans="3:14" x14ac:dyDescent="0.25">
      <c r="C14" s="151"/>
      <c r="D14" s="191" t="s">
        <v>1077</v>
      </c>
      <c r="E14" s="192"/>
      <c r="F14" s="192"/>
      <c r="G14" s="192"/>
      <c r="H14" s="192"/>
      <c r="I14" s="193"/>
      <c r="J14" s="163">
        <v>72269.150999999998</v>
      </c>
      <c r="K14" s="163">
        <v>72269.150999999998</v>
      </c>
      <c r="L14" s="163">
        <v>72269.150999999998</v>
      </c>
      <c r="M14" s="163">
        <v>72269.150999999998</v>
      </c>
      <c r="N14" s="153"/>
    </row>
    <row r="15" spans="3:14" x14ac:dyDescent="0.25">
      <c r="C15" s="151"/>
      <c r="D15" s="191" t="s">
        <v>1078</v>
      </c>
      <c r="E15" s="192"/>
      <c r="F15" s="192"/>
      <c r="G15" s="192"/>
      <c r="H15" s="192"/>
      <c r="I15" s="193"/>
      <c r="J15" s="164">
        <v>8.9140981212573411E-2</v>
      </c>
      <c r="K15" s="164">
        <v>4.5029245714661714E-2</v>
      </c>
      <c r="L15" s="164">
        <v>-2.9378676286817562E-3</v>
      </c>
      <c r="M15" s="164">
        <v>-6.8383353852614737E-2</v>
      </c>
      <c r="N15" s="153"/>
    </row>
    <row r="16" spans="3:14" x14ac:dyDescent="0.25">
      <c r="C16" s="151"/>
      <c r="N16" s="153"/>
    </row>
    <row r="17" spans="3:14" x14ac:dyDescent="0.25">
      <c r="C17" s="151"/>
      <c r="J17" s="165"/>
      <c r="K17" s="165"/>
      <c r="L17" s="165"/>
      <c r="M17" s="165"/>
      <c r="N17" s="153"/>
    </row>
    <row r="18" spans="3:14" ht="16.5" thickBot="1" x14ac:dyDescent="0.3">
      <c r="C18" s="151"/>
      <c r="D18" s="157" t="s">
        <v>1079</v>
      </c>
      <c r="E18" s="158"/>
      <c r="F18" s="158"/>
      <c r="N18" s="153"/>
    </row>
    <row r="19" spans="3:14" ht="15.75" thickTop="1" x14ac:dyDescent="0.25">
      <c r="C19" s="151"/>
      <c r="D19" t="s">
        <v>1080</v>
      </c>
      <c r="N19" s="153"/>
    </row>
    <row r="20" spans="3:14" x14ac:dyDescent="0.25">
      <c r="C20" s="151"/>
      <c r="D20" s="182"/>
      <c r="E20" s="183"/>
      <c r="F20" s="183"/>
      <c r="G20" s="183"/>
      <c r="H20" s="183"/>
      <c r="I20" s="183"/>
      <c r="J20" s="183"/>
      <c r="K20" s="183"/>
      <c r="L20" s="183"/>
      <c r="M20" s="184"/>
      <c r="N20" s="153"/>
    </row>
    <row r="21" spans="3:14" x14ac:dyDescent="0.25">
      <c r="C21" s="151"/>
      <c r="D21" s="182"/>
      <c r="E21" s="183"/>
      <c r="F21" s="183"/>
      <c r="G21" s="183"/>
      <c r="H21" s="183"/>
      <c r="I21" s="183"/>
      <c r="J21" s="183"/>
      <c r="K21" s="183"/>
      <c r="L21" s="183"/>
      <c r="M21" s="184"/>
      <c r="N21" s="153"/>
    </row>
    <row r="22" spans="3:14" x14ac:dyDescent="0.25">
      <c r="C22" s="151"/>
      <c r="D22" s="182"/>
      <c r="E22" s="183"/>
      <c r="F22" s="183"/>
      <c r="G22" s="183"/>
      <c r="H22" s="183"/>
      <c r="I22" s="183"/>
      <c r="J22" s="183"/>
      <c r="K22" s="183"/>
      <c r="L22" s="183"/>
      <c r="M22" s="184"/>
      <c r="N22" s="153"/>
    </row>
    <row r="23" spans="3:14" x14ac:dyDescent="0.25">
      <c r="C23" s="151"/>
      <c r="D23" s="182"/>
      <c r="E23" s="183"/>
      <c r="F23" s="183"/>
      <c r="G23" s="183"/>
      <c r="H23" s="183"/>
      <c r="I23" s="183"/>
      <c r="J23" s="183"/>
      <c r="K23" s="183"/>
      <c r="L23" s="183"/>
      <c r="M23" s="184"/>
      <c r="N23" s="153"/>
    </row>
    <row r="24" spans="3:14" x14ac:dyDescent="0.25">
      <c r="C24" s="151"/>
      <c r="D24" s="166"/>
      <c r="E24" s="167"/>
      <c r="F24" s="167"/>
      <c r="G24" s="167"/>
      <c r="H24" s="167"/>
      <c r="I24" s="167"/>
      <c r="J24" s="167"/>
      <c r="K24" s="167"/>
      <c r="L24" s="167"/>
      <c r="M24" s="168"/>
      <c r="N24" s="153"/>
    </row>
    <row r="25" spans="3:14" x14ac:dyDescent="0.25">
      <c r="C25" s="151"/>
      <c r="D25" s="166"/>
      <c r="E25" s="167"/>
      <c r="F25" s="167"/>
      <c r="G25" s="167"/>
      <c r="H25" s="167"/>
      <c r="I25" s="167"/>
      <c r="J25" s="167"/>
      <c r="K25" s="167"/>
      <c r="L25" s="167"/>
      <c r="M25" s="168"/>
      <c r="N25" s="153"/>
    </row>
    <row r="26" spans="3:14" x14ac:dyDescent="0.25">
      <c r="C26" s="151"/>
      <c r="D26" s="182"/>
      <c r="E26" s="183"/>
      <c r="F26" s="183"/>
      <c r="G26" s="183"/>
      <c r="H26" s="183"/>
      <c r="I26" s="183"/>
      <c r="J26" s="183"/>
      <c r="K26" s="183"/>
      <c r="L26" s="183"/>
      <c r="M26" s="184"/>
      <c r="N26" s="153"/>
    </row>
    <row r="27" spans="3:14" x14ac:dyDescent="0.25">
      <c r="C27" s="151"/>
      <c r="D27" s="182"/>
      <c r="E27" s="183"/>
      <c r="F27" s="183"/>
      <c r="G27" s="183"/>
      <c r="H27" s="183"/>
      <c r="I27" s="183"/>
      <c r="J27" s="183"/>
      <c r="K27" s="183"/>
      <c r="L27" s="183"/>
      <c r="M27" s="184"/>
      <c r="N27" s="153"/>
    </row>
    <row r="28" spans="3:14" x14ac:dyDescent="0.25">
      <c r="C28" s="151"/>
      <c r="D28" s="166"/>
      <c r="E28" s="167"/>
      <c r="F28" s="167"/>
      <c r="G28" s="167"/>
      <c r="H28" s="167"/>
      <c r="I28" s="167"/>
      <c r="J28" s="167"/>
      <c r="K28" s="167"/>
      <c r="L28" s="167"/>
      <c r="M28" s="168"/>
      <c r="N28" s="153"/>
    </row>
    <row r="29" spans="3:14" x14ac:dyDescent="0.25">
      <c r="C29" s="151"/>
      <c r="D29" s="166"/>
      <c r="E29" s="167"/>
      <c r="F29" s="167"/>
      <c r="G29" s="167"/>
      <c r="H29" s="167"/>
      <c r="I29" s="167"/>
      <c r="J29" s="167"/>
      <c r="K29" s="167"/>
      <c r="L29" s="167"/>
      <c r="M29" s="168"/>
      <c r="N29" s="153"/>
    </row>
    <row r="30" spans="3:14" x14ac:dyDescent="0.25">
      <c r="C30" s="151"/>
      <c r="D30" s="166"/>
      <c r="E30" s="167"/>
      <c r="F30" s="167"/>
      <c r="G30" s="167"/>
      <c r="H30" s="167"/>
      <c r="I30" s="167"/>
      <c r="J30" s="167"/>
      <c r="K30" s="167"/>
      <c r="L30" s="167"/>
      <c r="M30" s="168"/>
      <c r="N30" s="153"/>
    </row>
    <row r="31" spans="3:14" x14ac:dyDescent="0.25">
      <c r="C31" s="151"/>
      <c r="N31" s="153"/>
    </row>
    <row r="32" spans="3:14" x14ac:dyDescent="0.25">
      <c r="C32" s="151"/>
      <c r="N32" s="153"/>
    </row>
    <row r="33" spans="3:14" x14ac:dyDescent="0.25">
      <c r="C33" s="151"/>
      <c r="N33" s="153"/>
    </row>
    <row r="34" spans="3:14" x14ac:dyDescent="0.25">
      <c r="C34" s="185"/>
      <c r="D34" s="186"/>
      <c r="E34" s="186"/>
      <c r="F34" s="186"/>
      <c r="G34" s="186"/>
      <c r="H34" s="186"/>
      <c r="I34" s="186"/>
      <c r="J34" s="186"/>
      <c r="K34" s="186"/>
      <c r="L34" s="186"/>
      <c r="M34" s="186"/>
      <c r="N34" s="187"/>
    </row>
    <row r="35" spans="3:14" x14ac:dyDescent="0.25">
      <c r="C35" s="185"/>
      <c r="D35" s="186"/>
      <c r="E35" s="186"/>
      <c r="F35" s="186"/>
      <c r="G35" s="186"/>
      <c r="H35" s="186"/>
      <c r="I35" s="186"/>
      <c r="J35" s="186"/>
      <c r="K35" s="186"/>
      <c r="L35" s="186"/>
      <c r="M35" s="186"/>
      <c r="N35" s="187"/>
    </row>
    <row r="36" spans="3:14" ht="15.75" thickBot="1" x14ac:dyDescent="0.3">
      <c r="C36" s="188"/>
      <c r="D36" s="189"/>
      <c r="E36" s="189"/>
      <c r="F36" s="189"/>
      <c r="G36" s="189"/>
      <c r="H36" s="189"/>
      <c r="I36" s="189"/>
      <c r="J36" s="189"/>
      <c r="K36" s="189"/>
      <c r="L36" s="189"/>
      <c r="M36" s="189"/>
      <c r="N36" s="190"/>
    </row>
    <row r="37" spans="3:14" ht="15.75" thickTop="1" x14ac:dyDescent="0.25"/>
  </sheetData>
  <mergeCells count="14">
    <mergeCell ref="D14:I14"/>
    <mergeCell ref="D2:M2"/>
    <mergeCell ref="D4:M4"/>
    <mergeCell ref="D11:I11"/>
    <mergeCell ref="D12:I12"/>
    <mergeCell ref="D13:I13"/>
    <mergeCell ref="D27:M27"/>
    <mergeCell ref="C34:N36"/>
    <mergeCell ref="D15:I15"/>
    <mergeCell ref="D20:M20"/>
    <mergeCell ref="D21:M21"/>
    <mergeCell ref="D22:M22"/>
    <mergeCell ref="D23:M23"/>
    <mergeCell ref="D26:M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16BAE-DFC2-495E-9235-D2662F2BD144}">
  <sheetPr>
    <tabColor rgb="FF243386"/>
  </sheetPr>
  <dimension ref="A1:N112"/>
  <sheetViews>
    <sheetView zoomScale="80" zoomScaleNormal="80" workbookViewId="0">
      <selection activeCell="C75" sqref="C75:C76"/>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7.28515625" style="34" customWidth="1"/>
    <col min="9" max="9" width="92" style="34" customWidth="1"/>
    <col min="10" max="11" width="47.7109375" style="34" customWidth="1"/>
    <col min="12" max="12" width="7.28515625" style="34" customWidth="1"/>
    <col min="13" max="13" width="25.7109375" style="34" customWidth="1"/>
    <col min="14" max="14" width="25.7109375" style="30" customWidth="1"/>
    <col min="15" max="16384" width="8.85546875" style="76"/>
  </cols>
  <sheetData>
    <row r="1" spans="1:13" ht="45" customHeight="1" x14ac:dyDescent="0.25">
      <c r="A1" s="199" t="s">
        <v>1081</v>
      </c>
      <c r="B1" s="199"/>
    </row>
    <row r="2" spans="1:13" ht="31.5" x14ac:dyDescent="0.25">
      <c r="A2" s="1" t="s">
        <v>1082</v>
      </c>
      <c r="B2" s="1"/>
      <c r="C2" s="30"/>
      <c r="D2" s="30"/>
      <c r="E2" s="30"/>
      <c r="F2" s="114" t="s">
        <v>17</v>
      </c>
      <c r="G2" s="134"/>
      <c r="H2" s="30"/>
      <c r="I2" s="1"/>
      <c r="J2" s="30"/>
      <c r="K2" s="30"/>
      <c r="L2" s="30"/>
      <c r="M2" s="30"/>
    </row>
    <row r="3" spans="1:13" ht="15.75" thickBot="1" x14ac:dyDescent="0.3">
      <c r="A3" s="30"/>
      <c r="B3" s="33"/>
      <c r="C3" s="33"/>
      <c r="D3" s="30"/>
      <c r="E3" s="30"/>
      <c r="F3" s="30"/>
      <c r="G3" s="30"/>
      <c r="H3" s="30"/>
      <c r="L3" s="30"/>
      <c r="M3" s="30"/>
    </row>
    <row r="4" spans="1:13" ht="19.5" thickBot="1" x14ac:dyDescent="0.3">
      <c r="A4" s="35"/>
      <c r="B4" s="36" t="s">
        <v>18</v>
      </c>
      <c r="C4" s="37" t="s">
        <v>19</v>
      </c>
      <c r="D4" s="35"/>
      <c r="E4" s="35"/>
      <c r="F4" s="30"/>
      <c r="G4" s="30"/>
      <c r="H4" s="30"/>
      <c r="I4" s="48" t="s">
        <v>1083</v>
      </c>
      <c r="J4" s="146" t="s">
        <v>1040</v>
      </c>
      <c r="L4" s="30"/>
      <c r="M4" s="30"/>
    </row>
    <row r="5" spans="1:13" ht="15.75" thickBot="1" x14ac:dyDescent="0.3">
      <c r="H5" s="30"/>
      <c r="I5" s="169" t="s">
        <v>1042</v>
      </c>
      <c r="J5" s="34" t="s">
        <v>117</v>
      </c>
      <c r="L5" s="30"/>
      <c r="M5" s="30"/>
    </row>
    <row r="6" spans="1:13" ht="18.75" x14ac:dyDescent="0.25">
      <c r="A6" s="40"/>
      <c r="B6" s="41" t="s">
        <v>1084</v>
      </c>
      <c r="C6" s="40"/>
      <c r="E6" s="42"/>
      <c r="F6" s="42"/>
      <c r="G6" s="42"/>
      <c r="H6" s="30"/>
      <c r="I6" s="169" t="s">
        <v>1044</v>
      </c>
      <c r="J6" s="34" t="s">
        <v>886</v>
      </c>
      <c r="L6" s="30"/>
      <c r="M6" s="30"/>
    </row>
    <row r="7" spans="1:13" x14ac:dyDescent="0.25">
      <c r="B7" s="44" t="s">
        <v>1085</v>
      </c>
      <c r="H7" s="30"/>
      <c r="I7" s="169" t="s">
        <v>1046</v>
      </c>
      <c r="J7" s="34" t="s">
        <v>1047</v>
      </c>
      <c r="L7" s="30"/>
      <c r="M7" s="30"/>
    </row>
    <row r="8" spans="1:13" x14ac:dyDescent="0.25">
      <c r="B8" s="44" t="s">
        <v>1086</v>
      </c>
      <c r="H8" s="30"/>
      <c r="I8" s="169" t="s">
        <v>1087</v>
      </c>
      <c r="J8" s="34" t="s">
        <v>1088</v>
      </c>
      <c r="L8" s="30"/>
      <c r="M8" s="30"/>
    </row>
    <row r="9" spans="1:13" ht="15.75" thickBot="1" x14ac:dyDescent="0.3">
      <c r="B9" s="46" t="s">
        <v>1089</v>
      </c>
      <c r="H9" s="30"/>
      <c r="L9" s="30"/>
      <c r="M9" s="30"/>
    </row>
    <row r="10" spans="1:13" x14ac:dyDescent="0.25">
      <c r="B10" s="47"/>
      <c r="H10" s="30"/>
      <c r="I10" s="170" t="s">
        <v>1090</v>
      </c>
      <c r="L10" s="30"/>
      <c r="M10" s="30"/>
    </row>
    <row r="11" spans="1:13" x14ac:dyDescent="0.25">
      <c r="B11" s="47"/>
      <c r="H11" s="30"/>
      <c r="I11" s="170" t="s">
        <v>1091</v>
      </c>
      <c r="L11" s="30"/>
      <c r="M11" s="30"/>
    </row>
    <row r="12" spans="1:13" ht="37.5" x14ac:dyDescent="0.25">
      <c r="A12" s="48" t="s">
        <v>28</v>
      </c>
      <c r="B12" s="48" t="s">
        <v>1092</v>
      </c>
      <c r="C12" s="49"/>
      <c r="D12" s="49"/>
      <c r="E12" s="49"/>
      <c r="F12" s="49"/>
      <c r="G12" s="49"/>
      <c r="H12" s="30"/>
      <c r="L12" s="30"/>
      <c r="M12" s="30"/>
    </row>
    <row r="13" spans="1:13" ht="15" customHeight="1" x14ac:dyDescent="0.25">
      <c r="A13" s="60"/>
      <c r="B13" s="61" t="s">
        <v>1093</v>
      </c>
      <c r="C13" s="60" t="s">
        <v>1094</v>
      </c>
      <c r="D13" s="60" t="s">
        <v>1095</v>
      </c>
      <c r="E13" s="62"/>
      <c r="F13" s="88"/>
      <c r="G13" s="88"/>
      <c r="H13" s="30"/>
      <c r="L13" s="30"/>
      <c r="M13" s="30"/>
    </row>
    <row r="14" spans="1:13" x14ac:dyDescent="0.25">
      <c r="A14" s="34" t="s">
        <v>1096</v>
      </c>
      <c r="B14" s="57" t="s">
        <v>1097</v>
      </c>
      <c r="C14" s="171" t="s">
        <v>1098</v>
      </c>
      <c r="D14" s="171" t="s">
        <v>1099</v>
      </c>
      <c r="E14" s="42"/>
      <c r="F14" s="42"/>
      <c r="G14" s="42"/>
      <c r="H14" s="30"/>
      <c r="L14" s="30"/>
      <c r="M14" s="30"/>
    </row>
    <row r="15" spans="1:13" x14ac:dyDescent="0.25">
      <c r="A15" s="34" t="s">
        <v>1100</v>
      </c>
      <c r="B15" s="57" t="s">
        <v>472</v>
      </c>
      <c r="C15" s="171" t="s">
        <v>1098</v>
      </c>
      <c r="D15" s="171" t="s">
        <v>1099</v>
      </c>
      <c r="E15" s="42"/>
      <c r="F15" s="42"/>
      <c r="G15" s="42"/>
      <c r="H15" s="30"/>
      <c r="L15" s="30"/>
      <c r="M15" s="30"/>
    </row>
    <row r="16" spans="1:13" x14ac:dyDescent="0.25">
      <c r="A16" s="34" t="s">
        <v>1101</v>
      </c>
      <c r="B16" s="57" t="s">
        <v>1102</v>
      </c>
      <c r="C16" s="172" t="s">
        <v>886</v>
      </c>
      <c r="D16" s="172" t="s">
        <v>886</v>
      </c>
      <c r="E16" s="42"/>
      <c r="F16" s="42"/>
      <c r="G16" s="42"/>
      <c r="H16" s="30"/>
      <c r="L16" s="30"/>
      <c r="M16" s="30"/>
    </row>
    <row r="17" spans="1:13" x14ac:dyDescent="0.25">
      <c r="A17" s="34" t="s">
        <v>1103</v>
      </c>
      <c r="B17" s="57" t="s">
        <v>1104</v>
      </c>
      <c r="C17" s="172" t="s">
        <v>886</v>
      </c>
      <c r="D17" s="172" t="s">
        <v>886</v>
      </c>
      <c r="E17" s="42"/>
      <c r="F17" s="42"/>
      <c r="G17" s="42"/>
      <c r="H17" s="30"/>
      <c r="L17" s="30"/>
      <c r="M17" s="30"/>
    </row>
    <row r="18" spans="1:13" x14ac:dyDescent="0.25">
      <c r="A18" s="34" t="s">
        <v>1105</v>
      </c>
      <c r="B18" s="57" t="s">
        <v>1106</v>
      </c>
      <c r="C18" s="171" t="s">
        <v>1098</v>
      </c>
      <c r="D18" s="171" t="s">
        <v>1099</v>
      </c>
      <c r="E18" s="42"/>
      <c r="F18" s="42"/>
      <c r="G18" s="42"/>
      <c r="H18" s="30"/>
      <c r="L18" s="30"/>
      <c r="M18" s="30"/>
    </row>
    <row r="19" spans="1:13" x14ac:dyDescent="0.25">
      <c r="A19" s="34" t="s">
        <v>1107</v>
      </c>
      <c r="B19" s="57" t="s">
        <v>1108</v>
      </c>
      <c r="C19" s="172" t="s">
        <v>886</v>
      </c>
      <c r="D19" s="172" t="s">
        <v>886</v>
      </c>
      <c r="E19" s="42"/>
      <c r="F19" s="42"/>
      <c r="G19" s="42"/>
      <c r="H19" s="30"/>
      <c r="L19" s="30"/>
      <c r="M19" s="30"/>
    </row>
    <row r="20" spans="1:13" x14ac:dyDescent="0.25">
      <c r="A20" s="34" t="s">
        <v>1109</v>
      </c>
      <c r="B20" s="57" t="s">
        <v>1110</v>
      </c>
      <c r="C20" s="171" t="s">
        <v>1098</v>
      </c>
      <c r="D20" s="171" t="s">
        <v>1099</v>
      </c>
      <c r="E20" s="42"/>
      <c r="F20" s="42"/>
      <c r="G20" s="42"/>
      <c r="H20" s="30"/>
      <c r="L20" s="30"/>
      <c r="M20" s="30"/>
    </row>
    <row r="21" spans="1:13" x14ac:dyDescent="0.25">
      <c r="A21" s="34" t="s">
        <v>1111</v>
      </c>
      <c r="B21" s="57" t="s">
        <v>1112</v>
      </c>
      <c r="C21" s="172" t="s">
        <v>886</v>
      </c>
      <c r="D21" s="172" t="s">
        <v>886</v>
      </c>
      <c r="E21" s="42"/>
      <c r="F21" s="42"/>
      <c r="G21" s="42"/>
      <c r="H21" s="30"/>
      <c r="L21" s="30"/>
      <c r="M21" s="30"/>
    </row>
    <row r="22" spans="1:13" x14ac:dyDescent="0.25">
      <c r="A22" s="34" t="s">
        <v>1113</v>
      </c>
      <c r="B22" s="57" t="s">
        <v>1114</v>
      </c>
      <c r="C22" s="172" t="s">
        <v>886</v>
      </c>
      <c r="D22" s="172" t="s">
        <v>886</v>
      </c>
      <c r="E22" s="42"/>
      <c r="F22" s="42"/>
      <c r="G22" s="42"/>
      <c r="H22" s="30"/>
      <c r="L22" s="30"/>
      <c r="M22" s="30"/>
    </row>
    <row r="23" spans="1:13" x14ac:dyDescent="0.25">
      <c r="A23" s="34" t="s">
        <v>1115</v>
      </c>
      <c r="B23" s="57" t="s">
        <v>1116</v>
      </c>
      <c r="C23" s="172" t="s">
        <v>1117</v>
      </c>
      <c r="D23" s="172" t="s">
        <v>886</v>
      </c>
      <c r="E23" s="42"/>
      <c r="F23" s="42"/>
      <c r="G23" s="42"/>
      <c r="H23" s="30"/>
      <c r="L23" s="30"/>
      <c r="M23" s="30"/>
    </row>
    <row r="24" spans="1:13" x14ac:dyDescent="0.25">
      <c r="A24" s="34" t="s">
        <v>1118</v>
      </c>
      <c r="B24" s="57" t="s">
        <v>1119</v>
      </c>
      <c r="C24" s="172" t="s">
        <v>1120</v>
      </c>
      <c r="D24" s="172" t="s">
        <v>886</v>
      </c>
      <c r="E24" s="42"/>
      <c r="F24" s="42"/>
      <c r="G24" s="42"/>
      <c r="H24" s="30"/>
      <c r="L24" s="30"/>
      <c r="M24" s="30"/>
    </row>
    <row r="25" spans="1:13" hidden="1" outlineLevel="1" x14ac:dyDescent="0.25">
      <c r="A25" s="34" t="s">
        <v>1121</v>
      </c>
      <c r="B25" s="55"/>
      <c r="E25" s="42"/>
      <c r="F25" s="42"/>
      <c r="G25" s="42"/>
      <c r="H25" s="30"/>
      <c r="L25" s="30"/>
      <c r="M25" s="30"/>
    </row>
    <row r="26" spans="1:13" hidden="1" outlineLevel="1" x14ac:dyDescent="0.25">
      <c r="A26" s="34" t="s">
        <v>1122</v>
      </c>
      <c r="B26" s="55"/>
      <c r="E26" s="42"/>
      <c r="F26" s="42"/>
      <c r="G26" s="42"/>
      <c r="H26" s="30"/>
      <c r="L26" s="30"/>
      <c r="M26" s="30"/>
    </row>
    <row r="27" spans="1:13" hidden="1" outlineLevel="1" x14ac:dyDescent="0.25">
      <c r="A27" s="34" t="s">
        <v>1123</v>
      </c>
      <c r="B27" s="55"/>
      <c r="E27" s="42"/>
      <c r="F27" s="42"/>
      <c r="G27" s="42"/>
      <c r="H27" s="30"/>
      <c r="L27" s="30"/>
      <c r="M27" s="30"/>
    </row>
    <row r="28" spans="1:13" hidden="1" outlineLevel="1" x14ac:dyDescent="0.25">
      <c r="A28" s="34" t="s">
        <v>1124</v>
      </c>
      <c r="B28" s="55"/>
      <c r="E28" s="42"/>
      <c r="F28" s="42"/>
      <c r="G28" s="42"/>
      <c r="H28" s="30"/>
      <c r="L28" s="30"/>
      <c r="M28" s="30"/>
    </row>
    <row r="29" spans="1:13" hidden="1" outlineLevel="1" x14ac:dyDescent="0.25">
      <c r="A29" s="34" t="s">
        <v>1125</v>
      </c>
      <c r="B29" s="55"/>
      <c r="E29" s="42"/>
      <c r="F29" s="42"/>
      <c r="G29" s="42"/>
      <c r="H29" s="30"/>
      <c r="L29" s="30"/>
      <c r="M29" s="30"/>
    </row>
    <row r="30" spans="1:13" hidden="1" outlineLevel="1" x14ac:dyDescent="0.25">
      <c r="A30" s="34" t="s">
        <v>1126</v>
      </c>
      <c r="B30" s="55"/>
      <c r="E30" s="42"/>
      <c r="F30" s="42"/>
      <c r="G30" s="42"/>
      <c r="H30" s="30"/>
      <c r="L30" s="30"/>
      <c r="M30" s="30"/>
    </row>
    <row r="31" spans="1:13" hidden="1" outlineLevel="1" x14ac:dyDescent="0.25">
      <c r="A31" s="34" t="s">
        <v>1127</v>
      </c>
      <c r="B31" s="55"/>
      <c r="E31" s="42"/>
      <c r="F31" s="42"/>
      <c r="G31" s="42"/>
      <c r="H31" s="30"/>
      <c r="L31" s="30"/>
      <c r="M31" s="30"/>
    </row>
    <row r="32" spans="1:13" hidden="1" outlineLevel="1" x14ac:dyDescent="0.25">
      <c r="A32" s="34" t="s">
        <v>1128</v>
      </c>
      <c r="B32" s="55"/>
      <c r="E32" s="42"/>
      <c r="F32" s="42"/>
      <c r="G32" s="42"/>
      <c r="H32" s="30"/>
      <c r="L32" s="30"/>
      <c r="M32" s="30"/>
    </row>
    <row r="33" spans="1:13" ht="18.75" collapsed="1" x14ac:dyDescent="0.25">
      <c r="A33" s="49"/>
      <c r="B33" s="48" t="s">
        <v>1086</v>
      </c>
      <c r="C33" s="49"/>
      <c r="D33" s="49"/>
      <c r="E33" s="49"/>
      <c r="F33" s="49"/>
      <c r="G33" s="49"/>
      <c r="H33" s="30"/>
      <c r="L33" s="30"/>
      <c r="M33" s="30"/>
    </row>
    <row r="34" spans="1:13" ht="15" customHeight="1" x14ac:dyDescent="0.25">
      <c r="A34" s="60"/>
      <c r="B34" s="61" t="s">
        <v>1129</v>
      </c>
      <c r="C34" s="60" t="s">
        <v>1130</v>
      </c>
      <c r="D34" s="60" t="s">
        <v>1095</v>
      </c>
      <c r="E34" s="60" t="s">
        <v>1131</v>
      </c>
      <c r="F34" s="88"/>
      <c r="G34" s="88"/>
      <c r="H34" s="30"/>
      <c r="L34" s="30"/>
      <c r="M34" s="30"/>
    </row>
    <row r="35" spans="1:13" x14ac:dyDescent="0.25">
      <c r="A35" s="34" t="s">
        <v>1132</v>
      </c>
      <c r="B35" s="171" t="s">
        <v>1098</v>
      </c>
      <c r="C35" s="172" t="s">
        <v>886</v>
      </c>
      <c r="D35" s="171" t="s">
        <v>1099</v>
      </c>
      <c r="E35" s="171" t="s">
        <v>1133</v>
      </c>
      <c r="F35" s="173"/>
      <c r="G35" s="173"/>
      <c r="H35" s="30"/>
      <c r="L35" s="30"/>
      <c r="M35" s="30"/>
    </row>
    <row r="36" spans="1:13" x14ac:dyDescent="0.25">
      <c r="A36" s="34" t="s">
        <v>1134</v>
      </c>
      <c r="B36" s="171" t="s">
        <v>1098</v>
      </c>
      <c r="C36" s="172" t="s">
        <v>886</v>
      </c>
      <c r="D36" s="171" t="s">
        <v>1099</v>
      </c>
      <c r="E36" s="171" t="s">
        <v>1135</v>
      </c>
      <c r="H36" s="30"/>
      <c r="L36" s="30"/>
      <c r="M36" s="30"/>
    </row>
    <row r="37" spans="1:13" hidden="1" x14ac:dyDescent="0.25">
      <c r="A37" s="34" t="s">
        <v>1136</v>
      </c>
      <c r="B37" s="57" t="s">
        <v>1137</v>
      </c>
      <c r="C37" s="34" t="s">
        <v>453</v>
      </c>
      <c r="D37" s="34" t="s">
        <v>453</v>
      </c>
      <c r="E37" s="34" t="s">
        <v>453</v>
      </c>
      <c r="H37" s="30"/>
      <c r="L37" s="30"/>
      <c r="M37" s="30"/>
    </row>
    <row r="38" spans="1:13" hidden="1" x14ac:dyDescent="0.25">
      <c r="A38" s="34" t="s">
        <v>1138</v>
      </c>
      <c r="B38" s="57" t="s">
        <v>1139</v>
      </c>
      <c r="C38" s="34" t="s">
        <v>453</v>
      </c>
      <c r="D38" s="34" t="s">
        <v>453</v>
      </c>
      <c r="E38" s="34" t="s">
        <v>453</v>
      </c>
      <c r="H38" s="30"/>
      <c r="L38" s="30"/>
      <c r="M38" s="30"/>
    </row>
    <row r="39" spans="1:13" hidden="1" x14ac:dyDescent="0.25">
      <c r="A39" s="34" t="s">
        <v>1140</v>
      </c>
      <c r="B39" s="57" t="s">
        <v>1141</v>
      </c>
      <c r="C39" s="34" t="s">
        <v>453</v>
      </c>
      <c r="D39" s="34" t="s">
        <v>453</v>
      </c>
      <c r="E39" s="34" t="s">
        <v>453</v>
      </c>
      <c r="H39" s="30"/>
      <c r="L39" s="30"/>
      <c r="M39" s="30"/>
    </row>
    <row r="40" spans="1:13" hidden="1" x14ac:dyDescent="0.25">
      <c r="A40" s="34" t="s">
        <v>1142</v>
      </c>
      <c r="B40" s="57" t="s">
        <v>1143</v>
      </c>
      <c r="C40" s="34" t="s">
        <v>453</v>
      </c>
      <c r="D40" s="34" t="s">
        <v>453</v>
      </c>
      <c r="E40" s="34" t="s">
        <v>453</v>
      </c>
      <c r="H40" s="30"/>
      <c r="L40" s="30"/>
      <c r="M40" s="30"/>
    </row>
    <row r="41" spans="1:13" hidden="1" x14ac:dyDescent="0.25">
      <c r="A41" s="34" t="s">
        <v>1144</v>
      </c>
      <c r="B41" s="57" t="s">
        <v>1145</v>
      </c>
      <c r="C41" s="34" t="s">
        <v>453</v>
      </c>
      <c r="D41" s="34" t="s">
        <v>453</v>
      </c>
      <c r="E41" s="34" t="s">
        <v>453</v>
      </c>
      <c r="H41" s="30"/>
      <c r="L41" s="30"/>
      <c r="M41" s="30"/>
    </row>
    <row r="42" spans="1:13" hidden="1" x14ac:dyDescent="0.25">
      <c r="A42" s="34" t="s">
        <v>1146</v>
      </c>
      <c r="B42" s="57" t="s">
        <v>1147</v>
      </c>
      <c r="C42" s="34" t="s">
        <v>453</v>
      </c>
      <c r="D42" s="34" t="s">
        <v>453</v>
      </c>
      <c r="E42" s="34" t="s">
        <v>453</v>
      </c>
      <c r="H42" s="30"/>
      <c r="L42" s="30"/>
      <c r="M42" s="30"/>
    </row>
    <row r="43" spans="1:13" hidden="1" x14ac:dyDescent="0.25">
      <c r="A43" s="34" t="s">
        <v>1148</v>
      </c>
      <c r="B43" s="57" t="s">
        <v>1149</v>
      </c>
      <c r="C43" s="34" t="s">
        <v>453</v>
      </c>
      <c r="D43" s="34" t="s">
        <v>453</v>
      </c>
      <c r="E43" s="34" t="s">
        <v>453</v>
      </c>
      <c r="H43" s="30"/>
      <c r="L43" s="30"/>
      <c r="M43" s="30"/>
    </row>
    <row r="44" spans="1:13" hidden="1" x14ac:dyDescent="0.25">
      <c r="A44" s="34" t="s">
        <v>1150</v>
      </c>
      <c r="B44" s="57" t="s">
        <v>1151</v>
      </c>
      <c r="C44" s="34" t="s">
        <v>453</v>
      </c>
      <c r="D44" s="34" t="s">
        <v>453</v>
      </c>
      <c r="E44" s="34" t="s">
        <v>453</v>
      </c>
      <c r="H44" s="30"/>
      <c r="L44" s="30"/>
      <c r="M44" s="30"/>
    </row>
    <row r="45" spans="1:13" hidden="1" x14ac:dyDescent="0.25">
      <c r="A45" s="34" t="s">
        <v>1152</v>
      </c>
      <c r="B45" s="57" t="s">
        <v>1153</v>
      </c>
      <c r="C45" s="34" t="s">
        <v>453</v>
      </c>
      <c r="D45" s="34" t="s">
        <v>453</v>
      </c>
      <c r="E45" s="34" t="s">
        <v>453</v>
      </c>
      <c r="H45" s="30"/>
      <c r="L45" s="30"/>
      <c r="M45" s="30"/>
    </row>
    <row r="46" spans="1:13" hidden="1" x14ac:dyDescent="0.25">
      <c r="A46" s="34" t="s">
        <v>1154</v>
      </c>
      <c r="B46" s="57" t="s">
        <v>1155</v>
      </c>
      <c r="C46" s="34" t="s">
        <v>453</v>
      </c>
      <c r="D46" s="34" t="s">
        <v>453</v>
      </c>
      <c r="E46" s="34" t="s">
        <v>453</v>
      </c>
      <c r="H46" s="30"/>
      <c r="L46" s="30"/>
      <c r="M46" s="30"/>
    </row>
    <row r="47" spans="1:13" hidden="1" x14ac:dyDescent="0.25">
      <c r="A47" s="34" t="s">
        <v>1156</v>
      </c>
      <c r="B47" s="57" t="s">
        <v>1157</v>
      </c>
      <c r="C47" s="34" t="s">
        <v>453</v>
      </c>
      <c r="D47" s="34" t="s">
        <v>453</v>
      </c>
      <c r="E47" s="34" t="s">
        <v>453</v>
      </c>
      <c r="H47" s="30"/>
      <c r="L47" s="30"/>
      <c r="M47" s="30"/>
    </row>
    <row r="48" spans="1:13" hidden="1" x14ac:dyDescent="0.25">
      <c r="A48" s="34" t="s">
        <v>1158</v>
      </c>
      <c r="B48" s="57" t="s">
        <v>1159</v>
      </c>
      <c r="C48" s="34" t="s">
        <v>453</v>
      </c>
      <c r="D48" s="34" t="s">
        <v>453</v>
      </c>
      <c r="E48" s="34" t="s">
        <v>453</v>
      </c>
      <c r="H48" s="30"/>
      <c r="L48" s="30"/>
      <c r="M48" s="30"/>
    </row>
    <row r="49" spans="1:13" hidden="1" x14ac:dyDescent="0.25">
      <c r="A49" s="34" t="s">
        <v>1160</v>
      </c>
      <c r="B49" s="57" t="s">
        <v>1161</v>
      </c>
      <c r="C49" s="34" t="s">
        <v>453</v>
      </c>
      <c r="D49" s="34" t="s">
        <v>453</v>
      </c>
      <c r="E49" s="34" t="s">
        <v>453</v>
      </c>
      <c r="H49" s="30"/>
      <c r="L49" s="30"/>
      <c r="M49" s="30"/>
    </row>
    <row r="50" spans="1:13" hidden="1" x14ac:dyDescent="0.25">
      <c r="A50" s="34" t="s">
        <v>1162</v>
      </c>
      <c r="B50" s="57" t="s">
        <v>1163</v>
      </c>
      <c r="C50" s="34" t="s">
        <v>453</v>
      </c>
      <c r="D50" s="34" t="s">
        <v>453</v>
      </c>
      <c r="E50" s="34" t="s">
        <v>453</v>
      </c>
      <c r="H50" s="30"/>
      <c r="L50" s="30"/>
      <c r="M50" s="30"/>
    </row>
    <row r="51" spans="1:13" hidden="1" x14ac:dyDescent="0.25">
      <c r="A51" s="34" t="s">
        <v>1164</v>
      </c>
      <c r="B51" s="57" t="s">
        <v>1165</v>
      </c>
      <c r="C51" s="34" t="s">
        <v>453</v>
      </c>
      <c r="D51" s="34" t="s">
        <v>453</v>
      </c>
      <c r="E51" s="34" t="s">
        <v>453</v>
      </c>
      <c r="H51" s="30"/>
      <c r="L51" s="30"/>
      <c r="M51" s="30"/>
    </row>
    <row r="52" spans="1:13" hidden="1" x14ac:dyDescent="0.25">
      <c r="A52" s="34" t="s">
        <v>1166</v>
      </c>
      <c r="B52" s="57" t="s">
        <v>1167</v>
      </c>
      <c r="C52" s="34" t="s">
        <v>453</v>
      </c>
      <c r="D52" s="34" t="s">
        <v>453</v>
      </c>
      <c r="E52" s="34" t="s">
        <v>453</v>
      </c>
      <c r="H52" s="30"/>
      <c r="L52" s="30"/>
      <c r="M52" s="30"/>
    </row>
    <row r="53" spans="1:13" hidden="1" x14ac:dyDescent="0.25">
      <c r="A53" s="34" t="s">
        <v>1168</v>
      </c>
      <c r="B53" s="57" t="s">
        <v>1169</v>
      </c>
      <c r="C53" s="34" t="s">
        <v>453</v>
      </c>
      <c r="D53" s="34" t="s">
        <v>453</v>
      </c>
      <c r="E53" s="34" t="s">
        <v>453</v>
      </c>
      <c r="H53" s="30"/>
      <c r="L53" s="30"/>
      <c r="M53" s="30"/>
    </row>
    <row r="54" spans="1:13" hidden="1" x14ac:dyDescent="0.25">
      <c r="A54" s="34" t="s">
        <v>1170</v>
      </c>
      <c r="B54" s="57" t="s">
        <v>1171</v>
      </c>
      <c r="C54" s="34" t="s">
        <v>453</v>
      </c>
      <c r="D54" s="34" t="s">
        <v>453</v>
      </c>
      <c r="E54" s="34" t="s">
        <v>453</v>
      </c>
      <c r="H54" s="30"/>
      <c r="L54" s="30"/>
      <c r="M54" s="30"/>
    </row>
    <row r="55" spans="1:13" hidden="1" x14ac:dyDescent="0.25">
      <c r="A55" s="34" t="s">
        <v>1172</v>
      </c>
      <c r="B55" s="57" t="s">
        <v>1173</v>
      </c>
      <c r="C55" s="34" t="s">
        <v>453</v>
      </c>
      <c r="D55" s="34" t="s">
        <v>453</v>
      </c>
      <c r="E55" s="34" t="s">
        <v>453</v>
      </c>
      <c r="H55" s="30"/>
      <c r="L55" s="30"/>
      <c r="M55" s="30"/>
    </row>
    <row r="56" spans="1:13" hidden="1" x14ac:dyDescent="0.25">
      <c r="A56" s="34" t="s">
        <v>1174</v>
      </c>
      <c r="B56" s="57" t="s">
        <v>1175</v>
      </c>
      <c r="C56" s="34" t="s">
        <v>453</v>
      </c>
      <c r="D56" s="34" t="s">
        <v>453</v>
      </c>
      <c r="E56" s="34" t="s">
        <v>453</v>
      </c>
      <c r="H56" s="30"/>
      <c r="L56" s="30"/>
      <c r="M56" s="30"/>
    </row>
    <row r="57" spans="1:13" hidden="1" x14ac:dyDescent="0.25">
      <c r="A57" s="34" t="s">
        <v>1176</v>
      </c>
      <c r="B57" s="57" t="s">
        <v>1177</v>
      </c>
      <c r="C57" s="34" t="s">
        <v>453</v>
      </c>
      <c r="D57" s="34" t="s">
        <v>453</v>
      </c>
      <c r="E57" s="34" t="s">
        <v>453</v>
      </c>
      <c r="H57" s="30"/>
      <c r="L57" s="30"/>
      <c r="M57" s="30"/>
    </row>
    <row r="58" spans="1:13" hidden="1" x14ac:dyDescent="0.25">
      <c r="A58" s="34" t="s">
        <v>1178</v>
      </c>
      <c r="B58" s="57" t="s">
        <v>1179</v>
      </c>
      <c r="C58" s="34" t="s">
        <v>453</v>
      </c>
      <c r="D58" s="34" t="s">
        <v>453</v>
      </c>
      <c r="E58" s="34" t="s">
        <v>453</v>
      </c>
      <c r="H58" s="30"/>
      <c r="L58" s="30"/>
      <c r="M58" s="30"/>
    </row>
    <row r="59" spans="1:13" hidden="1" x14ac:dyDescent="0.25">
      <c r="A59" s="34" t="s">
        <v>1180</v>
      </c>
      <c r="B59" s="57" t="s">
        <v>1181</v>
      </c>
      <c r="C59" s="34" t="s">
        <v>453</v>
      </c>
      <c r="D59" s="34" t="s">
        <v>453</v>
      </c>
      <c r="E59" s="34" t="s">
        <v>453</v>
      </c>
      <c r="H59" s="30"/>
      <c r="L59" s="30"/>
      <c r="M59" s="30"/>
    </row>
    <row r="60" spans="1:13" hidden="1" outlineLevel="1" x14ac:dyDescent="0.25">
      <c r="A60" s="34" t="s">
        <v>1182</v>
      </c>
      <c r="B60" s="57"/>
      <c r="E60" s="57"/>
      <c r="F60" s="57"/>
      <c r="G60" s="57"/>
      <c r="H60" s="30"/>
      <c r="L60" s="30"/>
      <c r="M60" s="30"/>
    </row>
    <row r="61" spans="1:13" hidden="1" outlineLevel="1" x14ac:dyDescent="0.25">
      <c r="A61" s="34" t="s">
        <v>1183</v>
      </c>
      <c r="B61" s="57"/>
      <c r="E61" s="57"/>
      <c r="F61" s="57"/>
      <c r="G61" s="57"/>
      <c r="H61" s="30"/>
      <c r="L61" s="30"/>
      <c r="M61" s="30"/>
    </row>
    <row r="62" spans="1:13" hidden="1" outlineLevel="1" x14ac:dyDescent="0.25">
      <c r="A62" s="34" t="s">
        <v>1184</v>
      </c>
      <c r="B62" s="57"/>
      <c r="E62" s="57"/>
      <c r="F62" s="57"/>
      <c r="G62" s="57"/>
      <c r="H62" s="30"/>
      <c r="L62" s="30"/>
      <c r="M62" s="30"/>
    </row>
    <row r="63" spans="1:13" hidden="1" outlineLevel="1" x14ac:dyDescent="0.25">
      <c r="A63" s="34" t="s">
        <v>1185</v>
      </c>
      <c r="B63" s="57"/>
      <c r="E63" s="57"/>
      <c r="F63" s="57"/>
      <c r="G63" s="57"/>
      <c r="H63" s="30"/>
      <c r="L63" s="30"/>
      <c r="M63" s="30"/>
    </row>
    <row r="64" spans="1:13" hidden="1" outlineLevel="1" x14ac:dyDescent="0.25">
      <c r="A64" s="34" t="s">
        <v>1186</v>
      </c>
      <c r="B64" s="57"/>
      <c r="E64" s="57"/>
      <c r="F64" s="57"/>
      <c r="G64" s="57"/>
      <c r="H64" s="30"/>
      <c r="L64" s="30"/>
      <c r="M64" s="30"/>
    </row>
    <row r="65" spans="1:14" hidden="1" outlineLevel="1" x14ac:dyDescent="0.25">
      <c r="A65" s="34" t="s">
        <v>1187</v>
      </c>
      <c r="B65" s="57"/>
      <c r="E65" s="57"/>
      <c r="F65" s="57"/>
      <c r="G65" s="57"/>
      <c r="H65" s="30"/>
      <c r="L65" s="30"/>
      <c r="M65" s="30"/>
    </row>
    <row r="66" spans="1:14" hidden="1" outlineLevel="1" x14ac:dyDescent="0.25">
      <c r="A66" s="34" t="s">
        <v>1188</v>
      </c>
      <c r="B66" s="57"/>
      <c r="E66" s="57"/>
      <c r="F66" s="57"/>
      <c r="G66" s="57"/>
      <c r="H66" s="30"/>
      <c r="L66" s="30"/>
      <c r="M66" s="30"/>
    </row>
    <row r="67" spans="1:14" hidden="1" outlineLevel="1" x14ac:dyDescent="0.25">
      <c r="A67" s="34" t="s">
        <v>1189</v>
      </c>
      <c r="B67" s="57"/>
      <c r="E67" s="57"/>
      <c r="F67" s="57"/>
      <c r="G67" s="57"/>
      <c r="H67" s="30"/>
      <c r="L67" s="30"/>
      <c r="M67" s="30"/>
    </row>
    <row r="68" spans="1:14" hidden="1" outlineLevel="1" x14ac:dyDescent="0.25">
      <c r="A68" s="34" t="s">
        <v>1190</v>
      </c>
      <c r="B68" s="57"/>
      <c r="E68" s="57"/>
      <c r="F68" s="57"/>
      <c r="G68" s="57"/>
      <c r="H68" s="30"/>
      <c r="L68" s="30"/>
      <c r="M68" s="30"/>
    </row>
    <row r="69" spans="1:14" hidden="1" outlineLevel="1" x14ac:dyDescent="0.25">
      <c r="A69" s="34" t="s">
        <v>1191</v>
      </c>
      <c r="B69" s="57"/>
      <c r="E69" s="57"/>
      <c r="F69" s="57"/>
      <c r="G69" s="57"/>
      <c r="H69" s="30"/>
      <c r="L69" s="30"/>
      <c r="M69" s="30"/>
    </row>
    <row r="70" spans="1:14" hidden="1" outlineLevel="1" x14ac:dyDescent="0.25">
      <c r="A70" s="34" t="s">
        <v>1192</v>
      </c>
      <c r="B70" s="57"/>
      <c r="E70" s="57"/>
      <c r="F70" s="57"/>
      <c r="G70" s="57"/>
      <c r="H70" s="30"/>
      <c r="L70" s="30"/>
      <c r="M70" s="30"/>
    </row>
    <row r="71" spans="1:14" hidden="1" outlineLevel="1" x14ac:dyDescent="0.25">
      <c r="A71" s="34" t="s">
        <v>1193</v>
      </c>
      <c r="B71" s="57"/>
      <c r="E71" s="57"/>
      <c r="F71" s="57"/>
      <c r="G71" s="57"/>
      <c r="H71" s="30"/>
      <c r="L71" s="30"/>
      <c r="M71" s="30"/>
    </row>
    <row r="72" spans="1:14" hidden="1" outlineLevel="1" x14ac:dyDescent="0.25">
      <c r="A72" s="34" t="s">
        <v>1194</v>
      </c>
      <c r="B72" s="57"/>
      <c r="E72" s="57"/>
      <c r="F72" s="57"/>
      <c r="G72" s="57"/>
      <c r="H72" s="30"/>
      <c r="L72" s="30"/>
      <c r="M72" s="30"/>
    </row>
    <row r="73" spans="1:14" ht="18.75" collapsed="1" x14ac:dyDescent="0.25">
      <c r="A73" s="49"/>
      <c r="B73" s="48" t="s">
        <v>1089</v>
      </c>
      <c r="C73" s="49"/>
      <c r="D73" s="49"/>
      <c r="E73" s="49"/>
      <c r="F73" s="49"/>
      <c r="G73" s="49"/>
      <c r="H73" s="30"/>
    </row>
    <row r="74" spans="1:14" ht="15" customHeight="1" x14ac:dyDescent="0.25">
      <c r="A74" s="60"/>
      <c r="B74" s="61" t="s">
        <v>1195</v>
      </c>
      <c r="C74" s="60" t="s">
        <v>1196</v>
      </c>
      <c r="D74" s="60"/>
      <c r="E74" s="88"/>
      <c r="F74" s="88"/>
      <c r="G74" s="88"/>
      <c r="H74" s="76"/>
      <c r="I74" s="76"/>
      <c r="J74" s="76"/>
      <c r="K74" s="76"/>
      <c r="L74" s="76"/>
      <c r="M74" s="76"/>
      <c r="N74" s="76"/>
    </row>
    <row r="75" spans="1:14" x14ac:dyDescent="0.25">
      <c r="A75" s="34" t="s">
        <v>1197</v>
      </c>
      <c r="B75" s="34" t="s">
        <v>1198</v>
      </c>
      <c r="C75" s="174">
        <v>102.57522323982009</v>
      </c>
      <c r="H75" s="30"/>
    </row>
    <row r="76" spans="1:14" x14ac:dyDescent="0.25">
      <c r="A76" s="34" t="s">
        <v>1199</v>
      </c>
      <c r="B76" s="34" t="s">
        <v>1200</v>
      </c>
      <c r="C76" s="174">
        <v>262.90504120278769</v>
      </c>
      <c r="H76" s="30"/>
    </row>
    <row r="77" spans="1:14" hidden="1" outlineLevel="1" x14ac:dyDescent="0.25">
      <c r="A77" s="34" t="s">
        <v>1201</v>
      </c>
      <c r="H77" s="30"/>
    </row>
    <row r="78" spans="1:14" hidden="1" outlineLevel="1" x14ac:dyDescent="0.25">
      <c r="A78" s="34" t="s">
        <v>1202</v>
      </c>
      <c r="H78" s="30"/>
    </row>
    <row r="79" spans="1:14" hidden="1" outlineLevel="1" x14ac:dyDescent="0.25">
      <c r="A79" s="34" t="s">
        <v>1203</v>
      </c>
      <c r="H79" s="30"/>
    </row>
    <row r="80" spans="1:14" hidden="1" outlineLevel="1" x14ac:dyDescent="0.25">
      <c r="A80" s="34" t="s">
        <v>1204</v>
      </c>
      <c r="H80" s="30"/>
    </row>
    <row r="81" spans="1:8" collapsed="1" x14ac:dyDescent="0.25">
      <c r="A81" s="60"/>
      <c r="B81" s="61" t="s">
        <v>1205</v>
      </c>
      <c r="C81" s="60" t="s">
        <v>557</v>
      </c>
      <c r="D81" s="60" t="s">
        <v>558</v>
      </c>
      <c r="E81" s="88" t="s">
        <v>1206</v>
      </c>
      <c r="F81" s="88" t="s">
        <v>1207</v>
      </c>
      <c r="G81" s="88" t="s">
        <v>1208</v>
      </c>
      <c r="H81" s="30"/>
    </row>
    <row r="82" spans="1:8" x14ac:dyDescent="0.25">
      <c r="A82" s="34" t="s">
        <v>1209</v>
      </c>
      <c r="B82" s="34" t="s">
        <v>1210</v>
      </c>
      <c r="C82" s="175">
        <f>+('[6]Investor presentasjon'!I213+'[6]Investor presentasjon'!I214)/'[6]Investor presentasjon'!I206</f>
        <v>0</v>
      </c>
      <c r="D82" s="176" t="s">
        <v>886</v>
      </c>
      <c r="E82" s="176" t="s">
        <v>886</v>
      </c>
      <c r="F82" s="176" t="s">
        <v>886</v>
      </c>
      <c r="G82" s="176">
        <f>+C82</f>
        <v>0</v>
      </c>
      <c r="H82" s="30"/>
    </row>
    <row r="83" spans="1:8" x14ac:dyDescent="0.25">
      <c r="A83" s="34" t="s">
        <v>1211</v>
      </c>
      <c r="B83" s="34" t="s">
        <v>1212</v>
      </c>
      <c r="C83" s="175">
        <f>+'[6]Investor presentasjon'!I215/'[6]Investor presentasjon'!I206</f>
        <v>3.2747327239736031E-5</v>
      </c>
      <c r="D83" s="176" t="s">
        <v>886</v>
      </c>
      <c r="E83" s="176" t="s">
        <v>886</v>
      </c>
      <c r="F83" s="176" t="s">
        <v>886</v>
      </c>
      <c r="G83" s="176">
        <f>+C83</f>
        <v>3.2747327239736031E-5</v>
      </c>
      <c r="H83" s="30"/>
    </row>
    <row r="84" spans="1:8" x14ac:dyDescent="0.25">
      <c r="A84" s="34" t="s">
        <v>1213</v>
      </c>
      <c r="B84" s="34" t="s">
        <v>1214</v>
      </c>
      <c r="C84" s="175">
        <f>+'[6]Investor presentasjon'!I216/'[6]Investor presentasjon'!I206</f>
        <v>0</v>
      </c>
      <c r="D84" s="176" t="s">
        <v>886</v>
      </c>
      <c r="E84" s="176" t="s">
        <v>886</v>
      </c>
      <c r="F84" s="176" t="s">
        <v>886</v>
      </c>
      <c r="G84" s="176">
        <f>+C84</f>
        <v>0</v>
      </c>
      <c r="H84" s="30"/>
    </row>
    <row r="85" spans="1:8" x14ac:dyDescent="0.25">
      <c r="A85" s="34" t="s">
        <v>1215</v>
      </c>
      <c r="B85" s="34" t="s">
        <v>1216</v>
      </c>
      <c r="C85" s="175">
        <f>+'[6]Investor presentasjon'!I217/'[6]Investor presentasjon'!I206</f>
        <v>0</v>
      </c>
      <c r="D85" s="176" t="s">
        <v>886</v>
      </c>
      <c r="E85" s="176" t="s">
        <v>886</v>
      </c>
      <c r="F85" s="176" t="s">
        <v>886</v>
      </c>
      <c r="G85" s="176">
        <f>+C85</f>
        <v>0</v>
      </c>
      <c r="H85" s="30"/>
    </row>
    <row r="86" spans="1:8" x14ac:dyDescent="0.25">
      <c r="A86" s="34" t="s">
        <v>1217</v>
      </c>
      <c r="B86" s="34" t="s">
        <v>1218</v>
      </c>
      <c r="C86" s="175">
        <v>0</v>
      </c>
      <c r="D86" s="176" t="s">
        <v>886</v>
      </c>
      <c r="E86" s="176" t="s">
        <v>886</v>
      </c>
      <c r="F86" s="176" t="s">
        <v>886</v>
      </c>
      <c r="G86" s="176">
        <f>+C86</f>
        <v>0</v>
      </c>
      <c r="H86" s="30"/>
    </row>
    <row r="87" spans="1:8" hidden="1" outlineLevel="1" x14ac:dyDescent="0.25">
      <c r="A87" s="34" t="s">
        <v>1219</v>
      </c>
      <c r="H87" s="30"/>
    </row>
    <row r="88" spans="1:8" hidden="1" outlineLevel="1" x14ac:dyDescent="0.25">
      <c r="A88" s="34" t="s">
        <v>1220</v>
      </c>
      <c r="H88" s="30"/>
    </row>
    <row r="89" spans="1:8" hidden="1" outlineLevel="1" x14ac:dyDescent="0.25">
      <c r="A89" s="34" t="s">
        <v>1221</v>
      </c>
      <c r="H89" s="30"/>
    </row>
    <row r="90" spans="1:8" hidden="1" outlineLevel="1" x14ac:dyDescent="0.25">
      <c r="A90" s="34" t="s">
        <v>1222</v>
      </c>
      <c r="H90" s="30"/>
    </row>
    <row r="91" spans="1:8" hidden="1" x14ac:dyDescent="0.25">
      <c r="H91" s="30"/>
    </row>
    <row r="92" spans="1:8" x14ac:dyDescent="0.25">
      <c r="H92" s="30"/>
    </row>
    <row r="93" spans="1:8" x14ac:dyDescent="0.25">
      <c r="H93" s="30"/>
    </row>
    <row r="94" spans="1:8" x14ac:dyDescent="0.25">
      <c r="H94" s="30"/>
    </row>
    <row r="95" spans="1:8" x14ac:dyDescent="0.25">
      <c r="H95" s="30"/>
    </row>
    <row r="96" spans="1:8" x14ac:dyDescent="0.25">
      <c r="H96" s="30"/>
    </row>
    <row r="97" spans="8:8" x14ac:dyDescent="0.25">
      <c r="H97" s="30"/>
    </row>
    <row r="98" spans="8:8" x14ac:dyDescent="0.25">
      <c r="H98" s="30"/>
    </row>
    <row r="99" spans="8:8" x14ac:dyDescent="0.25">
      <c r="H99" s="30"/>
    </row>
    <row r="100" spans="8:8" x14ac:dyDescent="0.25">
      <c r="H100" s="30"/>
    </row>
    <row r="101" spans="8:8" x14ac:dyDescent="0.25">
      <c r="H101" s="30"/>
    </row>
    <row r="102" spans="8:8" x14ac:dyDescent="0.25">
      <c r="H102" s="30"/>
    </row>
    <row r="103" spans="8:8" x14ac:dyDescent="0.25">
      <c r="H103" s="30"/>
    </row>
    <row r="104" spans="8:8" x14ac:dyDescent="0.25">
      <c r="H104" s="30"/>
    </row>
    <row r="105" spans="8:8" x14ac:dyDescent="0.25">
      <c r="H105" s="30"/>
    </row>
    <row r="106" spans="8:8" x14ac:dyDescent="0.25">
      <c r="H106" s="30"/>
    </row>
    <row r="107" spans="8:8" x14ac:dyDescent="0.25">
      <c r="H107" s="30"/>
    </row>
    <row r="108" spans="8:8" x14ac:dyDescent="0.25">
      <c r="H108" s="30"/>
    </row>
    <row r="109" spans="8:8" x14ac:dyDescent="0.25">
      <c r="H109" s="30"/>
    </row>
    <row r="110" spans="8:8" x14ac:dyDescent="0.25">
      <c r="H110" s="30"/>
    </row>
    <row r="111" spans="8:8" x14ac:dyDescent="0.25">
      <c r="H111" s="30"/>
    </row>
    <row r="112" spans="8:8" x14ac:dyDescent="0.25">
      <c r="H112" s="30"/>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E11C5E9C-7E6C-484D-9C40-D73FAB4E055B}"/>
    <hyperlink ref="B7" location="'E. Optional ECB-ECAIs data'!B12" display="1. Additional information on the programme" xr:uid="{E5D11C5A-2595-4070-8C32-CE023CFC390C}"/>
    <hyperlink ref="B9" location="'E. Optional ECB-ECAIs data'!B73" display="3.  Additional information on the asset distribution" xr:uid="{1A6A2CFF-C13A-457D-93EE-4962E32F3DA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dcterms:created xsi:type="dcterms:W3CDTF">2020-08-05T09:20:49Z</dcterms:created>
  <dcterms:modified xsi:type="dcterms:W3CDTF">2020-08-05T09:53:20Z</dcterms:modified>
</cp:coreProperties>
</file>