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610267\AppData\Local\Microsoft\Windows\INetCache\Content.Outlook\H85P6VYW\"/>
    </mc:Choice>
  </mc:AlternateContent>
  <xr:revisionPtr revIDLastSave="0" documentId="13_ncr:1_{47024B03-84D5-4E10-90E0-1EC0D5D0BC3E}" xr6:coauthVersionLast="45" xr6:coauthVersionMax="45" xr10:uidLastSave="{00000000-0000-0000-0000-000000000000}"/>
  <bookViews>
    <workbookView xWindow="-120" yWindow="-120" windowWidth="29040" windowHeight="15840" firstSheet="1" activeTab="19" xr2:uid="{00000000-000D-0000-FFFF-FFFF00000000}"/>
  </bookViews>
  <sheets>
    <sheet name="Front" sheetId="87" r:id="rId1"/>
    <sheet name="Contents" sheetId="1" r:id="rId2"/>
    <sheet name="1" sheetId="5" r:id="rId3"/>
    <sheet name="3" sheetId="7" r:id="rId4"/>
    <sheet name="4" sheetId="57" r:id="rId5"/>
    <sheet name="5" sheetId="86" r:id="rId6"/>
    <sheet name="6" sheetId="3" r:id="rId7"/>
    <sheet name="9" sheetId="80" r:id="rId8"/>
    <sheet name="10" sheetId="83" r:id="rId9"/>
    <sheet name="11" sheetId="9" r:id="rId10"/>
    <sheet name="12" sheetId="94" r:id="rId11"/>
    <sheet name="13" sheetId="13" r:id="rId12"/>
    <sheet name="14" sheetId="11" r:id="rId13"/>
    <sheet name="15" sheetId="96" r:id="rId14"/>
    <sheet name="16" sheetId="95" r:id="rId15"/>
    <sheet name="17" sheetId="97" r:id="rId16"/>
    <sheet name="18" sheetId="98" r:id="rId17"/>
    <sheet name="22" sheetId="20" r:id="rId18"/>
    <sheet name="23" sheetId="21" r:id="rId19"/>
    <sheet name="24" sheetId="22" r:id="rId20"/>
    <sheet name="31" sheetId="30" r:id="rId21"/>
    <sheet name="35" sheetId="34" r:id="rId22"/>
    <sheet name="48" sheetId="50" r:id="rId23"/>
    <sheet name="49" sheetId="91" r:id="rId24"/>
    <sheet name="52" sheetId="93" r:id="rId25"/>
    <sheet name="53" sheetId="92" r:id="rId26"/>
  </sheets>
  <externalReferences>
    <externalReference r:id="rId27"/>
    <externalReference r:id="rId28"/>
    <externalReference r:id="rId29"/>
  </externalReferences>
  <definedNames>
    <definedName name="__123Graph_ABALADAGS" localSheetId="2" hidden="1">[1]Tabell!#REF!</definedName>
    <definedName name="__123Graph_ABALADAGS" localSheetId="8" hidden="1">[1]Tabell!#REF!</definedName>
    <definedName name="__123Graph_ABALADAGS" localSheetId="9" hidden="1">[1]Tabell!#REF!</definedName>
    <definedName name="__123Graph_ABALADAGS" localSheetId="10" hidden="1">[1]Tabell!#REF!</definedName>
    <definedName name="__123Graph_ABALADAGS" localSheetId="11" hidden="1">[1]Tabell!#REF!</definedName>
    <definedName name="__123Graph_ABALADAGS" localSheetId="12" hidden="1">[1]Tabell!#REF!</definedName>
    <definedName name="__123Graph_ABALADAGS" localSheetId="17" hidden="1">[1]Tabell!#REF!</definedName>
    <definedName name="__123Graph_ABALADAGS" localSheetId="18" hidden="1">[1]Tabell!#REF!</definedName>
    <definedName name="__123Graph_ABALADAGS" localSheetId="19" hidden="1">[1]Tabell!#REF!</definedName>
    <definedName name="__123Graph_ABALADAGS" localSheetId="3" hidden="1">[1]Tabell!#REF!</definedName>
    <definedName name="__123Graph_ABALADAGS" localSheetId="4" hidden="1">[1]Tabell!#REF!</definedName>
    <definedName name="__123Graph_ABALADAGS" localSheetId="22" hidden="1">[1]Tabell!#REF!</definedName>
    <definedName name="__123Graph_ABALADAGS" localSheetId="5" hidden="1">[1]Tabell!#REF!</definedName>
    <definedName name="__123Graph_ABALADAGS" localSheetId="24" hidden="1">[1]Tabell!#REF!</definedName>
    <definedName name="__123Graph_ABALADAGS" localSheetId="25" hidden="1">[1]Tabell!#REF!</definedName>
    <definedName name="__123Graph_ABALADAGS" localSheetId="6" hidden="1">[1]Tabell!#REF!</definedName>
    <definedName name="__123Graph_ABALADAGS" localSheetId="7" hidden="1">[1]Tabell!#REF!</definedName>
    <definedName name="__123Graph_ABALADAGS" hidden="1">[1]Tabell!#REF!</definedName>
    <definedName name="__123Graph_BBALADAGS" localSheetId="2" hidden="1">[1]Tabell!#REF!</definedName>
    <definedName name="__123Graph_BBALADAGS" localSheetId="8" hidden="1">[1]Tabell!#REF!</definedName>
    <definedName name="__123Graph_BBALADAGS" localSheetId="9" hidden="1">[1]Tabell!#REF!</definedName>
    <definedName name="__123Graph_BBALADAGS" localSheetId="10" hidden="1">[1]Tabell!#REF!</definedName>
    <definedName name="__123Graph_BBALADAGS" localSheetId="11" hidden="1">[1]Tabell!#REF!</definedName>
    <definedName name="__123Graph_BBALADAGS" localSheetId="12" hidden="1">[1]Tabell!#REF!</definedName>
    <definedName name="__123Graph_BBALADAGS" localSheetId="17" hidden="1">[1]Tabell!#REF!</definedName>
    <definedName name="__123Graph_BBALADAGS" localSheetId="18" hidden="1">[1]Tabell!#REF!</definedName>
    <definedName name="__123Graph_BBALADAGS" localSheetId="19" hidden="1">[1]Tabell!#REF!</definedName>
    <definedName name="__123Graph_BBALADAGS" localSheetId="3" hidden="1">[1]Tabell!#REF!</definedName>
    <definedName name="__123Graph_BBALADAGS" localSheetId="4" hidden="1">[1]Tabell!#REF!</definedName>
    <definedName name="__123Graph_BBALADAGS" localSheetId="22" hidden="1">[1]Tabell!#REF!</definedName>
    <definedName name="__123Graph_BBALADAGS" localSheetId="5" hidden="1">[1]Tabell!#REF!</definedName>
    <definedName name="__123Graph_BBALADAGS" localSheetId="24" hidden="1">[1]Tabell!#REF!</definedName>
    <definedName name="__123Graph_BBALADAGS" localSheetId="25" hidden="1">[1]Tabell!#REF!</definedName>
    <definedName name="__123Graph_BBALADAGS" localSheetId="6" hidden="1">[1]Tabell!#REF!</definedName>
    <definedName name="__123Graph_BBALADAGS" localSheetId="7" hidden="1">[1]Tabell!#REF!</definedName>
    <definedName name="__123Graph_BBALADAGS" hidden="1">[1]Tabell!#REF!</definedName>
    <definedName name="__123Graph_CBALADAGS" localSheetId="2" hidden="1">[1]Tabell!#REF!</definedName>
    <definedName name="__123Graph_CBALADAGS" localSheetId="8" hidden="1">[1]Tabell!#REF!</definedName>
    <definedName name="__123Graph_CBALADAGS" localSheetId="9" hidden="1">[1]Tabell!#REF!</definedName>
    <definedName name="__123Graph_CBALADAGS" localSheetId="10" hidden="1">[1]Tabell!#REF!</definedName>
    <definedName name="__123Graph_CBALADAGS" localSheetId="11" hidden="1">[1]Tabell!#REF!</definedName>
    <definedName name="__123Graph_CBALADAGS" localSheetId="12" hidden="1">[1]Tabell!#REF!</definedName>
    <definedName name="__123Graph_CBALADAGS" localSheetId="17" hidden="1">[1]Tabell!#REF!</definedName>
    <definedName name="__123Graph_CBALADAGS" localSheetId="18" hidden="1">[1]Tabell!#REF!</definedName>
    <definedName name="__123Graph_CBALADAGS" localSheetId="19" hidden="1">[1]Tabell!#REF!</definedName>
    <definedName name="__123Graph_CBALADAGS" localSheetId="3" hidden="1">[1]Tabell!#REF!</definedName>
    <definedName name="__123Graph_CBALADAGS" localSheetId="4" hidden="1">[1]Tabell!#REF!</definedName>
    <definedName name="__123Graph_CBALADAGS" localSheetId="22" hidden="1">[1]Tabell!#REF!</definedName>
    <definedName name="__123Graph_CBALADAGS" localSheetId="5" hidden="1">[1]Tabell!#REF!</definedName>
    <definedName name="__123Graph_CBALADAGS" localSheetId="24" hidden="1">[1]Tabell!#REF!</definedName>
    <definedName name="__123Graph_CBALADAGS" localSheetId="25" hidden="1">[1]Tabell!#REF!</definedName>
    <definedName name="__123Graph_CBALADAGS" localSheetId="6" hidden="1">[1]Tabell!#REF!</definedName>
    <definedName name="__123Graph_CBALADAGS" localSheetId="7" hidden="1">[1]Tabell!#REF!</definedName>
    <definedName name="__123Graph_CBALADAGS" hidden="1">[1]Tabell!#REF!</definedName>
    <definedName name="__123Graph_DBALADAGS" localSheetId="2" hidden="1">[1]Tabell!#REF!</definedName>
    <definedName name="__123Graph_DBALADAGS" localSheetId="8" hidden="1">[1]Tabell!#REF!</definedName>
    <definedName name="__123Graph_DBALADAGS" localSheetId="9" hidden="1">[1]Tabell!#REF!</definedName>
    <definedName name="__123Graph_DBALADAGS" localSheetId="10" hidden="1">[1]Tabell!#REF!</definedName>
    <definedName name="__123Graph_DBALADAGS" localSheetId="11" hidden="1">[1]Tabell!#REF!</definedName>
    <definedName name="__123Graph_DBALADAGS" localSheetId="12" hidden="1">[1]Tabell!#REF!</definedName>
    <definedName name="__123Graph_DBALADAGS" localSheetId="17" hidden="1">[1]Tabell!#REF!</definedName>
    <definedName name="__123Graph_DBALADAGS" localSheetId="18" hidden="1">[1]Tabell!#REF!</definedName>
    <definedName name="__123Graph_DBALADAGS" localSheetId="19" hidden="1">[1]Tabell!#REF!</definedName>
    <definedName name="__123Graph_DBALADAGS" localSheetId="3" hidden="1">[1]Tabell!#REF!</definedName>
    <definedName name="__123Graph_DBALADAGS" localSheetId="4" hidden="1">[1]Tabell!#REF!</definedName>
    <definedName name="__123Graph_DBALADAGS" localSheetId="22" hidden="1">[1]Tabell!#REF!</definedName>
    <definedName name="__123Graph_DBALADAGS" localSheetId="5" hidden="1">[1]Tabell!#REF!</definedName>
    <definedName name="__123Graph_DBALADAGS" localSheetId="24" hidden="1">[1]Tabell!#REF!</definedName>
    <definedName name="__123Graph_DBALADAGS" localSheetId="25" hidden="1">[1]Tabell!#REF!</definedName>
    <definedName name="__123Graph_DBALADAGS" localSheetId="6" hidden="1">[1]Tabell!#REF!</definedName>
    <definedName name="__123Graph_DBALADAGS" localSheetId="7" hidden="1">[1]Tabell!#REF!</definedName>
    <definedName name="__123Graph_DBALADAGS" hidden="1">[1]Tabell!#REF!</definedName>
    <definedName name="__123Graph_EBALADAGS" localSheetId="2" hidden="1">[1]Tabell!#REF!</definedName>
    <definedName name="__123Graph_EBALADAGS" localSheetId="8" hidden="1">[1]Tabell!#REF!</definedName>
    <definedName name="__123Graph_EBALADAGS" localSheetId="9" hidden="1">[1]Tabell!#REF!</definedName>
    <definedName name="__123Graph_EBALADAGS" localSheetId="10" hidden="1">[1]Tabell!#REF!</definedName>
    <definedName name="__123Graph_EBALADAGS" localSheetId="11" hidden="1">[1]Tabell!#REF!</definedName>
    <definedName name="__123Graph_EBALADAGS" localSheetId="12" hidden="1">[1]Tabell!#REF!</definedName>
    <definedName name="__123Graph_EBALADAGS" localSheetId="17" hidden="1">[1]Tabell!#REF!</definedName>
    <definedName name="__123Graph_EBALADAGS" localSheetId="18" hidden="1">[1]Tabell!#REF!</definedName>
    <definedName name="__123Graph_EBALADAGS" localSheetId="19" hidden="1">[1]Tabell!#REF!</definedName>
    <definedName name="__123Graph_EBALADAGS" localSheetId="3" hidden="1">[1]Tabell!#REF!</definedName>
    <definedName name="__123Graph_EBALADAGS" localSheetId="4" hidden="1">[1]Tabell!#REF!</definedName>
    <definedName name="__123Graph_EBALADAGS" localSheetId="22" hidden="1">[1]Tabell!#REF!</definedName>
    <definedName name="__123Graph_EBALADAGS" localSheetId="5" hidden="1">[1]Tabell!#REF!</definedName>
    <definedName name="__123Graph_EBALADAGS" localSheetId="24" hidden="1">[1]Tabell!#REF!</definedName>
    <definedName name="__123Graph_EBALADAGS" localSheetId="25" hidden="1">[1]Tabell!#REF!</definedName>
    <definedName name="__123Graph_EBALADAGS" localSheetId="6" hidden="1">[1]Tabell!#REF!</definedName>
    <definedName name="__123Graph_EBALADAGS" localSheetId="7" hidden="1">[1]Tabell!#REF!</definedName>
    <definedName name="__123Graph_EBALADAGS" hidden="1">[1]Tabell!#REF!</definedName>
    <definedName name="__123Graph_FBALADAGS" localSheetId="2" hidden="1">[1]Tabell!#REF!</definedName>
    <definedName name="__123Graph_FBALADAGS" localSheetId="8" hidden="1">[1]Tabell!#REF!</definedName>
    <definedName name="__123Graph_FBALADAGS" localSheetId="9" hidden="1">[1]Tabell!#REF!</definedName>
    <definedName name="__123Graph_FBALADAGS" localSheetId="10" hidden="1">[1]Tabell!#REF!</definedName>
    <definedName name="__123Graph_FBALADAGS" localSheetId="11" hidden="1">[1]Tabell!#REF!</definedName>
    <definedName name="__123Graph_FBALADAGS" localSheetId="12" hidden="1">[1]Tabell!#REF!</definedName>
    <definedName name="__123Graph_FBALADAGS" localSheetId="17" hidden="1">[1]Tabell!#REF!</definedName>
    <definedName name="__123Graph_FBALADAGS" localSheetId="18" hidden="1">[1]Tabell!#REF!</definedName>
    <definedName name="__123Graph_FBALADAGS" localSheetId="19" hidden="1">[1]Tabell!#REF!</definedName>
    <definedName name="__123Graph_FBALADAGS" localSheetId="3" hidden="1">[1]Tabell!#REF!</definedName>
    <definedName name="__123Graph_FBALADAGS" localSheetId="4" hidden="1">[1]Tabell!#REF!</definedName>
    <definedName name="__123Graph_FBALADAGS" localSheetId="22" hidden="1">[1]Tabell!#REF!</definedName>
    <definedName name="__123Graph_FBALADAGS" localSheetId="5" hidden="1">[1]Tabell!#REF!</definedName>
    <definedName name="__123Graph_FBALADAGS" localSheetId="24" hidden="1">[1]Tabell!#REF!</definedName>
    <definedName name="__123Graph_FBALADAGS" localSheetId="25" hidden="1">[1]Tabell!#REF!</definedName>
    <definedName name="__123Graph_FBALADAGS" localSheetId="6" hidden="1">[1]Tabell!#REF!</definedName>
    <definedName name="__123Graph_FBALADAGS" localSheetId="7" hidden="1">[1]Tabell!#REF!</definedName>
    <definedName name="__123Graph_FBALADAGS" hidden="1">[1]Tabell!#REF!</definedName>
    <definedName name="__123Graph_LBL_ABALADAGS" localSheetId="2" hidden="1">[1]Tabell!#REF!</definedName>
    <definedName name="__123Graph_LBL_ABALADAGS" localSheetId="8" hidden="1">[1]Tabell!#REF!</definedName>
    <definedName name="__123Graph_LBL_ABALADAGS" localSheetId="9" hidden="1">[1]Tabell!#REF!</definedName>
    <definedName name="__123Graph_LBL_ABALADAGS" localSheetId="10" hidden="1">[1]Tabell!#REF!</definedName>
    <definedName name="__123Graph_LBL_ABALADAGS" localSheetId="11" hidden="1">[1]Tabell!#REF!</definedName>
    <definedName name="__123Graph_LBL_ABALADAGS" localSheetId="12" hidden="1">[1]Tabell!#REF!</definedName>
    <definedName name="__123Graph_LBL_ABALADAGS" localSheetId="17" hidden="1">[1]Tabell!#REF!</definedName>
    <definedName name="__123Graph_LBL_ABALADAGS" localSheetId="18" hidden="1">[1]Tabell!#REF!</definedName>
    <definedName name="__123Graph_LBL_ABALADAGS" localSheetId="19" hidden="1">[1]Tabell!#REF!</definedName>
    <definedName name="__123Graph_LBL_ABALADAGS" localSheetId="3" hidden="1">[1]Tabell!#REF!</definedName>
    <definedName name="__123Graph_LBL_ABALADAGS" localSheetId="4" hidden="1">[1]Tabell!#REF!</definedName>
    <definedName name="__123Graph_LBL_ABALADAGS" localSheetId="22" hidden="1">[1]Tabell!#REF!</definedName>
    <definedName name="__123Graph_LBL_ABALADAGS" localSheetId="5" hidden="1">[1]Tabell!#REF!</definedName>
    <definedName name="__123Graph_LBL_ABALADAGS" localSheetId="24" hidden="1">[1]Tabell!#REF!</definedName>
    <definedName name="__123Graph_LBL_ABALADAGS" localSheetId="25" hidden="1">[1]Tabell!#REF!</definedName>
    <definedName name="__123Graph_LBL_ABALADAGS" localSheetId="6" hidden="1">[1]Tabell!#REF!</definedName>
    <definedName name="__123Graph_LBL_ABALADAGS" localSheetId="7" hidden="1">[1]Tabell!#REF!</definedName>
    <definedName name="__123Graph_LBL_ABALADAGS" hidden="1">[1]Tabell!#REF!</definedName>
    <definedName name="__123Graph_LBL_BBALADAGS" localSheetId="2" hidden="1">[1]Tabell!#REF!</definedName>
    <definedName name="__123Graph_LBL_BBALADAGS" localSheetId="8" hidden="1">[1]Tabell!#REF!</definedName>
    <definedName name="__123Graph_LBL_BBALADAGS" localSheetId="9" hidden="1">[1]Tabell!#REF!</definedName>
    <definedName name="__123Graph_LBL_BBALADAGS" localSheetId="10" hidden="1">[1]Tabell!#REF!</definedName>
    <definedName name="__123Graph_LBL_BBALADAGS" localSheetId="11" hidden="1">[1]Tabell!#REF!</definedName>
    <definedName name="__123Graph_LBL_BBALADAGS" localSheetId="12" hidden="1">[1]Tabell!#REF!</definedName>
    <definedName name="__123Graph_LBL_BBALADAGS" localSheetId="17" hidden="1">[1]Tabell!#REF!</definedName>
    <definedName name="__123Graph_LBL_BBALADAGS" localSheetId="18" hidden="1">[1]Tabell!#REF!</definedName>
    <definedName name="__123Graph_LBL_BBALADAGS" localSheetId="19" hidden="1">[1]Tabell!#REF!</definedName>
    <definedName name="__123Graph_LBL_BBALADAGS" localSheetId="3" hidden="1">[1]Tabell!#REF!</definedName>
    <definedName name="__123Graph_LBL_BBALADAGS" localSheetId="4" hidden="1">[1]Tabell!#REF!</definedName>
    <definedName name="__123Graph_LBL_BBALADAGS" localSheetId="22" hidden="1">[1]Tabell!#REF!</definedName>
    <definedName name="__123Graph_LBL_BBALADAGS" localSheetId="5" hidden="1">[1]Tabell!#REF!</definedName>
    <definedName name="__123Graph_LBL_BBALADAGS" localSheetId="24" hidden="1">[1]Tabell!#REF!</definedName>
    <definedName name="__123Graph_LBL_BBALADAGS" localSheetId="25" hidden="1">[1]Tabell!#REF!</definedName>
    <definedName name="__123Graph_LBL_BBALADAGS" localSheetId="6" hidden="1">[1]Tabell!#REF!</definedName>
    <definedName name="__123Graph_LBL_BBALADAGS" localSheetId="7" hidden="1">[1]Tabell!#REF!</definedName>
    <definedName name="__123Graph_LBL_BBALADAGS" hidden="1">[1]Tabell!#REF!</definedName>
    <definedName name="__123Graph_LBL_CBALADAGS" localSheetId="2" hidden="1">[1]Tabell!#REF!</definedName>
    <definedName name="__123Graph_LBL_CBALADAGS" localSheetId="8" hidden="1">[1]Tabell!#REF!</definedName>
    <definedName name="__123Graph_LBL_CBALADAGS" localSheetId="9" hidden="1">[1]Tabell!#REF!</definedName>
    <definedName name="__123Graph_LBL_CBALADAGS" localSheetId="10" hidden="1">[1]Tabell!#REF!</definedName>
    <definedName name="__123Graph_LBL_CBALADAGS" localSheetId="11" hidden="1">[1]Tabell!#REF!</definedName>
    <definedName name="__123Graph_LBL_CBALADAGS" localSheetId="12" hidden="1">[1]Tabell!#REF!</definedName>
    <definedName name="__123Graph_LBL_CBALADAGS" localSheetId="17" hidden="1">[1]Tabell!#REF!</definedName>
    <definedName name="__123Graph_LBL_CBALADAGS" localSheetId="18" hidden="1">[1]Tabell!#REF!</definedName>
    <definedName name="__123Graph_LBL_CBALADAGS" localSheetId="19" hidden="1">[1]Tabell!#REF!</definedName>
    <definedName name="__123Graph_LBL_CBALADAGS" localSheetId="3" hidden="1">[1]Tabell!#REF!</definedName>
    <definedName name="__123Graph_LBL_CBALADAGS" localSheetId="4" hidden="1">[1]Tabell!#REF!</definedName>
    <definedName name="__123Graph_LBL_CBALADAGS" localSheetId="22" hidden="1">[1]Tabell!#REF!</definedName>
    <definedName name="__123Graph_LBL_CBALADAGS" localSheetId="5" hidden="1">[1]Tabell!#REF!</definedName>
    <definedName name="__123Graph_LBL_CBALADAGS" localSheetId="24" hidden="1">[1]Tabell!#REF!</definedName>
    <definedName name="__123Graph_LBL_CBALADAGS" localSheetId="25" hidden="1">[1]Tabell!#REF!</definedName>
    <definedName name="__123Graph_LBL_CBALADAGS" localSheetId="6" hidden="1">[1]Tabell!#REF!</definedName>
    <definedName name="__123Graph_LBL_CBALADAGS" localSheetId="7" hidden="1">[1]Tabell!#REF!</definedName>
    <definedName name="__123Graph_LBL_CBALADAGS" hidden="1">[1]Tabell!#REF!</definedName>
    <definedName name="__123Graph_LBL_DBALADAGS" localSheetId="2" hidden="1">[1]Tabell!#REF!</definedName>
    <definedName name="__123Graph_LBL_DBALADAGS" localSheetId="8" hidden="1">[1]Tabell!#REF!</definedName>
    <definedName name="__123Graph_LBL_DBALADAGS" localSheetId="9" hidden="1">[1]Tabell!#REF!</definedName>
    <definedName name="__123Graph_LBL_DBALADAGS" localSheetId="10" hidden="1">[1]Tabell!#REF!</definedName>
    <definedName name="__123Graph_LBL_DBALADAGS" localSheetId="11" hidden="1">[1]Tabell!#REF!</definedName>
    <definedName name="__123Graph_LBL_DBALADAGS" localSheetId="12" hidden="1">[1]Tabell!#REF!</definedName>
    <definedName name="__123Graph_LBL_DBALADAGS" localSheetId="17" hidden="1">[1]Tabell!#REF!</definedName>
    <definedName name="__123Graph_LBL_DBALADAGS" localSheetId="18" hidden="1">[1]Tabell!#REF!</definedName>
    <definedName name="__123Graph_LBL_DBALADAGS" localSheetId="19" hidden="1">[1]Tabell!#REF!</definedName>
    <definedName name="__123Graph_LBL_DBALADAGS" localSheetId="3" hidden="1">[1]Tabell!#REF!</definedName>
    <definedName name="__123Graph_LBL_DBALADAGS" localSheetId="4" hidden="1">[1]Tabell!#REF!</definedName>
    <definedName name="__123Graph_LBL_DBALADAGS" localSheetId="22" hidden="1">[1]Tabell!#REF!</definedName>
    <definedName name="__123Graph_LBL_DBALADAGS" localSheetId="5" hidden="1">[1]Tabell!#REF!</definedName>
    <definedName name="__123Graph_LBL_DBALADAGS" localSheetId="24" hidden="1">[1]Tabell!#REF!</definedName>
    <definedName name="__123Graph_LBL_DBALADAGS" localSheetId="25" hidden="1">[1]Tabell!#REF!</definedName>
    <definedName name="__123Graph_LBL_DBALADAGS" localSheetId="6" hidden="1">[1]Tabell!#REF!</definedName>
    <definedName name="__123Graph_LBL_DBALADAGS" localSheetId="7" hidden="1">[1]Tabell!#REF!</definedName>
    <definedName name="__123Graph_LBL_DBALADAGS" hidden="1">[1]Tabell!#REF!</definedName>
    <definedName name="__123Graph_LBL_EBALADAGS" localSheetId="2" hidden="1">[1]Tabell!#REF!</definedName>
    <definedName name="__123Graph_LBL_EBALADAGS" localSheetId="8" hidden="1">[1]Tabell!#REF!</definedName>
    <definedName name="__123Graph_LBL_EBALADAGS" localSheetId="9" hidden="1">[1]Tabell!#REF!</definedName>
    <definedName name="__123Graph_LBL_EBALADAGS" localSheetId="10" hidden="1">[1]Tabell!#REF!</definedName>
    <definedName name="__123Graph_LBL_EBALADAGS" localSheetId="11" hidden="1">[1]Tabell!#REF!</definedName>
    <definedName name="__123Graph_LBL_EBALADAGS" localSheetId="12" hidden="1">[1]Tabell!#REF!</definedName>
    <definedName name="__123Graph_LBL_EBALADAGS" localSheetId="17" hidden="1">[1]Tabell!#REF!</definedName>
    <definedName name="__123Graph_LBL_EBALADAGS" localSheetId="18" hidden="1">[1]Tabell!#REF!</definedName>
    <definedName name="__123Graph_LBL_EBALADAGS" localSheetId="19" hidden="1">[1]Tabell!#REF!</definedName>
    <definedName name="__123Graph_LBL_EBALADAGS" localSheetId="3" hidden="1">[1]Tabell!#REF!</definedName>
    <definedName name="__123Graph_LBL_EBALADAGS" localSheetId="4" hidden="1">[1]Tabell!#REF!</definedName>
    <definedName name="__123Graph_LBL_EBALADAGS" localSheetId="22" hidden="1">[1]Tabell!#REF!</definedName>
    <definedName name="__123Graph_LBL_EBALADAGS" localSheetId="5" hidden="1">[1]Tabell!#REF!</definedName>
    <definedName name="__123Graph_LBL_EBALADAGS" localSheetId="24" hidden="1">[1]Tabell!#REF!</definedName>
    <definedName name="__123Graph_LBL_EBALADAGS" localSheetId="25" hidden="1">[1]Tabell!#REF!</definedName>
    <definedName name="__123Graph_LBL_EBALADAGS" localSheetId="6" hidden="1">[1]Tabell!#REF!</definedName>
    <definedName name="__123Graph_LBL_EBALADAGS" localSheetId="7" hidden="1">[1]Tabell!#REF!</definedName>
    <definedName name="__123Graph_LBL_EBALADAGS" hidden="1">[1]Tabell!#REF!</definedName>
    <definedName name="__123Graph_LBL_FBALADAGS" localSheetId="2" hidden="1">[1]Tabell!#REF!</definedName>
    <definedName name="__123Graph_LBL_FBALADAGS" localSheetId="8" hidden="1">[1]Tabell!#REF!</definedName>
    <definedName name="__123Graph_LBL_FBALADAGS" localSheetId="9" hidden="1">[1]Tabell!#REF!</definedName>
    <definedName name="__123Graph_LBL_FBALADAGS" localSheetId="10" hidden="1">[1]Tabell!#REF!</definedName>
    <definedName name="__123Graph_LBL_FBALADAGS" localSheetId="11" hidden="1">[1]Tabell!#REF!</definedName>
    <definedName name="__123Graph_LBL_FBALADAGS" localSheetId="12" hidden="1">[1]Tabell!#REF!</definedName>
    <definedName name="__123Graph_LBL_FBALADAGS" localSheetId="17" hidden="1">[1]Tabell!#REF!</definedName>
    <definedName name="__123Graph_LBL_FBALADAGS" localSheetId="18" hidden="1">[1]Tabell!#REF!</definedName>
    <definedName name="__123Graph_LBL_FBALADAGS" localSheetId="19" hidden="1">[1]Tabell!#REF!</definedName>
    <definedName name="__123Graph_LBL_FBALADAGS" localSheetId="3" hidden="1">[1]Tabell!#REF!</definedName>
    <definedName name="__123Graph_LBL_FBALADAGS" localSheetId="4" hidden="1">[1]Tabell!#REF!</definedName>
    <definedName name="__123Graph_LBL_FBALADAGS" localSheetId="22" hidden="1">[1]Tabell!#REF!</definedName>
    <definedName name="__123Graph_LBL_FBALADAGS" localSheetId="5" hidden="1">[1]Tabell!#REF!</definedName>
    <definedName name="__123Graph_LBL_FBALADAGS" localSheetId="24" hidden="1">[1]Tabell!#REF!</definedName>
    <definedName name="__123Graph_LBL_FBALADAGS" localSheetId="25" hidden="1">[1]Tabell!#REF!</definedName>
    <definedName name="__123Graph_LBL_FBALADAGS" localSheetId="6" hidden="1">[1]Tabell!#REF!</definedName>
    <definedName name="__123Graph_LBL_FBALADAGS" localSheetId="7" hidden="1">[1]Tabell!#REF!</definedName>
    <definedName name="__123Graph_LBL_FBALADAGS" hidden="1">[1]Tabell!#REF!</definedName>
    <definedName name="__123Graph_XBALADAGS" localSheetId="2" hidden="1">[1]Tabell!#REF!</definedName>
    <definedName name="__123Graph_XBALADAGS" localSheetId="8" hidden="1">[1]Tabell!#REF!</definedName>
    <definedName name="__123Graph_XBALADAGS" localSheetId="9" hidden="1">[1]Tabell!#REF!</definedName>
    <definedName name="__123Graph_XBALADAGS" localSheetId="10" hidden="1">[1]Tabell!#REF!</definedName>
    <definedName name="__123Graph_XBALADAGS" localSheetId="11" hidden="1">[1]Tabell!#REF!</definedName>
    <definedName name="__123Graph_XBALADAGS" localSheetId="12" hidden="1">[1]Tabell!#REF!</definedName>
    <definedName name="__123Graph_XBALADAGS" localSheetId="17" hidden="1">[1]Tabell!#REF!</definedName>
    <definedName name="__123Graph_XBALADAGS" localSheetId="18" hidden="1">[1]Tabell!#REF!</definedName>
    <definedName name="__123Graph_XBALADAGS" localSheetId="19" hidden="1">[1]Tabell!#REF!</definedName>
    <definedName name="__123Graph_XBALADAGS" localSheetId="3" hidden="1">[1]Tabell!#REF!</definedName>
    <definedName name="__123Graph_XBALADAGS" localSheetId="4" hidden="1">[1]Tabell!#REF!</definedName>
    <definedName name="__123Graph_XBALADAGS" localSheetId="22" hidden="1">[1]Tabell!#REF!</definedName>
    <definedName name="__123Graph_XBALADAGS" localSheetId="5" hidden="1">[1]Tabell!#REF!</definedName>
    <definedName name="__123Graph_XBALADAGS" localSheetId="24" hidden="1">[1]Tabell!#REF!</definedName>
    <definedName name="__123Graph_XBALADAGS" localSheetId="25" hidden="1">[1]Tabell!#REF!</definedName>
    <definedName name="__123Graph_XBALADAGS" localSheetId="6" hidden="1">[1]Tabell!#REF!</definedName>
    <definedName name="__123Graph_XBALADAGS" localSheetId="7" hidden="1">[1]Tabell!#REF!</definedName>
    <definedName name="__123Graph_XBALADAGS" hidden="1">[1]Tabell!#REF!</definedName>
    <definedName name="_a1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1" hidden="1">Contents!$B$3:$G$57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localSheetId="2" hidden="1">'[2]Market Cap'!#REF!</definedName>
    <definedName name="_GSRATESR_2" localSheetId="8" hidden="1">'[2]Market Cap'!#REF!</definedName>
    <definedName name="_GSRATESR_2" localSheetId="9" hidden="1">'[2]Market Cap'!#REF!</definedName>
    <definedName name="_GSRATESR_2" localSheetId="10" hidden="1">'[2]Market Cap'!#REF!</definedName>
    <definedName name="_GSRATESR_2" localSheetId="11" hidden="1">'[2]Market Cap'!#REF!</definedName>
    <definedName name="_GSRATESR_2" localSheetId="12" hidden="1">'[2]Market Cap'!#REF!</definedName>
    <definedName name="_GSRATESR_2" localSheetId="17" hidden="1">'[2]Market Cap'!#REF!</definedName>
    <definedName name="_GSRATESR_2" localSheetId="18" hidden="1">'[2]Market Cap'!#REF!</definedName>
    <definedName name="_GSRATESR_2" localSheetId="19" hidden="1">'[2]Market Cap'!#REF!</definedName>
    <definedName name="_GSRATESR_2" localSheetId="3" hidden="1">'[2]Market Cap'!#REF!</definedName>
    <definedName name="_GSRATESR_2" localSheetId="4" hidden="1">'[2]Market Cap'!#REF!</definedName>
    <definedName name="_GSRATESR_2" localSheetId="22" hidden="1">'[2]Market Cap'!#REF!</definedName>
    <definedName name="_GSRATESR_2" localSheetId="5" hidden="1">'[2]Market Cap'!#REF!</definedName>
    <definedName name="_GSRATESR_2" localSheetId="24" hidden="1">'[2]Market Cap'!#REF!</definedName>
    <definedName name="_GSRATESR_2" localSheetId="25" hidden="1">'[2]Market Cap'!#REF!</definedName>
    <definedName name="_GSRATESR_2" localSheetId="6" hidden="1">'[2]Market Cap'!#REF!</definedName>
    <definedName name="_GSRATESR_2" localSheetId="7" hidden="1">'[2]Market Cap'!#REF!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localSheetId="2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#REF!</definedName>
    <definedName name="_Key1" localSheetId="4" hidden="1">#REF!</definedName>
    <definedName name="_Key1" localSheetId="22" hidden="1">#REF!</definedName>
    <definedName name="_Key1" localSheetId="5" hidden="1">#REF!</definedName>
    <definedName name="_Key1" localSheetId="24" hidden="1">#REF!</definedName>
    <definedName name="_Key1" localSheetId="25" hidden="1">#REF!</definedName>
    <definedName name="_Key1" localSheetId="6" hidden="1">#REF!</definedName>
    <definedName name="_Key1" localSheetId="7" hidden="1">#REF!</definedName>
    <definedName name="_Key1" hidden="1">#REF!</definedName>
    <definedName name="_Order1" hidden="1">255</definedName>
    <definedName name="_SA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localSheetId="2" hidden="1">[1]Tabell!#REF!</definedName>
    <definedName name="ads" localSheetId="8" hidden="1">[1]Tabell!#REF!</definedName>
    <definedName name="ads" localSheetId="9" hidden="1">[1]Tabell!#REF!</definedName>
    <definedName name="ads" localSheetId="10" hidden="1">[1]Tabell!#REF!</definedName>
    <definedName name="ads" localSheetId="11" hidden="1">[1]Tabell!#REF!</definedName>
    <definedName name="ads" localSheetId="12" hidden="1">[1]Tabell!#REF!</definedName>
    <definedName name="ads" localSheetId="17" hidden="1">[1]Tabell!#REF!</definedName>
    <definedName name="ads" localSheetId="18" hidden="1">[1]Tabell!#REF!</definedName>
    <definedName name="ads" localSheetId="19" hidden="1">[1]Tabell!#REF!</definedName>
    <definedName name="ads" localSheetId="3" hidden="1">[1]Tabell!#REF!</definedName>
    <definedName name="ads" localSheetId="4" hidden="1">[1]Tabell!#REF!</definedName>
    <definedName name="ads" localSheetId="22" hidden="1">[1]Tabell!#REF!</definedName>
    <definedName name="ads" localSheetId="5" hidden="1">[1]Tabell!#REF!</definedName>
    <definedName name="ads" localSheetId="24" hidden="1">[1]Tabell!#REF!</definedName>
    <definedName name="ads" localSheetId="25" hidden="1">[1]Tabell!#REF!</definedName>
    <definedName name="ads" localSheetId="6" hidden="1">[1]Tabell!#REF!</definedName>
    <definedName name="ads" localSheetId="7" hidden="1">[1]Tabell!#REF!</definedName>
    <definedName name="ads" hidden="1">[1]Tabell!#REF!</definedName>
    <definedName name="AS2DocOpenMode" hidden="1">"AS2DocumentEdit"</definedName>
    <definedName name="BLPB1" localSheetId="2" hidden="1">#REF!</definedName>
    <definedName name="BLPB1" localSheetId="8" hidden="1">#REF!</definedName>
    <definedName name="BLPB1" localSheetId="9" hidden="1">#REF!</definedName>
    <definedName name="BLPB1" localSheetId="10" hidden="1">#REF!</definedName>
    <definedName name="BLPB1" localSheetId="11" hidden="1">#REF!</definedName>
    <definedName name="BLPB1" localSheetId="12" hidden="1">#REF!</definedName>
    <definedName name="BLPB1" localSheetId="17" hidden="1">#REF!</definedName>
    <definedName name="BLPB1" localSheetId="18" hidden="1">#REF!</definedName>
    <definedName name="BLPB1" localSheetId="19" hidden="1">#REF!</definedName>
    <definedName name="BLPB1" localSheetId="3" hidden="1">#REF!</definedName>
    <definedName name="BLPB1" localSheetId="4" hidden="1">#REF!</definedName>
    <definedName name="BLPB1" localSheetId="22" hidden="1">#REF!</definedName>
    <definedName name="BLPB1" localSheetId="5" hidden="1">#REF!</definedName>
    <definedName name="BLPB1" localSheetId="24" hidden="1">#REF!</definedName>
    <definedName name="BLPB1" localSheetId="25" hidden="1">#REF!</definedName>
    <definedName name="BLPB1" localSheetId="6" hidden="1">#REF!</definedName>
    <definedName name="BLPB1" localSheetId="7" hidden="1">#REF!</definedName>
    <definedName name="BLPB1" hidden="1">#REF!</definedName>
    <definedName name="BLPB2" localSheetId="2" hidden="1">#REF!</definedName>
    <definedName name="BLPB2" localSheetId="8" hidden="1">#REF!</definedName>
    <definedName name="BLPB2" localSheetId="9" hidden="1">#REF!</definedName>
    <definedName name="BLPB2" localSheetId="10" hidden="1">#REF!</definedName>
    <definedName name="BLPB2" localSheetId="11" hidden="1">#REF!</definedName>
    <definedName name="BLPB2" localSheetId="12" hidden="1">#REF!</definedName>
    <definedName name="BLPB2" localSheetId="17" hidden="1">#REF!</definedName>
    <definedName name="BLPB2" localSheetId="18" hidden="1">#REF!</definedName>
    <definedName name="BLPB2" localSheetId="19" hidden="1">#REF!</definedName>
    <definedName name="BLPB2" localSheetId="3" hidden="1">#REF!</definedName>
    <definedName name="BLPB2" localSheetId="4" hidden="1">#REF!</definedName>
    <definedName name="BLPB2" localSheetId="22" hidden="1">#REF!</definedName>
    <definedName name="BLPB2" localSheetId="5" hidden="1">#REF!</definedName>
    <definedName name="BLPB2" localSheetId="24" hidden="1">#REF!</definedName>
    <definedName name="BLPB2" localSheetId="25" hidden="1">#REF!</definedName>
    <definedName name="BLPB2" localSheetId="6" hidden="1">#REF!</definedName>
    <definedName name="BLPB2" localSheetId="7" hidden="1">#REF!</definedName>
    <definedName name="BLPB2" hidden="1">#REF!</definedName>
    <definedName name="BLPH1" localSheetId="2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7" hidden="1">#REF!</definedName>
    <definedName name="BLPH1" localSheetId="18" hidden="1">#REF!</definedName>
    <definedName name="BLPH1" localSheetId="19" hidden="1">#REF!</definedName>
    <definedName name="BLPH1" localSheetId="3" hidden="1">#REF!</definedName>
    <definedName name="BLPH1" localSheetId="4" hidden="1">#REF!</definedName>
    <definedName name="BLPH1" localSheetId="22" hidden="1">#REF!</definedName>
    <definedName name="BLPH1" localSheetId="5" hidden="1">#REF!</definedName>
    <definedName name="BLPH1" localSheetId="24" hidden="1">#REF!</definedName>
    <definedName name="BLPH1" localSheetId="25" hidden="1">#REF!</definedName>
    <definedName name="BLPH1" localSheetId="6" hidden="1">#REF!</definedName>
    <definedName name="BLPH1" localSheetId="7" hidden="1">#REF!</definedName>
    <definedName name="BLPH1" hidden="1">#REF!</definedName>
    <definedName name="BLPH2" localSheetId="2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7" hidden="1">#REF!</definedName>
    <definedName name="BLPH2" localSheetId="18" hidden="1">#REF!</definedName>
    <definedName name="BLPH2" localSheetId="19" hidden="1">#REF!</definedName>
    <definedName name="BLPH2" localSheetId="3" hidden="1">#REF!</definedName>
    <definedName name="BLPH2" localSheetId="4" hidden="1">#REF!</definedName>
    <definedName name="BLPH2" localSheetId="22" hidden="1">#REF!</definedName>
    <definedName name="BLPH2" localSheetId="5" hidden="1">#REF!</definedName>
    <definedName name="BLPH2" localSheetId="24" hidden="1">#REF!</definedName>
    <definedName name="BLPH2" localSheetId="25" hidden="1">#REF!</definedName>
    <definedName name="BLPH2" localSheetId="6" hidden="1">#REF!</definedName>
    <definedName name="BLPH2" localSheetId="7" hidden="1">#REF!</definedName>
    <definedName name="BLPH2" hidden="1">#REF!</definedName>
    <definedName name="BLPH3" localSheetId="2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1" hidden="1">#REF!</definedName>
    <definedName name="BLPH3" localSheetId="12" hidden="1">#REF!</definedName>
    <definedName name="BLPH3" localSheetId="17" hidden="1">#REF!</definedName>
    <definedName name="BLPH3" localSheetId="18" hidden="1">#REF!</definedName>
    <definedName name="BLPH3" localSheetId="19" hidden="1">#REF!</definedName>
    <definedName name="BLPH3" localSheetId="3" hidden="1">#REF!</definedName>
    <definedName name="BLPH3" localSheetId="4" hidden="1">#REF!</definedName>
    <definedName name="BLPH3" localSheetId="22" hidden="1">#REF!</definedName>
    <definedName name="BLPH3" localSheetId="5" hidden="1">#REF!</definedName>
    <definedName name="BLPH3" localSheetId="24" hidden="1">#REF!</definedName>
    <definedName name="BLPH3" localSheetId="25" hidden="1">#REF!</definedName>
    <definedName name="BLPH3" localSheetId="6" hidden="1">#REF!</definedName>
    <definedName name="BLPH3" localSheetId="7" hidden="1">#REF!</definedName>
    <definedName name="BLPH3" hidden="1">#REF!</definedName>
    <definedName name="BLPH4" localSheetId="2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1" hidden="1">#REF!</definedName>
    <definedName name="BLPH4" localSheetId="12" hidden="1">#REF!</definedName>
    <definedName name="BLPH4" localSheetId="17" hidden="1">#REF!</definedName>
    <definedName name="BLPH4" localSheetId="18" hidden="1">#REF!</definedName>
    <definedName name="BLPH4" localSheetId="19" hidden="1">#REF!</definedName>
    <definedName name="BLPH4" localSheetId="3" hidden="1">#REF!</definedName>
    <definedName name="BLPH4" localSheetId="4" hidden="1">#REF!</definedName>
    <definedName name="BLPH4" localSheetId="22" hidden="1">#REF!</definedName>
    <definedName name="BLPH4" localSheetId="5" hidden="1">#REF!</definedName>
    <definedName name="BLPH4" localSheetId="24" hidden="1">#REF!</definedName>
    <definedName name="BLPH4" localSheetId="25" hidden="1">#REF!</definedName>
    <definedName name="BLPH4" localSheetId="6" hidden="1">#REF!</definedName>
    <definedName name="BLPH4" localSheetId="7" hidden="1">#REF!</definedName>
    <definedName name="BLPH4" hidden="1">#REF!</definedName>
    <definedName name="BLPH5" localSheetId="2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1" hidden="1">#REF!</definedName>
    <definedName name="BLPH5" localSheetId="12" hidden="1">#REF!</definedName>
    <definedName name="BLPH5" localSheetId="17" hidden="1">#REF!</definedName>
    <definedName name="BLPH5" localSheetId="18" hidden="1">#REF!</definedName>
    <definedName name="BLPH5" localSheetId="19" hidden="1">#REF!</definedName>
    <definedName name="BLPH5" localSheetId="3" hidden="1">#REF!</definedName>
    <definedName name="BLPH5" localSheetId="4" hidden="1">#REF!</definedName>
    <definedName name="BLPH5" localSheetId="22" hidden="1">#REF!</definedName>
    <definedName name="BLPH5" localSheetId="5" hidden="1">#REF!</definedName>
    <definedName name="BLPH5" localSheetId="24" hidden="1">#REF!</definedName>
    <definedName name="BLPH5" localSheetId="25" hidden="1">#REF!</definedName>
    <definedName name="BLPH5" localSheetId="6" hidden="1">#REF!</definedName>
    <definedName name="BLPH5" localSheetId="7" hidden="1">#REF!</definedName>
    <definedName name="BLPH5" hidden="1">#REF!</definedName>
    <definedName name="BLPH6" localSheetId="2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1" hidden="1">#REF!</definedName>
    <definedName name="BLPH6" localSheetId="12" hidden="1">#REF!</definedName>
    <definedName name="BLPH6" localSheetId="17" hidden="1">#REF!</definedName>
    <definedName name="BLPH6" localSheetId="18" hidden="1">#REF!</definedName>
    <definedName name="BLPH6" localSheetId="19" hidden="1">#REF!</definedName>
    <definedName name="BLPH6" localSheetId="3" hidden="1">#REF!</definedName>
    <definedName name="BLPH6" localSheetId="4" hidden="1">#REF!</definedName>
    <definedName name="BLPH6" localSheetId="22" hidden="1">#REF!</definedName>
    <definedName name="BLPH6" localSheetId="5" hidden="1">#REF!</definedName>
    <definedName name="BLPH6" localSheetId="24" hidden="1">#REF!</definedName>
    <definedName name="BLPH6" localSheetId="25" hidden="1">#REF!</definedName>
    <definedName name="BLPH6" localSheetId="6" hidden="1">#REF!</definedName>
    <definedName name="BLPH6" localSheetId="7" hidden="1">#REF!</definedName>
    <definedName name="BLPH6" hidden="1">#REF!</definedName>
    <definedName name="BLPH7" localSheetId="2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1" hidden="1">#REF!</definedName>
    <definedName name="BLPH7" localSheetId="12" hidden="1">#REF!</definedName>
    <definedName name="BLPH7" localSheetId="17" hidden="1">#REF!</definedName>
    <definedName name="BLPH7" localSheetId="18" hidden="1">#REF!</definedName>
    <definedName name="BLPH7" localSheetId="19" hidden="1">#REF!</definedName>
    <definedName name="BLPH7" localSheetId="3" hidden="1">#REF!</definedName>
    <definedName name="BLPH7" localSheetId="4" hidden="1">#REF!</definedName>
    <definedName name="BLPH7" localSheetId="22" hidden="1">#REF!</definedName>
    <definedName name="BLPH7" localSheetId="5" hidden="1">#REF!</definedName>
    <definedName name="BLPH7" localSheetId="24" hidden="1">#REF!</definedName>
    <definedName name="BLPH7" localSheetId="25" hidden="1">#REF!</definedName>
    <definedName name="BLPH7" localSheetId="6" hidden="1">#REF!</definedName>
    <definedName name="BLPH7" localSheetId="7" hidden="1">#REF!</definedName>
    <definedName name="BLPH7" hidden="1">#REF!</definedName>
    <definedName name="BLPH8" localSheetId="2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1" hidden="1">#REF!</definedName>
    <definedName name="BLPH8" localSheetId="12" hidden="1">#REF!</definedName>
    <definedName name="BLPH8" localSheetId="17" hidden="1">#REF!</definedName>
    <definedName name="BLPH8" localSheetId="18" hidden="1">#REF!</definedName>
    <definedName name="BLPH8" localSheetId="19" hidden="1">#REF!</definedName>
    <definedName name="BLPH8" localSheetId="3" hidden="1">#REF!</definedName>
    <definedName name="BLPH8" localSheetId="4" hidden="1">#REF!</definedName>
    <definedName name="BLPH8" localSheetId="22" hidden="1">#REF!</definedName>
    <definedName name="BLPH8" localSheetId="5" hidden="1">#REF!</definedName>
    <definedName name="BLPH8" localSheetId="24" hidden="1">#REF!</definedName>
    <definedName name="BLPH8" localSheetId="25" hidden="1">#REF!</definedName>
    <definedName name="BLPH8" localSheetId="6" hidden="1">#REF!</definedName>
    <definedName name="BLPH8" localSheetId="7" hidden="1">#REF!</definedName>
    <definedName name="BLPH8" hidden="1">#REF!</definedName>
    <definedName name="business_model" localSheetId="10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localSheetId="8" hidden="1">[1]Tabell!#REF!</definedName>
    <definedName name="dfhgd" localSheetId="10" hidden="1">[1]Tabell!#REF!</definedName>
    <definedName name="dfhgd" localSheetId="11" hidden="1">[1]Tabell!#REF!</definedName>
    <definedName name="dfhgd" localSheetId="12" hidden="1">[1]Tabell!#REF!</definedName>
    <definedName name="dfhgd" localSheetId="4" hidden="1">[1]Tabell!#REF!</definedName>
    <definedName name="dfhgd" localSheetId="22" hidden="1">[1]Tabell!#REF!</definedName>
    <definedName name="dfhgd" localSheetId="5" hidden="1">[1]Tabell!#REF!</definedName>
    <definedName name="dfhgd" localSheetId="24" hidden="1">[1]Tabell!#REF!</definedName>
    <definedName name="dfhgd" localSheetId="25" hidden="1">[1]Tabell!#REF!</definedName>
    <definedName name="dfhgd" localSheetId="7" hidden="1">[1]Tabell!#REF!</definedName>
    <definedName name="dfhgd" hidden="1">[1]Tabell!#REF!</definedName>
    <definedName name="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localSheetId="8" hidden="1">[1]Tabell!#REF!</definedName>
    <definedName name="LI" localSheetId="10" hidden="1">[1]Tabell!#REF!</definedName>
    <definedName name="LI" localSheetId="11" hidden="1">[1]Tabell!#REF!</definedName>
    <definedName name="LI" localSheetId="12" hidden="1">[1]Tabell!#REF!</definedName>
    <definedName name="LI" localSheetId="4" hidden="1">[1]Tabell!#REF!</definedName>
    <definedName name="LI" localSheetId="22" hidden="1">[1]Tabell!#REF!</definedName>
    <definedName name="LI" localSheetId="5" hidden="1">[1]Tabell!#REF!</definedName>
    <definedName name="LI" localSheetId="24" hidden="1">[1]Tabell!#REF!</definedName>
    <definedName name="LI" localSheetId="25" hidden="1">[1]Tabell!#REF!</definedName>
    <definedName name="LI" localSheetId="7" hidden="1">[1]Tabell!#REF!</definedName>
    <definedName name="LI" hidden="1">[1]Tabell!#REF!</definedName>
    <definedName name="M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10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localSheetId="8" hidden="1">[1]Tabell!#REF!</definedName>
    <definedName name="TEST" localSheetId="10" hidden="1">[1]Tabell!#REF!</definedName>
    <definedName name="TEST" localSheetId="11" hidden="1">[1]Tabell!#REF!</definedName>
    <definedName name="TEST" localSheetId="12" hidden="1">[1]Tabell!#REF!</definedName>
    <definedName name="TEST" localSheetId="4" hidden="1">[1]Tabell!#REF!</definedName>
    <definedName name="TEST" localSheetId="22" hidden="1">[1]Tabell!#REF!</definedName>
    <definedName name="TEST" localSheetId="5" hidden="1">[1]Tabell!#REF!</definedName>
    <definedName name="TEST" localSheetId="24" hidden="1">[1]Tabell!#REF!</definedName>
    <definedName name="TEST" localSheetId="25" hidden="1">[1]Tabell!#REF!</definedName>
    <definedName name="TEST" localSheetId="7" hidden="1">[1]Tabell!#REF!</definedName>
    <definedName name="TEST" hidden="1">[1]Tabell!#REF!</definedName>
    <definedName name="u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>#N/A</definedName>
    <definedName name="v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10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localSheetId="2" hidden="1">[3]In99!#REF!</definedName>
    <definedName name="xxxxxxx" localSheetId="8" hidden="1">[3]In99!#REF!</definedName>
    <definedName name="xxxxxxx" localSheetId="9" hidden="1">[3]In99!#REF!</definedName>
    <definedName name="xxxxxxx" localSheetId="10" hidden="1">[3]In99!#REF!</definedName>
    <definedName name="xxxxxxx" localSheetId="11" hidden="1">[3]In99!#REF!</definedName>
    <definedName name="xxxxxxx" localSheetId="12" hidden="1">[3]In99!#REF!</definedName>
    <definedName name="xxxxxxx" localSheetId="17" hidden="1">[3]In99!#REF!</definedName>
    <definedName name="xxxxxxx" localSheetId="18" hidden="1">[3]In99!#REF!</definedName>
    <definedName name="xxxxxxx" localSheetId="19" hidden="1">[3]In99!#REF!</definedName>
    <definedName name="xxxxxxx" localSheetId="3" hidden="1">[3]In99!#REF!</definedName>
    <definedName name="xxxxxxx" localSheetId="4" hidden="1">[3]In99!#REF!</definedName>
    <definedName name="xxxxxxx" localSheetId="22" hidden="1">[3]In99!#REF!</definedName>
    <definedName name="xxxxxxx" localSheetId="5" hidden="1">[3]In99!#REF!</definedName>
    <definedName name="xxxxxxx" localSheetId="24" hidden="1">[3]In99!#REF!</definedName>
    <definedName name="xxxxxxx" localSheetId="25" hidden="1">[3]In99!#REF!</definedName>
    <definedName name="xxxxxxx" localSheetId="6" hidden="1">[3]In99!#REF!</definedName>
    <definedName name="xxxxxxx" localSheetId="7" hidden="1">[3]In99!#REF!</definedName>
    <definedName name="xxxxxxx" hidden="1">[3]In99!#REF!</definedName>
    <definedName name="Y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6" i="22" l="1"/>
  <c r="T15" i="22"/>
  <c r="T14" i="22"/>
  <c r="T13" i="22"/>
  <c r="T12" i="22"/>
  <c r="T11" i="22"/>
  <c r="T10" i="22"/>
  <c r="T9" i="22"/>
  <c r="T8" i="22"/>
  <c r="T24" i="22" s="1"/>
  <c r="O24" i="22"/>
  <c r="N24" i="22"/>
  <c r="M24" i="22"/>
  <c r="L24" i="22"/>
  <c r="J24" i="22"/>
  <c r="I24" i="22"/>
  <c r="G24" i="22"/>
  <c r="D24" i="22"/>
  <c r="F41" i="50" l="1"/>
  <c r="F31" i="50" l="1"/>
  <c r="F26" i="50"/>
  <c r="E26" i="50"/>
  <c r="F21" i="50"/>
  <c r="F27" i="50" s="1"/>
  <c r="F40" i="50" s="1"/>
  <c r="E21" i="50"/>
  <c r="F15" i="50"/>
  <c r="E15" i="50"/>
  <c r="D10" i="92" l="1"/>
  <c r="C24" i="5" l="1"/>
  <c r="C12" i="5"/>
  <c r="D47" i="80" l="1"/>
  <c r="D48" i="80" s="1"/>
  <c r="D46" i="80"/>
  <c r="E47" i="80"/>
  <c r="E36" i="80"/>
  <c r="E46" i="80" s="1"/>
  <c r="E35" i="80"/>
  <c r="E48" i="80" l="1"/>
  <c r="E64" i="57"/>
  <c r="E36" i="57"/>
  <c r="E15" i="57"/>
  <c r="E37" i="57" l="1"/>
  <c r="I31" i="11"/>
  <c r="I32" i="11" s="1"/>
  <c r="G18" i="9" l="1"/>
  <c r="G19" i="9" s="1"/>
  <c r="F18" i="9" l="1"/>
  <c r="F19" i="9" s="1"/>
  <c r="D31" i="11" l="1"/>
  <c r="Y16" i="13" l="1"/>
  <c r="G16" i="3" l="1"/>
  <c r="G15" i="3"/>
  <c r="G14" i="3"/>
  <c r="G13" i="3"/>
  <c r="G12" i="3"/>
  <c r="G11" i="3"/>
  <c r="E76" i="57"/>
  <c r="E56" i="57"/>
  <c r="E65" i="57" s="1"/>
  <c r="E49" i="57"/>
  <c r="E43" i="57"/>
  <c r="E50" i="57" l="1"/>
  <c r="E51" i="57" s="1"/>
  <c r="E66" i="57" s="1"/>
  <c r="G17" i="3"/>
  <c r="E24" i="22" l="1"/>
  <c r="H24" i="22" s="1"/>
  <c r="F24" i="22"/>
  <c r="K24" i="22"/>
  <c r="P24" i="22"/>
  <c r="Q24" i="22"/>
  <c r="R24" i="22"/>
  <c r="D32" i="11" l="1"/>
  <c r="E22" i="13"/>
  <c r="E23" i="13" s="1"/>
  <c r="F22" i="13"/>
  <c r="F23" i="13" s="1"/>
  <c r="G22" i="13"/>
  <c r="G23" i="13" s="1"/>
  <c r="H22" i="13"/>
  <c r="H23" i="13" s="1"/>
  <c r="I22" i="13"/>
  <c r="I23" i="13" s="1"/>
  <c r="J22" i="13"/>
  <c r="J23" i="13" s="1"/>
  <c r="K22" i="13"/>
  <c r="K23" i="13" s="1"/>
  <c r="L22" i="13"/>
  <c r="L23" i="13" s="1"/>
  <c r="M22" i="13"/>
  <c r="M23" i="13" s="1"/>
  <c r="N22" i="13"/>
  <c r="N23" i="13" s="1"/>
  <c r="O22" i="13"/>
  <c r="O23" i="13" s="1"/>
  <c r="P22" i="13"/>
  <c r="P23" i="13" s="1"/>
  <c r="Q22" i="13"/>
  <c r="Q23" i="13" s="1"/>
  <c r="R22" i="13"/>
  <c r="R23" i="13" s="1"/>
  <c r="S22" i="13"/>
  <c r="S23" i="13" s="1"/>
  <c r="T22" i="13"/>
  <c r="T23" i="13" s="1"/>
  <c r="U22" i="13"/>
  <c r="U23" i="13" s="1"/>
  <c r="V22" i="13"/>
  <c r="V23" i="13" s="1"/>
  <c r="W22" i="13"/>
  <c r="W23" i="13" s="1"/>
  <c r="X22" i="13"/>
  <c r="X23" i="13" s="1"/>
  <c r="D22" i="13"/>
  <c r="D23" i="13" s="1"/>
  <c r="Y21" i="13"/>
  <c r="Y15" i="13"/>
  <c r="Y17" i="13"/>
  <c r="Y18" i="13"/>
  <c r="Y19" i="13"/>
  <c r="Y20" i="13"/>
  <c r="Y14" i="13"/>
  <c r="E24" i="94"/>
  <c r="E25" i="94" s="1"/>
  <c r="D24" i="94"/>
  <c r="D25" i="94" s="1"/>
  <c r="Y22" i="13" l="1"/>
  <c r="Y23" i="13" s="1"/>
  <c r="G9" i="9"/>
  <c r="F9" i="9"/>
</calcChain>
</file>

<file path=xl/sharedStrings.xml><?xml version="1.0" encoding="utf-8"?>
<sst xmlns="http://schemas.openxmlformats.org/spreadsheetml/2006/main" count="1175" uniqueCount="689">
  <si>
    <t>Overview of RWAs</t>
  </si>
  <si>
    <t>Differences between accounting and regulatory scopes of consolidation and the mapping of financial statement categories with risk categories</t>
  </si>
  <si>
    <t>Main sources of differences between regulatory exposure amounts and carrying values in financial statements</t>
  </si>
  <si>
    <t>Total and average net amount of exposures</t>
  </si>
  <si>
    <t>Geographical breakdown of exposures</t>
  </si>
  <si>
    <t>Concentration of exposures by industry or counterparty types</t>
  </si>
  <si>
    <t>Maturity of exposures</t>
  </si>
  <si>
    <t>Credit quality of exposures by exposure class and instrument</t>
  </si>
  <si>
    <t>Credit quality of exposures by industry or counterparty types</t>
  </si>
  <si>
    <t>Credit quality of exposures by geography</t>
  </si>
  <si>
    <t>Ageing of past-due exposures</t>
  </si>
  <si>
    <t>Non-performing and forborne exposures</t>
  </si>
  <si>
    <t>Changes in the stock of general and specific credit risk adjustments</t>
  </si>
  <si>
    <t>Changes in the stock of defaulted and impaired loans and debt securities</t>
  </si>
  <si>
    <t>CRM techniques – Overview</t>
  </si>
  <si>
    <t>Standardised approach – Credit risk exposure and CRM effects</t>
  </si>
  <si>
    <t>Standardised approach</t>
  </si>
  <si>
    <t>Credit risk exposures by exposure class and PD range</t>
  </si>
  <si>
    <t>IRB approach – Effect on the RWAs of credit derivatives used as CRM techniques</t>
  </si>
  <si>
    <t>RWA flow statements of credit risk exposures under the IRB approach</t>
  </si>
  <si>
    <t>IRB approach – Backtesting of PD per exposure class</t>
  </si>
  <si>
    <t>IRB (specialised lending and equities)</t>
  </si>
  <si>
    <t>Analysis of CCR exposure by approach</t>
  </si>
  <si>
    <t>CVA capital charge</t>
  </si>
  <si>
    <t>Standardised approach – CCR exposures by regulatory portfolio and risk</t>
  </si>
  <si>
    <t>Impact of netting and collateral held on exposure values</t>
  </si>
  <si>
    <t>Composition of collateral for exposures to CCR</t>
  </si>
  <si>
    <t>Credit derivatives exposures</t>
  </si>
  <si>
    <t>RWA flow statements of CCR exposures under the IMM</t>
  </si>
  <si>
    <t>Exposures to CCPs</t>
  </si>
  <si>
    <t>Securitisation exposures in the banking book</t>
  </si>
  <si>
    <t>Securitisation exposures in the trading book</t>
  </si>
  <si>
    <t>Securitisation exposures in the banking book and associated regulatory capital requirements – bank acting as originator or as sponsor</t>
  </si>
  <si>
    <t>Securitisation exposures in the banking book and associated capital requirements – bank acting as investor</t>
  </si>
  <si>
    <t>Market risk under the standardised approach</t>
  </si>
  <si>
    <t>Market risk under the IMA</t>
  </si>
  <si>
    <t>RWA flow statements of market risk exposures under the IMA</t>
  </si>
  <si>
    <t>IMA values for trading portfolios</t>
  </si>
  <si>
    <t>Comparison of VaR estimates with gains/losses</t>
  </si>
  <si>
    <t>LCR</t>
  </si>
  <si>
    <t>Other</t>
  </si>
  <si>
    <t>Non-deducted participations in insurance undertakings</t>
  </si>
  <si>
    <t>Own funds</t>
  </si>
  <si>
    <t>a</t>
  </si>
  <si>
    <t>b</t>
  </si>
  <si>
    <t>c</t>
  </si>
  <si>
    <t>RWAs</t>
  </si>
  <si>
    <t>Total</t>
  </si>
  <si>
    <t>d</t>
  </si>
  <si>
    <t>e</t>
  </si>
  <si>
    <t>f</t>
  </si>
  <si>
    <t>g</t>
  </si>
  <si>
    <t>Other assets</t>
  </si>
  <si>
    <t>r</t>
  </si>
  <si>
    <t>Central governments or central banks</t>
  </si>
  <si>
    <t>Institutions</t>
  </si>
  <si>
    <t>Corporates</t>
  </si>
  <si>
    <t>Retail</t>
  </si>
  <si>
    <t>Equity</t>
  </si>
  <si>
    <t>Total IRB approach</t>
  </si>
  <si>
    <t>Exposures in default</t>
  </si>
  <si>
    <t>Covered bonds</t>
  </si>
  <si>
    <t>Total standardised approach</t>
  </si>
  <si>
    <t>h</t>
  </si>
  <si>
    <t>i</t>
  </si>
  <si>
    <t>j</t>
  </si>
  <si>
    <t>l</t>
  </si>
  <si>
    <t>m</t>
  </si>
  <si>
    <t>Net exposure value</t>
  </si>
  <si>
    <t>On demand</t>
  </si>
  <si>
    <t>&lt;= 1 year</t>
  </si>
  <si>
    <t>&gt; 1 year &lt;= 5 years</t>
  </si>
  <si>
    <t>&gt; 5 years</t>
  </si>
  <si>
    <t>No stated maturity</t>
  </si>
  <si>
    <t>n</t>
  </si>
  <si>
    <t>o</t>
  </si>
  <si>
    <t>p</t>
  </si>
  <si>
    <t>q</t>
  </si>
  <si>
    <t>s</t>
  </si>
  <si>
    <t>u</t>
  </si>
  <si>
    <t>Debt securities</t>
  </si>
  <si>
    <t>Exposure classes</t>
  </si>
  <si>
    <t xml:space="preserve"> </t>
  </si>
  <si>
    <t>Risk weight</t>
  </si>
  <si>
    <t>Others</t>
  </si>
  <si>
    <t>Of which unrated</t>
  </si>
  <si>
    <t>-</t>
  </si>
  <si>
    <t>Exposure value</t>
  </si>
  <si>
    <t>Total portfolios subject to the advanced method</t>
  </si>
  <si>
    <t>(i) VaR component (including the 3× multiplier)</t>
  </si>
  <si>
    <t>(ii) SVaR component (including the 3× multiplier)</t>
  </si>
  <si>
    <t>All portfolios subject to the standardised method</t>
  </si>
  <si>
    <t>EU4</t>
  </si>
  <si>
    <t>Based on the original exposure method</t>
  </si>
  <si>
    <t>Total subject to the CVA capital charge</t>
  </si>
  <si>
    <t>Collateral used in derivative transactions</t>
  </si>
  <si>
    <t>Collateral used in SFTs</t>
  </si>
  <si>
    <t>Fair value of collateral received</t>
  </si>
  <si>
    <t>Fair value of posted collateral</t>
  </si>
  <si>
    <t>Segregated</t>
  </si>
  <si>
    <t>Unsegregated</t>
  </si>
  <si>
    <t>RWA</t>
  </si>
  <si>
    <t>Number of datapoints used in calculation of averages</t>
  </si>
  <si>
    <t>HIGH-QUALITY LIQUID ASSETS</t>
  </si>
  <si>
    <t>Total high-quality liquid assets (HQLA)</t>
  </si>
  <si>
    <t>CASH-OUTFLOWS</t>
  </si>
  <si>
    <t>Retail deposits and deposits from SMEs,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</si>
  <si>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</si>
  <si>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</si>
  <si>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</si>
  <si>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</si>
  <si>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</si>
  <si>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</si>
  <si>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</si>
  <si>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</si>
  <si>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</si>
  <si>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</si>
  <si>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</si>
  <si>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</si>
  <si>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</si>
  <si>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</si>
  <si>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</si>
  <si>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</si>
  <si>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</si>
  <si>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</si>
  <si>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19a</t>
  </si>
  <si>
    <t>(Difference between total weighted inflows and total weighted outflows arising from transactions in third countries where there are transfer restrictions or which are denominated in non-convertible currencies)</t>
  </si>
  <si>
    <t>19b</t>
  </si>
  <si>
    <t>(Excess inflows from a related specialised credit institution)</t>
  </si>
  <si>
    <t>TOTAL CASH-INFLOWS</t>
  </si>
  <si>
    <t>20a</t>
  </si>
  <si>
    <t>Fully exempt inflows</t>
  </si>
  <si>
    <t>20b</t>
  </si>
  <si>
    <t>Inflows Subject to 90% Cap</t>
  </si>
  <si>
    <t>20c</t>
  </si>
  <si>
    <t>Inflows Subject to 75% Cap</t>
  </si>
  <si>
    <t>LIQUIDITY BUFFER</t>
  </si>
  <si>
    <t>TOTAL NET CASH OUTFLOWS</t>
  </si>
  <si>
    <t>LIQUIDITY COVERAGE RATIO (%)</t>
  </si>
  <si>
    <t xml:space="preserve"> Total</t>
  </si>
  <si>
    <t>Name</t>
  </si>
  <si>
    <t>Comment</t>
  </si>
  <si>
    <t>Frequency</t>
  </si>
  <si>
    <t>Quarterly</t>
  </si>
  <si>
    <t>Summary reconciliation of accounting assets and leverage ratio exposures</t>
  </si>
  <si>
    <t>Leverage ratio common disclosure</t>
  </si>
  <si>
    <t>Encumbered and unencumbered assets</t>
  </si>
  <si>
    <t>Collateral received</t>
  </si>
  <si>
    <t>Sources of encumberance</t>
  </si>
  <si>
    <t>CRR leverage ratio exposures</t>
  </si>
  <si>
    <t>Split-up of on balance sheet exposures</t>
  </si>
  <si>
    <t>Total on-balance sheet exposures (excluding derivatives, SFTs, and exempted exposures), of which:</t>
  </si>
  <si>
    <t>EU-1</t>
  </si>
  <si>
    <t>EU-2</t>
  </si>
  <si>
    <t>EU-3</t>
  </si>
  <si>
    <t>EU-4</t>
  </si>
  <si>
    <t>EU-5</t>
  </si>
  <si>
    <t>EU-6</t>
  </si>
  <si>
    <t>EU-7</t>
  </si>
  <si>
    <t>EU-8</t>
  </si>
  <si>
    <t>EU-9</t>
  </si>
  <si>
    <t>EU-10</t>
  </si>
  <si>
    <t>EU-11</t>
  </si>
  <si>
    <t>EU-12</t>
  </si>
  <si>
    <t>Trading book exposures</t>
  </si>
  <si>
    <t>Banking book exposures, of which:</t>
  </si>
  <si>
    <t>Exposures treated as sovereigns</t>
  </si>
  <si>
    <t>Exposures to regional governments, MDB, international organisations and PSE not treated as sovereigns</t>
  </si>
  <si>
    <t>Secured by mortgages of immovable properties</t>
  </si>
  <si>
    <t>Retail exposures</t>
  </si>
  <si>
    <t>Corporate</t>
  </si>
  <si>
    <t>Other exposures (eg equity, securitisations, and other non-credit obligation assets)</t>
  </si>
  <si>
    <t>5a</t>
  </si>
  <si>
    <t>25a</t>
  </si>
  <si>
    <t>25b</t>
  </si>
  <si>
    <t>Capital instruments’ main features template</t>
  </si>
  <si>
    <t>9a</t>
  </si>
  <si>
    <t>9b</t>
  </si>
  <si>
    <t>NOK</t>
  </si>
  <si>
    <t>EUR</t>
  </si>
  <si>
    <t>No.</t>
  </si>
  <si>
    <t>Differences between accounting and regulatory scopes of consolidation and the mapping of financial statement categories with regulatory risk categories</t>
  </si>
  <si>
    <t>Own funds disclosure template</t>
  </si>
  <si>
    <t>IRB approach – CCR exposures by portfolio and PD scale</t>
  </si>
  <si>
    <t>Chpt. 4.5</t>
  </si>
  <si>
    <t>Chpt. 4.15</t>
  </si>
  <si>
    <t>Chpt. 2.2.12</t>
  </si>
  <si>
    <t>Chpt. 4.3</t>
  </si>
  <si>
    <t>Chpt. 4.12</t>
  </si>
  <si>
    <t>Scope of consolidation (consolidated)</t>
  </si>
  <si>
    <t>Total unweighted value</t>
  </si>
  <si>
    <t>Total weighted value</t>
  </si>
  <si>
    <t>Currency and units (NOK million)</t>
  </si>
  <si>
    <t/>
  </si>
  <si>
    <t>Contents (linked)</t>
  </si>
  <si>
    <t>Template 1 - EU LI1</t>
  </si>
  <si>
    <t>Template 2 - EU LI2</t>
  </si>
  <si>
    <t>Template 3 - EU LI3</t>
  </si>
  <si>
    <t>Template 4 - EU OV1</t>
  </si>
  <si>
    <t>Template 6 - EU INS1</t>
  </si>
  <si>
    <t>Template 7 - EU CRB-B</t>
  </si>
  <si>
    <t>Template 8 - EU CRB-C</t>
  </si>
  <si>
    <t>Template 9 - EU CRB-D</t>
  </si>
  <si>
    <t>Split-up of on balance sheet exposures (excluding derivatives, SFTs and exempted exposures)</t>
  </si>
  <si>
    <t>Template 10 - EU CRB-E</t>
  </si>
  <si>
    <t>Template 11 - EU CR1-A</t>
  </si>
  <si>
    <t>Template 13 - EU CR1-C</t>
  </si>
  <si>
    <t>Template 12 - EU CR1-B</t>
  </si>
  <si>
    <t>Template 14 - EU CR1-D</t>
  </si>
  <si>
    <t>Template 15 - EU CR1-E</t>
  </si>
  <si>
    <t>Template 16 - EU CR2-A</t>
  </si>
  <si>
    <t>Template 17 - EU CR2-B</t>
  </si>
  <si>
    <t>Template 18 - EU CR3</t>
  </si>
  <si>
    <t>Template 19 - EU CR4</t>
  </si>
  <si>
    <t>Template 20 - EU CR5</t>
  </si>
  <si>
    <t>Template 21 - EU CR6</t>
  </si>
  <si>
    <t>Template 22 - EU CR7</t>
  </si>
  <si>
    <t>Template 23 - EU CR8</t>
  </si>
  <si>
    <t>Template 24 - EU CR9</t>
  </si>
  <si>
    <t>Template 5 - EU CR10</t>
  </si>
  <si>
    <t>Template 25 - EU CRR1</t>
  </si>
  <si>
    <t>Template 26 - EU CRR2</t>
  </si>
  <si>
    <t>Template 28 - EU CRR8</t>
  </si>
  <si>
    <t>Template 29 - EU CRR4</t>
  </si>
  <si>
    <t>Template 31 - EU CRR5-A</t>
  </si>
  <si>
    <t>Template 32 - EU CRR5-B</t>
  </si>
  <si>
    <t>Template 33 - EU CRR6</t>
  </si>
  <si>
    <t>Template 30 - EU CRR7</t>
  </si>
  <si>
    <t>Template 27 - EU CRR8</t>
  </si>
  <si>
    <t>Template 34 - EU MR1</t>
  </si>
  <si>
    <t>Template 35 - EU MR2-A</t>
  </si>
  <si>
    <t>Template 36 - EU MR2-B</t>
  </si>
  <si>
    <t>Template 37 - EU MR3</t>
  </si>
  <si>
    <t>Template 38 - EU MR4</t>
  </si>
  <si>
    <t>* European Banking Authority - Final report on the guidelines on disclosure requirements under part eight of regulation 575 2013 (EBA-GL-2016-11)</t>
  </si>
  <si>
    <t>Data not available</t>
  </si>
  <si>
    <t>Not applicable</t>
  </si>
  <si>
    <t>Geographical distribution of credit exposures used in the countercyclical capital buffer</t>
  </si>
  <si>
    <t>Amount of institution-specific countercyclical capital buffer</t>
  </si>
  <si>
    <t>Reference EBA*</t>
  </si>
  <si>
    <t>Annually</t>
  </si>
  <si>
    <t>Semi-annually</t>
  </si>
  <si>
    <t>Outlines of the differences in the scopes of consolidation</t>
  </si>
  <si>
    <t>Outline of the differences in the scopes of consolidation</t>
  </si>
  <si>
    <t>SpareBank 1 Boligkreditt AS</t>
  </si>
  <si>
    <t>SpareBank 1 Næringskreditt AS</t>
  </si>
  <si>
    <t>SpareBank 1 Kredittkort AS</t>
  </si>
  <si>
    <t>54a</t>
  </si>
  <si>
    <t>54b</t>
  </si>
  <si>
    <t>Chpt. 2.1.1</t>
  </si>
  <si>
    <t>Equity instruments</t>
  </si>
  <si>
    <t>Assets of the reporting institution</t>
  </si>
  <si>
    <t>Of which EHQLA and HQLA</t>
  </si>
  <si>
    <t>Of which notionally elligble EHQLA and HQLA</t>
  </si>
  <si>
    <t>Fair value of unencumbered assets</t>
  </si>
  <si>
    <t>Carrying amount of unencumbered assets</t>
  </si>
  <si>
    <t>Fair value of encumbered assets</t>
  </si>
  <si>
    <t>Carrying amount of encumbered assets</t>
  </si>
  <si>
    <t>Frequency: Semi-annually</t>
  </si>
  <si>
    <t>Geographical distribution of credit exposures relevant for the calculation of the countercyclical capital buffer</t>
  </si>
  <si>
    <t>Norway</t>
  </si>
  <si>
    <t>Net value</t>
  </si>
  <si>
    <t>With regards to the templates specified by EBA in GL-2016-11, some of the templates are not included. This is due to one of the following reasons:</t>
  </si>
  <si>
    <t>Last update</t>
  </si>
  <si>
    <t>Total standatdised approach</t>
  </si>
  <si>
    <t>KATEGORI_OVERORDNET</t>
  </si>
  <si>
    <t>IRB_KATEGORI_HERAV</t>
  </si>
  <si>
    <t>IRB_ASSET_CLASS_CODE</t>
  </si>
  <si>
    <t>EKSPONERING_U_MISL</t>
  </si>
  <si>
    <t>EKSPONERING_M_MISL</t>
  </si>
  <si>
    <t>INDIVIDUELLE_NEDSKRIVNINGER</t>
  </si>
  <si>
    <t>INDIVID_NEDSKR_ENDR</t>
  </si>
  <si>
    <t>Forfalte engasjementer</t>
  </si>
  <si>
    <t>Engasjementer med pantesikkerhet i eiendom</t>
  </si>
  <si>
    <t>Massemarked</t>
  </si>
  <si>
    <t>Foretak</t>
  </si>
  <si>
    <t>Stater og sentralbanker</t>
  </si>
  <si>
    <t>Lokale og regionale myndigheter</t>
  </si>
  <si>
    <t>NACE_HOVEDGRUPPE</t>
  </si>
  <si>
    <t>NACE_HOVED_NAVN</t>
  </si>
  <si>
    <t>N</t>
  </si>
  <si>
    <t>forretning_tjenesteyting</t>
  </si>
  <si>
    <t>B</t>
  </si>
  <si>
    <t>bergverksdrift</t>
  </si>
  <si>
    <t>Q</t>
  </si>
  <si>
    <t>helse_sosialetjenester</t>
  </si>
  <si>
    <t>K</t>
  </si>
  <si>
    <t>finanseringsvirksomhet</t>
  </si>
  <si>
    <t>C</t>
  </si>
  <si>
    <t>industri</t>
  </si>
  <si>
    <t>A</t>
  </si>
  <si>
    <t>jordbruk</t>
  </si>
  <si>
    <t>Z</t>
  </si>
  <si>
    <t>udefinert</t>
  </si>
  <si>
    <t>P</t>
  </si>
  <si>
    <t>undervisning</t>
  </si>
  <si>
    <t>E</t>
  </si>
  <si>
    <t>vannforsyningsvirksomhet</t>
  </si>
  <si>
    <t>T</t>
  </si>
  <si>
    <t>lønnet_arbeid</t>
  </si>
  <si>
    <t>I</t>
  </si>
  <si>
    <t>overnattingsvirksomhet</t>
  </si>
  <si>
    <t>R</t>
  </si>
  <si>
    <t>kulturellvirksomhet</t>
  </si>
  <si>
    <t>M</t>
  </si>
  <si>
    <t>faglig_tjenesteyting</t>
  </si>
  <si>
    <t>H</t>
  </si>
  <si>
    <t>transport</t>
  </si>
  <si>
    <t>F</t>
  </si>
  <si>
    <t>bygge_anleggsvirksomhet</t>
  </si>
  <si>
    <t>L</t>
  </si>
  <si>
    <t>omsetning</t>
  </si>
  <si>
    <t>S</t>
  </si>
  <si>
    <t>annen_tjenesteyting</t>
  </si>
  <si>
    <t>O</t>
  </si>
  <si>
    <t>offentlig_administrasjon</t>
  </si>
  <si>
    <t>J</t>
  </si>
  <si>
    <t>informasjon</t>
  </si>
  <si>
    <t>D</t>
  </si>
  <si>
    <t>elektrisitet</t>
  </si>
  <si>
    <t>G</t>
  </si>
  <si>
    <t>varehandel</t>
  </si>
  <si>
    <t>LANDKODE</t>
  </si>
  <si>
    <t>EKSPONERING_MISL</t>
  </si>
  <si>
    <t>SE</t>
  </si>
  <si>
    <t>DE</t>
  </si>
  <si>
    <t>TH</t>
  </si>
  <si>
    <t>NO</t>
  </si>
  <si>
    <t>ES</t>
  </si>
  <si>
    <t>PT</t>
  </si>
  <si>
    <t>PL</t>
  </si>
  <si>
    <t>CH</t>
  </si>
  <si>
    <t>US</t>
  </si>
  <si>
    <t>LT</t>
  </si>
  <si>
    <t>GB</t>
  </si>
  <si>
    <t>IT</t>
  </si>
  <si>
    <t>DK</t>
  </si>
  <si>
    <t>Netto eksponering ved slutten av perioden</t>
  </si>
  <si>
    <t>Total standard metoden</t>
  </si>
  <si>
    <t>Netto eksponering snitt</t>
  </si>
  <si>
    <t>Jordbruk</t>
  </si>
  <si>
    <t>Bergverksdrift</t>
  </si>
  <si>
    <t>Industri</t>
  </si>
  <si>
    <t>Elektrisitet</t>
  </si>
  <si>
    <t>Vannforsyningsvirksomhet</t>
  </si>
  <si>
    <t>Bygg og anleggsvirksomhet</t>
  </si>
  <si>
    <t>Varehandel</t>
  </si>
  <si>
    <t>Transport</t>
  </si>
  <si>
    <t>Overnattingsvirksomhet</t>
  </si>
  <si>
    <t>Informasjon</t>
  </si>
  <si>
    <t>Finansieringsvirksomhet</t>
  </si>
  <si>
    <t>Omsetning</t>
  </si>
  <si>
    <t>Faglig tjenesteyting</t>
  </si>
  <si>
    <t>Offentlig administrasjon</t>
  </si>
  <si>
    <t>helse og sosialtjenester</t>
  </si>
  <si>
    <t>Kulturvirksomhet</t>
  </si>
  <si>
    <t>Annen tjenesteyting</t>
  </si>
  <si>
    <t>Lønnet arbeid</t>
  </si>
  <si>
    <t>Udefinert</t>
  </si>
  <si>
    <t>Forretning tjenesteyting</t>
  </si>
  <si>
    <t>Aannually</t>
  </si>
  <si>
    <t>KONTOTYPE</t>
  </si>
  <si>
    <t>CC_4_______30dager__</t>
  </si>
  <si>
    <t>CC_5_____30dager____60dager__</t>
  </si>
  <si>
    <t>CC_6_____60dager____90dager__</t>
  </si>
  <si>
    <t>CC_7_____90dager____180dager__</t>
  </si>
  <si>
    <t>CC_8_____180____365dager__</t>
  </si>
  <si>
    <t>CC_9_____365dager__</t>
  </si>
  <si>
    <t>CC_10___Ikkerestanse__</t>
  </si>
  <si>
    <t>Utlån og trukne rammer</t>
  </si>
  <si>
    <t>Herav mislighold</t>
  </si>
  <si>
    <t>Eksponering uten sikkerhet</t>
  </si>
  <si>
    <t>Eksponering med sikkerhet</t>
  </si>
  <si>
    <t>Eksponering med finansiell garanti</t>
  </si>
  <si>
    <t>Netto eksponering</t>
  </si>
  <si>
    <t>Fordelt verdi sikkerhet</t>
  </si>
  <si>
    <t>Netto engasjement balanse</t>
  </si>
  <si>
    <t>Netto engasjement u/balanse</t>
  </si>
  <si>
    <t>eksp m/konv.  balanse</t>
  </si>
  <si>
    <t>eksp m/konv. uten balanse</t>
  </si>
  <si>
    <t>RWA total</t>
  </si>
  <si>
    <t>Gjensnitt risikovekt</t>
  </si>
  <si>
    <t xml:space="preserve"> De viktigste avtalevilkårene for kapitalinstrumenter</t>
  </si>
  <si>
    <t>Utsteder</t>
  </si>
  <si>
    <t>Entydig identifikasjonskode (f.eks. CUSIP, ISIN eller Bloombergs identifikasjonskode for rettede emisjoner)</t>
  </si>
  <si>
    <t>Gjeldende lovgivning for instrumentet</t>
  </si>
  <si>
    <t>Behandling etter kapitalregelverket</t>
  </si>
  <si>
    <t>Regler som gjelder i overgangsperioden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</si>
  <si>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</si>
  <si>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</si>
  <si>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</si>
  <si>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</si>
  <si>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</si>
  <si>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</si>
  <si>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</si>
  <si>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</si>
  <si>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Emisjonskurs</t>
  </si>
  <si>
    <t>Innløsningskurs</t>
  </si>
  <si>
    <t>N/A</t>
  </si>
  <si>
    <t>Regnskapsmessig klassifisering</t>
  </si>
  <si>
    <t>Egenkapital</t>
  </si>
  <si>
    <t>Ansvarlig lånekapital</t>
  </si>
  <si>
    <t>Opprinnelig utstedelsesdato</t>
  </si>
  <si>
    <t>Evigvarende eller tidsbegrenset</t>
  </si>
  <si>
    <t>Evigvarende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</si>
  <si>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</si>
  <si>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</si>
  <si>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</si>
  <si>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</si>
  <si>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</si>
  <si>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</si>
  <si>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</si>
  <si>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Renter/utbytte</t>
  </si>
  <si>
    <t>Fast eller flytende rente/utbytte</t>
  </si>
  <si>
    <t>Flytende</t>
  </si>
  <si>
    <t>Rentesats og eventuell tilknyttet referanserente</t>
  </si>
  <si>
    <t>Vilkår om at det ikke kan betales utbytte hvis det ikke er betalt rente på instrumentet («dividend stopper»)</t>
  </si>
  <si>
    <t>Nei</t>
  </si>
  <si>
    <t>Full fleksibilitet, delvis fleksibilitet eller pliktig (med hensyn til tidspunkt)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</si>
  <si>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</si>
  <si>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</si>
  <si>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</si>
  <si>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 kumulativ</t>
  </si>
  <si>
    <t>Konvertering/nedskrivning</t>
  </si>
  <si>
    <t>Konvertibel eller ikke konvertibel</t>
  </si>
  <si>
    <t>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</si>
  <si>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</si>
  <si>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</si>
  <si>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</si>
  <si>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</si>
  <si>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</si>
  <si>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</si>
  <si>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</si>
  <si>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</si>
  <si>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Hvis nedskrivning, hel eller delvis</t>
  </si>
  <si>
    <t>Hvis nedskrivning, med endelig virkning eller midlertidig</t>
  </si>
  <si>
    <t>Hvis midlertidig nedskrivning, beskrivelse av oppskrivningsmekanismen</t>
  </si>
  <si>
    <t>Prioritetsrekkefølge ved avvikling (oppgi instrumenttypen som har nærmeste bedre prioritet</t>
  </si>
  <si>
    <t>Vilkår som gjør at instrumentet ikke kan medregnes etter overgangsperioden</t>
  </si>
  <si>
    <t>Hvis ja, spesifiser hvilke vilkår som ikke oppfyller nye krav</t>
  </si>
  <si>
    <t>Selskapets navn</t>
  </si>
  <si>
    <t>Regnskapsmessig konsolidering</t>
  </si>
  <si>
    <t>Regulatorisk konsolidering</t>
  </si>
  <si>
    <t>Beskrivelse av enhet</t>
  </si>
  <si>
    <t>Full konsolidering</t>
  </si>
  <si>
    <t>Ikke konsolidert</t>
  </si>
  <si>
    <t>Morbank</t>
  </si>
  <si>
    <t>Eiendomsselskap 100 % eiet datter</t>
  </si>
  <si>
    <t>Samarbeidende Sparebanker AS</t>
  </si>
  <si>
    <t>Egenkapitalmetoden</t>
  </si>
  <si>
    <t>Mellomliggende selskap med eierskap i SpareBank 1 Gruppen AS</t>
  </si>
  <si>
    <t>Konsolidering Eierforetak i samarbeidende gruppe</t>
  </si>
  <si>
    <t>Utsteder av Obligasjoner med fortrinnsrett</t>
  </si>
  <si>
    <t>Finansforetak</t>
  </si>
  <si>
    <t>SpareBank 1 Finans Midt-Norge</t>
  </si>
  <si>
    <t>Frequency: Årlig</t>
  </si>
  <si>
    <t>Sammensetning av ansvarlig kapital morbank</t>
  </si>
  <si>
    <t>Ren kjernekapital: Instrumenter og opptjent kapital</t>
  </si>
  <si>
    <t>MNOK</t>
  </si>
  <si>
    <t>Kapitalinstrumenter og tilhørende overkursfond</t>
  </si>
  <si>
    <t>Herav: Innbetalt egenkapitalbeviskapital</t>
  </si>
  <si>
    <t>Herav: Overkursfond</t>
  </si>
  <si>
    <t>Opptjent egenkapital i form av tidligere års tilbakeholdte resultater</t>
  </si>
  <si>
    <t>Akkumulerte andre inntekter og kostnader og andre fond o.l.</t>
  </si>
  <si>
    <t>Minoritetsinteresser</t>
  </si>
  <si>
    <t>Revidert delårsoverskudd fratrukket påregnelig skatt mv. og utbytte</t>
  </si>
  <si>
    <t>Ren kjernekapital før regulatoriske justeringer</t>
  </si>
  <si>
    <t>Ren kjernekapital: Regulatoriske justeringer</t>
  </si>
  <si>
    <t>Vedijusteringer som følge av kravene om forsvarlig verdsettelse (negativt beløp)</t>
  </si>
  <si>
    <t>Immaterielle eiendeler redusert med utsatt skatt (negativt beløp)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</si>
  <si>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</si>
  <si>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</si>
  <si>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</si>
  <si>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</si>
  <si>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</si>
  <si>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</si>
  <si>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</si>
  <si>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</si>
  <si>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</si>
  <si>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</si>
  <si>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</si>
  <si>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Direkte, indirekte og syntetiske beholdninger av ren kjernekapital i andre selskaper i finansiell sektor der institusjonen har en vesentlig investering (negativt beløp)</t>
  </si>
  <si>
    <t>Tilleggsfradrag i ren kjernekapital som institusjonen anser som nødvendige</t>
  </si>
  <si>
    <t>Utsatt skattefordel som skyldes midlertidige forskjeller (negativt beløp)</t>
  </si>
  <si>
    <t>Akkumulert underskudd i inneværende regnskapsår (negativt beløp)</t>
  </si>
  <si>
    <t>Påregnelig skatt relatert til rene kjernekapitalposter (negativt beløp)</t>
  </si>
  <si>
    <t>Overskytende fradrag i annen godkjent kjernekapital (negativt beløp)</t>
  </si>
  <si>
    <t>Sum regulatoriske justeringer i ren kjernekapital</t>
  </si>
  <si>
    <t>Ren kjernekapital</t>
  </si>
  <si>
    <t>Annen godkjent kjernekapital: Instrumenter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</si>
  <si>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</si>
  <si>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</si>
  <si>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</si>
  <si>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</si>
  <si>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</si>
  <si>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</si>
  <si>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</si>
  <si>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</si>
  <si>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</si>
  <si>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</si>
  <si>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</si>
  <si>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</si>
  <si>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</si>
  <si>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</si>
  <si>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</si>
  <si>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</si>
  <si>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</si>
  <si>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</si>
  <si>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</si>
  <si>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herav: nye beholdninger som ikke omfattes av overgangsbestemmelser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</si>
  <si>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</si>
  <si>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</si>
  <si>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Sum regulatoriske justeringer i tilleggskapital</t>
  </si>
  <si>
    <t>Ansvarlig kapital</t>
  </si>
  <si>
    <t>Beregningsgrunnlag</t>
  </si>
  <si>
    <t>Kapitaldekning og buffere</t>
  </si>
  <si>
    <t>Ren kjernekapitaldekning</t>
  </si>
  <si>
    <t>Kjernekapitaldekning</t>
  </si>
  <si>
    <t>Kapitaldekning</t>
  </si>
  <si>
    <t>Kombindert bufferkrav som prosent av beregningsgrunnlaget</t>
  </si>
  <si>
    <t>herav: bevaringsbuffer</t>
  </si>
  <si>
    <t>herav: motsyklisk buffer</t>
  </si>
  <si>
    <t>herav: systemrisikobuffer</t>
  </si>
  <si>
    <t>Ren kjernekapital tilgjengelig for oppfyllelse av bufferkrav</t>
  </si>
  <si>
    <t>Beløp under tersklene for fradrag (før risikovekting)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</si>
  <si>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</si>
  <si>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Beholdninger av ren kapital i andre selskaper i finansiell sektor der institusjonen har en vesentlig investering, som samlet er under grensen på 10 %. Beløp regnet etter fradrag som er tillatt for korte posisjoner</t>
  </si>
  <si>
    <t>Utsatt skattefordel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</si>
  <si>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</si>
  <si>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</si>
  <si>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</si>
  <si>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</si>
  <si>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</si>
  <si>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</si>
  <si>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</si>
  <si>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</si>
  <si>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</si>
  <si>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</si>
  <si>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</si>
  <si>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Forholdsmessig konsolidering Eierforetak i samarbeidende gruppe</t>
  </si>
  <si>
    <t>Netto beregningsgrunnlag</t>
  </si>
  <si>
    <t>Minimum kapitalkrav (8 %)</t>
  </si>
  <si>
    <t>Kredittrisiko  (ekslusiv motpartsrisiko)</t>
  </si>
  <si>
    <t>Herav standardmetoden</t>
  </si>
  <si>
    <t>CVA-tillegg (motpartsrisiko derivater)</t>
  </si>
  <si>
    <t>Operasjonell risiko</t>
  </si>
  <si>
    <t>Herav basismetoden</t>
  </si>
  <si>
    <t>Andel risikovektede eiendeler samarbeidende gruppe</t>
  </si>
  <si>
    <t>Totalt</t>
  </si>
  <si>
    <t>Beregning av Leverage Ratio morbank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</si>
  <si>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</si>
  <si>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</si>
  <si>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</si>
  <si>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</si>
  <si>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</si>
  <si>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</si>
  <si>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</si>
  <si>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</si>
  <si>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</si>
  <si>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</si>
  <si>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</si>
  <si>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</si>
  <si>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</si>
  <si>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</si>
  <si>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</si>
  <si>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</si>
  <si>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</si>
  <si>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</si>
  <si>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</si>
  <si>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</si>
  <si>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</si>
  <si>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</si>
  <si>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</si>
  <si>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</si>
  <si>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</si>
  <si>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</si>
  <si>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</si>
  <si>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</si>
  <si>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</si>
  <si>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</si>
  <si>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</si>
  <si>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</si>
  <si>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</si>
  <si>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</si>
  <si>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</si>
  <si>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Uvektet kjernekapital etter konsolidering Eierforetak i samarbeidende gruppe</t>
  </si>
  <si>
    <t>Generelle kredittengasjementer</t>
  </si>
  <si>
    <t>Engasjementer i handelsporteføljen</t>
  </si>
  <si>
    <t>Verdipapiriseringsengasjementer</t>
  </si>
  <si>
    <t>Kapitalkrav</t>
  </si>
  <si>
    <t>Vekter for kapitalkrav</t>
  </si>
  <si>
    <t>Motsyklisk kapitalbuffersats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</si>
  <si>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</si>
  <si>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</si>
  <si>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</si>
  <si>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</si>
  <si>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</si>
  <si>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</si>
  <si>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</si>
  <si>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Norge</t>
  </si>
  <si>
    <t>Den generelle kreditteksponering mot utlandet utgjør under 2 % av den totale eksponeringen. I henhold til kommisjonsforordning 115/2014 tilordnes disse utenlandske engasjementene til Norge.</t>
  </si>
  <si>
    <t>Samlet beregningsgrunnlag</t>
  </si>
  <si>
    <t>Foretaksspesifikk motsyklisk kapitalbuffersats</t>
  </si>
  <si>
    <t>Krav til foretaksspesifikk motsyklisk kapitalbuffer</t>
  </si>
  <si>
    <t>Konsernbalanse fra årsregnskapet</t>
  </si>
  <si>
    <t>Kapitaldekning etter konsolidering av eierforetak i samarbeidende gruppe</t>
  </si>
  <si>
    <t>Balanseført verdi</t>
  </si>
  <si>
    <t>Justert i forhold til kredittrisiko</t>
  </si>
  <si>
    <t>Justert i forhold til motpartsrisiko</t>
  </si>
  <si>
    <t>Justert i forhold til verdipapirisering</t>
  </si>
  <si>
    <t>Justert i forhold til markedsrisiko</t>
  </si>
  <si>
    <t>Ikke omfattet av kapitalkrav eller kapitalfradrag</t>
  </si>
  <si>
    <t>Eiendeler (millioner kroner)</t>
  </si>
  <si>
    <t>Kontanter og fordringer på sentralbanker</t>
  </si>
  <si>
    <t>Utlån til og fordringer på kredittinstitusjoner</t>
  </si>
  <si>
    <t>Utlån til og fordringer på kunder</t>
  </si>
  <si>
    <t>Sertifikater, obligasjoner og andre verdipapirer til virkelig verdi</t>
  </si>
  <si>
    <t>Aksjer, andeler og andre egenkapitalinteresser</t>
  </si>
  <si>
    <t>Eierinteresser i konsernselskaper</t>
  </si>
  <si>
    <t>Eierinteresser i felleskontrollert virksomhet og tilknyttet selskap</t>
  </si>
  <si>
    <t>Varige driftsmidler</t>
  </si>
  <si>
    <t>Goodwill</t>
  </si>
  <si>
    <t>Utsatt skattefordel</t>
  </si>
  <si>
    <t>Andre eiendeler</t>
  </si>
  <si>
    <t>Sum eiendeler</t>
  </si>
  <si>
    <t>Gjeld</t>
  </si>
  <si>
    <t>Innskudd fra kredittinstitusjoner</t>
  </si>
  <si>
    <t>Innskudd fra  kunder</t>
  </si>
  <si>
    <t>Gjeld stiftet ved utstedelse av verdipapirer</t>
  </si>
  <si>
    <t>Annen gjeld og forpliktelser</t>
  </si>
  <si>
    <t>Sum gjeld</t>
  </si>
  <si>
    <t>Eierandelskapital</t>
  </si>
  <si>
    <t>Overkursfond</t>
  </si>
  <si>
    <t>Utjevningsfond</t>
  </si>
  <si>
    <t>Gavefond</t>
  </si>
  <si>
    <t>Sparebankens fond</t>
  </si>
  <si>
    <t>Fond for urealiserte gevinster</t>
  </si>
  <si>
    <t>Hybridkapital</t>
  </si>
  <si>
    <t>Annen egenkapital</t>
  </si>
  <si>
    <t>Minoritetsandel</t>
  </si>
  <si>
    <t>Sum egenkapital</t>
  </si>
  <si>
    <t>Gjeld og egenkapital</t>
  </si>
  <si>
    <t>Frequency: Halvårlig</t>
  </si>
  <si>
    <t>Frequency: Semi annualy</t>
  </si>
  <si>
    <t>Frequency: semi annualy</t>
  </si>
  <si>
    <t>SpareBank 1 Telemark</t>
  </si>
  <si>
    <t>Tufte Eiendom AS</t>
  </si>
  <si>
    <t>Sparebankgården AS</t>
  </si>
  <si>
    <t>EM 1 Telemark</t>
  </si>
  <si>
    <t>Eiendomsmegler 51 % eiet datter</t>
  </si>
  <si>
    <t>Institusjoner</t>
  </si>
  <si>
    <t>FI</t>
  </si>
  <si>
    <t>MT</t>
  </si>
  <si>
    <t>EC</t>
  </si>
  <si>
    <t>Påløpte kostnader og mottatt ikke opptjente inntekter</t>
  </si>
  <si>
    <t>Avsetninger for påløpte kostnader og forpliktelser</t>
  </si>
  <si>
    <t>Sparebanken Telemark</t>
  </si>
  <si>
    <t>NO0010777592</t>
  </si>
  <si>
    <t>Finansforetaksloven og Beregningsforskriften</t>
  </si>
  <si>
    <t>150 millioner kroner</t>
  </si>
  <si>
    <t>100 % pålydende</t>
  </si>
  <si>
    <t>Gjeld - amortisert kost</t>
  </si>
  <si>
    <t>10. februar, 10. mai, 10. august og 10. november hvert år</t>
  </si>
  <si>
    <t>3M Nibor + 2,25 prosentpoeng</t>
  </si>
  <si>
    <t>Pliktig</t>
  </si>
  <si>
    <t>Finansforetaksloven §21-6, Beregningsforskriften §16 nr. 4</t>
  </si>
  <si>
    <t>All annen gjeld og innskudd</t>
  </si>
  <si>
    <t>NO0010802598</t>
  </si>
  <si>
    <t>NO0010823412</t>
  </si>
  <si>
    <t>NO0010802606</t>
  </si>
  <si>
    <t>Fondsobligasjonskapital</t>
  </si>
  <si>
    <t>50 millioner kroner</t>
  </si>
  <si>
    <t>100 millioner kroner</t>
  </si>
  <si>
    <t>23. februar, 23. mai, 23. august og 23. november hvert år</t>
  </si>
  <si>
    <t>1.mars, 1.juni, 1.september og 1. desember hvert år</t>
  </si>
  <si>
    <t>3M Nibor + 1,45 prosentpoeng</t>
  </si>
  <si>
    <t>3M Nibor + 1,40 prosentpoeng</t>
  </si>
  <si>
    <t>3M Nibor + 3,25 prosentpoeng</t>
  </si>
  <si>
    <t>Finansforetaksloven §21-6, Beregningsforskriften §15</t>
  </si>
  <si>
    <t>a) template is not applicable to Sparebanken Telemark or b) data is not available at the time of the reporting.</t>
  </si>
  <si>
    <t>Herav SMB</t>
  </si>
  <si>
    <t>AE</t>
  </si>
  <si>
    <t>GR</t>
  </si>
  <si>
    <t>TR</t>
  </si>
  <si>
    <t>Q4 2020</t>
  </si>
  <si>
    <t>Quarter ending on 31. December 2020</t>
  </si>
  <si>
    <t xml:space="preserve">BN Bank ASA </t>
  </si>
  <si>
    <t>Direkte eid</t>
  </si>
  <si>
    <t>rev.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</si>
</sst>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  <numFmt numFmtId="168" formatCode="_-* #,##0.0_-;\-* #,##0.0_-;_-* &quot;-&quot;?_-;_-@_-"/>
    <numFmt numFmtId="169" formatCode="_ * #,##0.0000_ ;_ * \-#,##0.0000_ ;_ * &quot;-&quot;??_ ;_ @_ 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2060"/>
      <name val="Verdana"/>
      <family val="2"/>
    </font>
    <font>
      <b/>
      <sz val="11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6.5"/>
      <name val="Verdana"/>
      <family val="2"/>
    </font>
    <font>
      <sz val="11"/>
      <color theme="1"/>
      <name val="Verdana"/>
      <family val="2"/>
    </font>
    <font>
      <b/>
      <u/>
      <sz val="12"/>
      <color rgb="FF002060"/>
      <name val="Verdana"/>
      <family val="2"/>
    </font>
    <font>
      <sz val="11"/>
      <color rgb="FF002060"/>
      <name val="Verdana"/>
      <family val="2"/>
    </font>
    <font>
      <sz val="11"/>
      <name val="Verdana"/>
      <family val="2"/>
    </font>
    <font>
      <sz val="6.5"/>
      <color theme="1"/>
      <name val="Verdana"/>
      <family val="2"/>
    </font>
    <font>
      <sz val="10"/>
      <name val="Arial"/>
      <family val="2"/>
    </font>
    <font>
      <sz val="6.5"/>
      <color rgb="FFFF0000"/>
      <name val="Verdana"/>
      <family val="2"/>
    </font>
    <font>
      <b/>
      <sz val="6.5"/>
      <color theme="1"/>
      <name val="Verdana"/>
      <family val="2"/>
    </font>
    <font>
      <b/>
      <sz val="6.5"/>
      <name val="Verdana"/>
      <family val="2"/>
    </font>
    <font>
      <b/>
      <sz val="6.5"/>
      <color rgb="FFFF0000"/>
      <name val="Verdana"/>
      <family val="2"/>
    </font>
    <font>
      <i/>
      <sz val="6.5"/>
      <name val="Verdana"/>
      <family val="2"/>
    </font>
    <font>
      <sz val="6.5"/>
      <color rgb="FF002060"/>
      <name val="Verdana"/>
      <family val="2"/>
    </font>
    <font>
      <sz val="11"/>
      <color rgb="FFFF0000"/>
      <name val="Verdana"/>
      <family val="2"/>
    </font>
    <font>
      <b/>
      <i/>
      <sz val="6.5"/>
      <color theme="1"/>
      <name val="Verdana"/>
      <family val="2"/>
    </font>
    <font>
      <i/>
      <sz val="7"/>
      <name val="Verdana"/>
      <family val="2"/>
    </font>
    <font>
      <b/>
      <sz val="9"/>
      <color rgb="FFFF0000"/>
      <name val="Verdana"/>
      <family val="2"/>
    </font>
    <font>
      <sz val="12"/>
      <name val="Verdana"/>
      <family val="2"/>
    </font>
    <font>
      <sz val="7"/>
      <color theme="1"/>
      <name val="Verdana"/>
      <family val="2"/>
    </font>
    <font>
      <sz val="6.5"/>
      <name val="Arial"/>
      <family val="2"/>
    </font>
    <font>
      <b/>
      <sz val="10"/>
      <name val="Arial"/>
      <family val="2"/>
    </font>
    <font>
      <b/>
      <u/>
      <sz val="12"/>
      <color rgb="FF7030A0"/>
      <name val="Verdana"/>
      <family val="2"/>
    </font>
    <font>
      <b/>
      <sz val="6.5"/>
      <name val="Arial"/>
      <family val="2"/>
    </font>
    <font>
      <sz val="7"/>
      <color rgb="FFFF0000"/>
      <name val="Verdana"/>
      <family val="2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9"/>
      <color rgb="FF222222"/>
      <name val="Calibri"/>
      <family val="2"/>
      <scheme val="minor"/>
    </font>
    <font>
      <u/>
      <sz val="9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theme="1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b/>
      <sz val="8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</fills>
  <borders count="7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 applyProtection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9" fillId="0" borderId="0"/>
    <xf numFmtId="0" fontId="11" fillId="0" borderId="0"/>
    <xf numFmtId="0" fontId="19" fillId="0" borderId="0" applyProtection="0"/>
    <xf numFmtId="0" fontId="4" fillId="0" borderId="0"/>
    <xf numFmtId="164" fontId="3" fillId="0" borderId="0" applyFont="0" applyFill="0" applyBorder="0" applyAlignment="0" applyProtection="0"/>
    <xf numFmtId="0" fontId="2" fillId="0" borderId="0"/>
    <xf numFmtId="0" fontId="49" fillId="5" borderId="0" applyNumberFormat="0" applyBorder="0" applyAlignment="0" applyProtection="0"/>
  </cellStyleXfs>
  <cellXfs count="700">
    <xf numFmtId="0" fontId="0" fillId="0" borderId="0" xfId="0"/>
    <xf numFmtId="0" fontId="6" fillId="0" borderId="1" xfId="0" applyFont="1" applyBorder="1"/>
    <xf numFmtId="0" fontId="7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/>
    <xf numFmtId="49" fontId="6" fillId="0" borderId="0" xfId="0" applyNumberFormat="1" applyFont="1"/>
    <xf numFmtId="0" fontId="12" fillId="0" borderId="0" xfId="0" applyFont="1" applyAlignment="1"/>
    <xf numFmtId="0" fontId="9" fillId="0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6" fillId="0" borderId="0" xfId="0" applyFont="1" applyFill="1" applyAlignment="1">
      <alignment horizontal="left" vertical="top"/>
    </xf>
    <xf numFmtId="0" fontId="13" fillId="2" borderId="31" xfId="0" applyFont="1" applyFill="1" applyBorder="1" applyAlignment="1">
      <alignment horizontal="left" vertical="center"/>
    </xf>
    <xf numFmtId="0" fontId="21" fillId="2" borderId="30" xfId="0" applyFont="1" applyFill="1" applyBorder="1" applyAlignment="1">
      <alignment horizontal="left" vertical="center"/>
    </xf>
    <xf numFmtId="0" fontId="21" fillId="2" borderId="31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/>
    </xf>
    <xf numFmtId="0" fontId="13" fillId="2" borderId="30" xfId="0" applyFont="1" applyFill="1" applyBorder="1" applyAlignment="1">
      <alignment vertical="center"/>
    </xf>
    <xf numFmtId="0" fontId="13" fillId="2" borderId="16" xfId="0" applyFont="1" applyFill="1" applyBorder="1" applyAlignment="1">
      <alignment horizontal="center" textRotation="90" wrapText="1"/>
    </xf>
    <xf numFmtId="0" fontId="14" fillId="2" borderId="0" xfId="3" applyFont="1" applyFill="1"/>
    <xf numFmtId="0" fontId="15" fillId="2" borderId="0" xfId="3" applyFont="1" applyFill="1"/>
    <xf numFmtId="0" fontId="16" fillId="2" borderId="0" xfId="3" applyFont="1" applyFill="1" applyAlignment="1">
      <alignment vertical="top" wrapText="1"/>
    </xf>
    <xf numFmtId="0" fontId="14" fillId="2" borderId="0" xfId="3" applyFont="1" applyFill="1" applyAlignment="1">
      <alignment vertical="top" wrapText="1"/>
    </xf>
    <xf numFmtId="0" fontId="11" fillId="2" borderId="0" xfId="3" applyFont="1" applyFill="1" applyAlignment="1">
      <alignment vertical="top"/>
    </xf>
    <xf numFmtId="0" fontId="17" fillId="2" borderId="0" xfId="3" applyFont="1" applyFill="1" applyAlignment="1">
      <alignment vertical="top" wrapText="1"/>
    </xf>
    <xf numFmtId="0" fontId="18" fillId="2" borderId="0" xfId="3" applyFont="1" applyFill="1"/>
    <xf numFmtId="0" fontId="13" fillId="2" borderId="0" xfId="3" applyFont="1" applyFill="1"/>
    <xf numFmtId="0" fontId="13" fillId="2" borderId="9" xfId="3" applyFont="1" applyFill="1" applyBorder="1" applyAlignment="1">
      <alignment horizontal="center" vertical="center" wrapText="1"/>
    </xf>
    <xf numFmtId="0" fontId="13" fillId="2" borderId="10" xfId="3" applyFont="1" applyFill="1" applyBorder="1" applyAlignment="1">
      <alignment horizontal="center" vertical="center" wrapText="1"/>
    </xf>
    <xf numFmtId="0" fontId="18" fillId="2" borderId="0" xfId="3" applyFont="1" applyFill="1" applyBorder="1"/>
    <xf numFmtId="0" fontId="14" fillId="2" borderId="24" xfId="3" applyFont="1" applyFill="1" applyBorder="1" applyAlignment="1">
      <alignment vertical="top" wrapText="1"/>
    </xf>
    <xf numFmtId="0" fontId="14" fillId="2" borderId="24" xfId="3" applyFont="1" applyFill="1" applyBorder="1"/>
    <xf numFmtId="0" fontId="13" fillId="2" borderId="38" xfId="3" applyFont="1" applyFill="1" applyBorder="1" applyAlignment="1">
      <alignment horizontal="center" vertical="center" wrapText="1"/>
    </xf>
    <xf numFmtId="0" fontId="18" fillId="2" borderId="9" xfId="3" applyFont="1" applyFill="1" applyBorder="1" applyAlignment="1">
      <alignment horizontal="center" vertical="center" wrapText="1"/>
    </xf>
    <xf numFmtId="0" fontId="18" fillId="2" borderId="10" xfId="3" applyFont="1" applyFill="1" applyBorder="1" applyAlignment="1">
      <alignment horizontal="center" vertical="center" wrapText="1"/>
    </xf>
    <xf numFmtId="0" fontId="13" fillId="2" borderId="17" xfId="3" applyFont="1" applyFill="1" applyBorder="1" applyAlignment="1">
      <alignment horizontal="center" vertical="center" wrapText="1"/>
    </xf>
    <xf numFmtId="0" fontId="13" fillId="2" borderId="11" xfId="3" applyFont="1" applyFill="1" applyBorder="1"/>
    <xf numFmtId="165" fontId="13" fillId="2" borderId="22" xfId="1" applyNumberFormat="1" applyFont="1" applyFill="1" applyBorder="1"/>
    <xf numFmtId="165" fontId="13" fillId="2" borderId="23" xfId="1" applyNumberFormat="1" applyFont="1" applyFill="1" applyBorder="1"/>
    <xf numFmtId="165" fontId="22" fillId="2" borderId="22" xfId="1" applyNumberFormat="1" applyFont="1" applyFill="1" applyBorder="1"/>
    <xf numFmtId="165" fontId="22" fillId="2" borderId="23" xfId="1" applyNumberFormat="1" applyFont="1" applyFill="1" applyBorder="1"/>
    <xf numFmtId="0" fontId="18" fillId="2" borderId="11" xfId="3" applyFont="1" applyFill="1" applyBorder="1"/>
    <xf numFmtId="0" fontId="13" fillId="2" borderId="0" xfId="3" applyFont="1" applyFill="1" applyBorder="1"/>
    <xf numFmtId="0" fontId="22" fillId="2" borderId="37" xfId="3" applyFont="1" applyFill="1" applyBorder="1"/>
    <xf numFmtId="165" fontId="22" fillId="2" borderId="16" xfId="1" applyNumberFormat="1" applyFont="1" applyFill="1" applyBorder="1"/>
    <xf numFmtId="0" fontId="18" fillId="2" borderId="20" xfId="3" applyFont="1" applyFill="1" applyBorder="1" applyAlignment="1">
      <alignment horizontal="center" vertical="center"/>
    </xf>
    <xf numFmtId="0" fontId="18" fillId="2" borderId="22" xfId="3" applyFont="1" applyFill="1" applyBorder="1" applyAlignment="1">
      <alignment horizontal="center" vertical="center"/>
    </xf>
    <xf numFmtId="0" fontId="18" fillId="2" borderId="54" xfId="3" applyFont="1" applyFill="1" applyBorder="1" applyAlignment="1">
      <alignment horizontal="center" vertical="center" wrapText="1"/>
    </xf>
    <xf numFmtId="165" fontId="13" fillId="2" borderId="51" xfId="1" applyNumberFormat="1" applyFont="1" applyFill="1" applyBorder="1"/>
    <xf numFmtId="165" fontId="22" fillId="2" borderId="25" xfId="1" applyNumberFormat="1" applyFont="1" applyFill="1" applyBorder="1"/>
    <xf numFmtId="0" fontId="13" fillId="2" borderId="56" xfId="3" applyFont="1" applyFill="1" applyBorder="1" applyAlignment="1">
      <alignment horizontal="left" vertical="center"/>
    </xf>
    <xf numFmtId="0" fontId="22" fillId="2" borderId="56" xfId="3" applyFont="1" applyFill="1" applyBorder="1" applyAlignment="1">
      <alignment horizontal="left" vertical="center"/>
    </xf>
    <xf numFmtId="165" fontId="22" fillId="2" borderId="51" xfId="1" applyNumberFormat="1" applyFont="1" applyFill="1" applyBorder="1"/>
    <xf numFmtId="0" fontId="22" fillId="2" borderId="58" xfId="3" applyFont="1" applyFill="1" applyBorder="1" applyAlignment="1">
      <alignment horizontal="left" vertical="center"/>
    </xf>
    <xf numFmtId="165" fontId="22" fillId="2" borderId="42" xfId="1" applyNumberFormat="1" applyFont="1" applyFill="1" applyBorder="1"/>
    <xf numFmtId="165" fontId="13" fillId="2" borderId="41" xfId="1" applyNumberFormat="1" applyFont="1" applyFill="1" applyBorder="1"/>
    <xf numFmtId="165" fontId="13" fillId="2" borderId="14" xfId="1" applyNumberFormat="1" applyFont="1" applyFill="1" applyBorder="1"/>
    <xf numFmtId="165" fontId="13" fillId="2" borderId="49" xfId="1" applyNumberFormat="1" applyFont="1" applyFill="1" applyBorder="1"/>
    <xf numFmtId="0" fontId="21" fillId="2" borderId="32" xfId="3" applyFont="1" applyFill="1" applyBorder="1" applyAlignment="1">
      <alignment horizontal="center" vertical="center"/>
    </xf>
    <xf numFmtId="0" fontId="13" fillId="2" borderId="54" xfId="3" applyFont="1" applyFill="1" applyBorder="1" applyAlignment="1">
      <alignment horizontal="center" vertical="center" wrapText="1"/>
    </xf>
    <xf numFmtId="0" fontId="13" fillId="2" borderId="25" xfId="3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left" vertical="center"/>
    </xf>
    <xf numFmtId="0" fontId="21" fillId="2" borderId="48" xfId="0" applyFont="1" applyFill="1" applyBorder="1" applyAlignment="1">
      <alignment horizontal="left" vertical="center"/>
    </xf>
    <xf numFmtId="0" fontId="21" fillId="2" borderId="45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4" fillId="2" borderId="0" xfId="3" applyFont="1" applyFill="1" applyAlignment="1">
      <alignment vertical="center"/>
    </xf>
    <xf numFmtId="0" fontId="13" fillId="2" borderId="40" xfId="3" applyFont="1" applyFill="1" applyBorder="1" applyAlignment="1">
      <alignment horizontal="center" vertical="center" wrapText="1"/>
    </xf>
    <xf numFmtId="0" fontId="25" fillId="2" borderId="0" xfId="3" applyFont="1" applyFill="1" applyAlignment="1">
      <alignment vertical="center" wrapText="1"/>
    </xf>
    <xf numFmtId="0" fontId="18" fillId="2" borderId="24" xfId="3" applyFont="1" applyFill="1" applyBorder="1" applyAlignment="1">
      <alignment vertical="center"/>
    </xf>
    <xf numFmtId="0" fontId="13" fillId="2" borderId="24" xfId="3" applyFont="1" applyFill="1" applyBorder="1" applyAlignment="1">
      <alignment vertical="center"/>
    </xf>
    <xf numFmtId="0" fontId="18" fillId="2" borderId="42" xfId="3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8" fillId="2" borderId="9" xfId="3" applyFont="1" applyFill="1" applyBorder="1" applyAlignment="1">
      <alignment horizontal="center" vertical="center"/>
    </xf>
    <xf numFmtId="0" fontId="18" fillId="2" borderId="41" xfId="3" applyFont="1" applyFill="1" applyBorder="1" applyAlignment="1">
      <alignment horizontal="center" vertical="center"/>
    </xf>
    <xf numFmtId="0" fontId="21" fillId="2" borderId="41" xfId="3" applyFont="1" applyFill="1" applyBorder="1" applyAlignment="1">
      <alignment horizontal="center" vertical="center"/>
    </xf>
    <xf numFmtId="165" fontId="22" fillId="2" borderId="14" xfId="1" applyNumberFormat="1" applyFont="1" applyFill="1" applyBorder="1"/>
    <xf numFmtId="0" fontId="13" fillId="2" borderId="56" xfId="3" applyFont="1" applyFill="1" applyBorder="1" applyAlignment="1">
      <alignment horizontal="left"/>
    </xf>
    <xf numFmtId="0" fontId="13" fillId="2" borderId="56" xfId="3" applyFont="1" applyFill="1" applyBorder="1"/>
    <xf numFmtId="0" fontId="13" fillId="2" borderId="59" xfId="3" applyFont="1" applyFill="1" applyBorder="1"/>
    <xf numFmtId="0" fontId="13" fillId="2" borderId="59" xfId="3" applyFont="1" applyFill="1" applyBorder="1" applyAlignment="1">
      <alignment horizontal="left" vertical="center"/>
    </xf>
    <xf numFmtId="0" fontId="13" fillId="2" borderId="51" xfId="3" applyFont="1" applyFill="1" applyBorder="1"/>
    <xf numFmtId="0" fontId="13" fillId="2" borderId="49" xfId="3" applyFont="1" applyFill="1" applyBorder="1"/>
    <xf numFmtId="0" fontId="13" fillId="2" borderId="25" xfId="0" applyFont="1" applyFill="1" applyBorder="1" applyAlignment="1">
      <alignment horizontal="center" textRotation="90" wrapText="1"/>
    </xf>
    <xf numFmtId="0" fontId="13" fillId="2" borderId="54" xfId="0" applyFont="1" applyFill="1" applyBorder="1" applyAlignment="1">
      <alignment horizontal="center" vertical="center"/>
    </xf>
    <xf numFmtId="0" fontId="22" fillId="2" borderId="49" xfId="3" applyFont="1" applyFill="1" applyBorder="1"/>
    <xf numFmtId="165" fontId="22" fillId="2" borderId="33" xfId="1" applyNumberFormat="1" applyFont="1" applyFill="1" applyBorder="1"/>
    <xf numFmtId="0" fontId="18" fillId="2" borderId="24" xfId="3" applyFont="1" applyFill="1" applyBorder="1"/>
    <xf numFmtId="0" fontId="18" fillId="2" borderId="32" xfId="3" applyFont="1" applyFill="1" applyBorder="1" applyAlignment="1">
      <alignment horizontal="center" vertical="center" wrapText="1"/>
    </xf>
    <xf numFmtId="0" fontId="18" fillId="2" borderId="37" xfId="3" applyFont="1" applyFill="1" applyBorder="1" applyAlignment="1">
      <alignment horizontal="center" vertical="center" wrapText="1"/>
    </xf>
    <xf numFmtId="0" fontId="18" fillId="2" borderId="50" xfId="3" applyFont="1" applyFill="1" applyBorder="1"/>
    <xf numFmtId="0" fontId="18" fillId="2" borderId="62" xfId="3" applyFont="1" applyFill="1" applyBorder="1" applyAlignment="1">
      <alignment horizontal="center" vertical="center"/>
    </xf>
    <xf numFmtId="0" fontId="13" fillId="2" borderId="54" xfId="3" applyFont="1" applyFill="1" applyBorder="1" applyAlignment="1">
      <alignment vertical="center"/>
    </xf>
    <xf numFmtId="165" fontId="13" fillId="2" borderId="9" xfId="1" applyNumberFormat="1" applyFont="1" applyFill="1" applyBorder="1" applyAlignment="1">
      <alignment vertical="center"/>
    </xf>
    <xf numFmtId="165" fontId="18" fillId="2" borderId="54" xfId="1" applyNumberFormat="1" applyFont="1" applyFill="1" applyBorder="1" applyAlignment="1">
      <alignment horizontal="center" vertical="center" wrapText="1"/>
    </xf>
    <xf numFmtId="0" fontId="13" fillId="2" borderId="49" xfId="3" applyFont="1" applyFill="1" applyBorder="1" applyAlignment="1">
      <alignment vertical="center"/>
    </xf>
    <xf numFmtId="165" fontId="18" fillId="2" borderId="41" xfId="1" applyNumberFormat="1" applyFont="1" applyFill="1" applyBorder="1" applyAlignment="1">
      <alignment vertical="center"/>
    </xf>
    <xf numFmtId="165" fontId="13" fillId="2" borderId="49" xfId="1" applyNumberFormat="1" applyFont="1" applyFill="1" applyBorder="1" applyAlignment="1">
      <alignment vertical="center"/>
    </xf>
    <xf numFmtId="0" fontId="13" fillId="2" borderId="51" xfId="3" applyFont="1" applyFill="1" applyBorder="1" applyAlignment="1">
      <alignment vertical="center"/>
    </xf>
    <xf numFmtId="165" fontId="13" fillId="2" borderId="22" xfId="1" applyNumberFormat="1" applyFont="1" applyFill="1" applyBorder="1" applyAlignment="1">
      <alignment vertical="center"/>
    </xf>
    <xf numFmtId="165" fontId="13" fillId="2" borderId="51" xfId="1" applyNumberFormat="1" applyFont="1" applyFill="1" applyBorder="1" applyAlignment="1">
      <alignment vertical="center"/>
    </xf>
    <xf numFmtId="165" fontId="13" fillId="2" borderId="41" xfId="1" applyNumberFormat="1" applyFont="1" applyFill="1" applyBorder="1" applyAlignment="1">
      <alignment vertical="center"/>
    </xf>
    <xf numFmtId="0" fontId="18" fillId="2" borderId="27" xfId="3" applyFont="1" applyFill="1" applyBorder="1" applyAlignment="1">
      <alignment horizontal="center" vertical="center"/>
    </xf>
    <xf numFmtId="0" fontId="26" fillId="2" borderId="0" xfId="3" applyFont="1" applyFill="1"/>
    <xf numFmtId="9" fontId="18" fillId="2" borderId="33" xfId="3" applyNumberFormat="1" applyFont="1" applyFill="1" applyBorder="1" applyAlignment="1">
      <alignment horizontal="center" vertical="center" wrapText="1"/>
    </xf>
    <xf numFmtId="9" fontId="18" fillId="2" borderId="27" xfId="3" applyNumberFormat="1" applyFont="1" applyFill="1" applyBorder="1" applyAlignment="1">
      <alignment horizontal="center" vertical="center" wrapText="1"/>
    </xf>
    <xf numFmtId="0" fontId="18" fillId="2" borderId="55" xfId="3" applyFont="1" applyFill="1" applyBorder="1" applyAlignment="1">
      <alignment horizontal="left"/>
    </xf>
    <xf numFmtId="0" fontId="21" fillId="2" borderId="61" xfId="3" applyFont="1" applyFill="1" applyBorder="1"/>
    <xf numFmtId="0" fontId="13" fillId="2" borderId="26" xfId="3" applyFont="1" applyFill="1" applyBorder="1"/>
    <xf numFmtId="165" fontId="22" fillId="2" borderId="32" xfId="1" applyNumberFormat="1" applyFont="1" applyFill="1" applyBorder="1"/>
    <xf numFmtId="0" fontId="13" fillId="2" borderId="12" xfId="3" applyFont="1" applyFill="1" applyBorder="1" applyAlignment="1">
      <alignment horizontal="center" vertical="center"/>
    </xf>
    <xf numFmtId="0" fontId="13" fillId="2" borderId="44" xfId="3" applyFont="1" applyFill="1" applyBorder="1" applyAlignment="1">
      <alignment horizontal="left"/>
    </xf>
    <xf numFmtId="165" fontId="18" fillId="2" borderId="49" xfId="1" applyNumberFormat="1" applyFont="1" applyFill="1" applyBorder="1"/>
    <xf numFmtId="0" fontId="20" fillId="2" borderId="7" xfId="3" applyFont="1" applyFill="1" applyBorder="1" applyAlignment="1">
      <alignment horizontal="left" vertical="center"/>
    </xf>
    <xf numFmtId="0" fontId="22" fillId="2" borderId="26" xfId="3" applyFont="1" applyFill="1" applyBorder="1"/>
    <xf numFmtId="0" fontId="18" fillId="2" borderId="26" xfId="3" applyFont="1" applyFill="1" applyBorder="1"/>
    <xf numFmtId="0" fontId="13" fillId="2" borderId="52" xfId="3" applyFont="1" applyFill="1" applyBorder="1" applyAlignment="1">
      <alignment horizontal="center" vertical="center"/>
    </xf>
    <xf numFmtId="0" fontId="18" fillId="2" borderId="30" xfId="3" applyFont="1" applyFill="1" applyBorder="1" applyAlignment="1">
      <alignment horizontal="left" vertical="center"/>
    </xf>
    <xf numFmtId="0" fontId="20" fillId="2" borderId="44" xfId="3" applyFont="1" applyFill="1" applyBorder="1" applyAlignment="1">
      <alignment horizontal="left" vertical="center"/>
    </xf>
    <xf numFmtId="0" fontId="18" fillId="2" borderId="30" xfId="3" applyFont="1" applyFill="1" applyBorder="1" applyAlignment="1">
      <alignment horizontal="center" vertical="center"/>
    </xf>
    <xf numFmtId="0" fontId="18" fillId="2" borderId="31" xfId="3" applyFont="1" applyFill="1" applyBorder="1" applyAlignment="1">
      <alignment horizontal="left" vertical="center"/>
    </xf>
    <xf numFmtId="0" fontId="20" fillId="2" borderId="31" xfId="3" applyFont="1" applyFill="1" applyBorder="1" applyAlignment="1">
      <alignment horizontal="left" vertical="center"/>
    </xf>
    <xf numFmtId="0" fontId="21" fillId="2" borderId="7" xfId="3" applyFont="1" applyFill="1" applyBorder="1" applyAlignment="1">
      <alignment horizontal="left" vertical="center"/>
    </xf>
    <xf numFmtId="0" fontId="18" fillId="2" borderId="7" xfId="3" applyFont="1" applyFill="1" applyBorder="1" applyAlignment="1">
      <alignment horizontal="left" vertical="center"/>
    </xf>
    <xf numFmtId="0" fontId="21" fillId="2" borderId="31" xfId="3" applyFont="1" applyFill="1" applyBorder="1" applyAlignment="1">
      <alignment horizontal="left" vertical="center"/>
    </xf>
    <xf numFmtId="0" fontId="27" fillId="2" borderId="31" xfId="3" applyFont="1" applyFill="1" applyBorder="1" applyAlignment="1">
      <alignment horizontal="left" vertical="center"/>
    </xf>
    <xf numFmtId="0" fontId="27" fillId="2" borderId="48" xfId="3" applyFont="1" applyFill="1" applyBorder="1" applyAlignment="1">
      <alignment horizontal="left" vertical="center"/>
    </xf>
    <xf numFmtId="0" fontId="18" fillId="2" borderId="47" xfId="3" applyFont="1" applyFill="1" applyBorder="1" applyAlignment="1">
      <alignment horizontal="center" vertical="center"/>
    </xf>
    <xf numFmtId="0" fontId="18" fillId="2" borderId="18" xfId="3" applyFont="1" applyFill="1" applyBorder="1"/>
    <xf numFmtId="0" fontId="18" fillId="2" borderId="38" xfId="3" applyFont="1" applyFill="1" applyBorder="1" applyAlignment="1">
      <alignment horizontal="center" vertical="center"/>
    </xf>
    <xf numFmtId="0" fontId="18" fillId="2" borderId="48" xfId="3" applyFont="1" applyFill="1" applyBorder="1"/>
    <xf numFmtId="165" fontId="13" fillId="2" borderId="42" xfId="1" applyNumberFormat="1" applyFont="1" applyFill="1" applyBorder="1" applyAlignment="1">
      <alignment horizontal="center" vertical="center" wrapText="1"/>
    </xf>
    <xf numFmtId="165" fontId="13" fillId="2" borderId="25" xfId="1" applyNumberFormat="1" applyFont="1" applyFill="1" applyBorder="1" applyAlignment="1">
      <alignment horizontal="center" vertical="center" wrapText="1"/>
    </xf>
    <xf numFmtId="0" fontId="21" fillId="2" borderId="22" xfId="3" applyFont="1" applyFill="1" applyBorder="1" applyAlignment="1">
      <alignment horizontal="center" vertical="center"/>
    </xf>
    <xf numFmtId="0" fontId="23" fillId="2" borderId="31" xfId="3" applyFont="1" applyFill="1" applyBorder="1" applyAlignment="1">
      <alignment horizontal="left" vertical="center"/>
    </xf>
    <xf numFmtId="0" fontId="21" fillId="2" borderId="42" xfId="3" applyFont="1" applyFill="1" applyBorder="1" applyAlignment="1">
      <alignment horizontal="center" vertical="center"/>
    </xf>
    <xf numFmtId="0" fontId="23" fillId="2" borderId="48" xfId="3" applyFont="1" applyFill="1" applyBorder="1" applyAlignment="1">
      <alignment horizontal="left" vertical="center"/>
    </xf>
    <xf numFmtId="165" fontId="13" fillId="2" borderId="40" xfId="1" applyNumberFormat="1" applyFont="1" applyFill="1" applyBorder="1" applyAlignment="1">
      <alignment horizontal="right" vertical="center" wrapText="1"/>
    </xf>
    <xf numFmtId="165" fontId="13" fillId="2" borderId="39" xfId="1" applyNumberFormat="1" applyFont="1" applyFill="1" applyBorder="1" applyAlignment="1">
      <alignment horizontal="right" vertical="center" wrapText="1"/>
    </xf>
    <xf numFmtId="165" fontId="13" fillId="2" borderId="54" xfId="1" applyNumberFormat="1" applyFont="1" applyFill="1" applyBorder="1" applyAlignment="1">
      <alignment horizontal="right" vertical="center" wrapText="1"/>
    </xf>
    <xf numFmtId="165" fontId="21" fillId="2" borderId="27" xfId="1" applyNumberFormat="1" applyFont="1" applyFill="1" applyBorder="1" applyAlignment="1">
      <alignment horizontal="right" vertical="center" wrapText="1"/>
    </xf>
    <xf numFmtId="165" fontId="21" fillId="2" borderId="46" xfId="1" applyNumberFormat="1" applyFont="1" applyFill="1" applyBorder="1" applyAlignment="1">
      <alignment horizontal="right" vertical="center" wrapText="1"/>
    </xf>
    <xf numFmtId="165" fontId="21" fillId="2" borderId="37" xfId="1" applyNumberFormat="1" applyFont="1" applyFill="1" applyBorder="1" applyAlignment="1">
      <alignment horizontal="right" vertical="center" wrapText="1"/>
    </xf>
    <xf numFmtId="165" fontId="13" fillId="2" borderId="12" xfId="1" applyNumberFormat="1" applyFont="1" applyFill="1" applyBorder="1" applyAlignment="1">
      <alignment horizontal="right" vertical="center" wrapText="1"/>
    </xf>
    <xf numFmtId="165" fontId="13" fillId="2" borderId="30" xfId="1" applyNumberFormat="1" applyFont="1" applyFill="1" applyBorder="1" applyAlignment="1">
      <alignment horizontal="right" vertical="center" wrapText="1"/>
    </xf>
    <xf numFmtId="165" fontId="13" fillId="2" borderId="49" xfId="1" applyNumberFormat="1" applyFont="1" applyFill="1" applyBorder="1" applyAlignment="1">
      <alignment horizontal="right" vertical="center" wrapText="1"/>
    </xf>
    <xf numFmtId="165" fontId="13" fillId="2" borderId="23" xfId="1" applyNumberFormat="1" applyFont="1" applyFill="1" applyBorder="1" applyAlignment="1">
      <alignment vertical="center"/>
    </xf>
    <xf numFmtId="165" fontId="13" fillId="2" borderId="14" xfId="1" applyNumberFormat="1" applyFont="1" applyFill="1" applyBorder="1" applyAlignment="1">
      <alignment vertical="center"/>
    </xf>
    <xf numFmtId="165" fontId="13" fillId="2" borderId="42" xfId="1" applyNumberFormat="1" applyFont="1" applyFill="1" applyBorder="1" applyAlignment="1">
      <alignment vertical="center"/>
    </xf>
    <xf numFmtId="165" fontId="13" fillId="2" borderId="30" xfId="1" applyNumberFormat="1" applyFont="1" applyFill="1" applyBorder="1" applyAlignment="1">
      <alignment vertical="center"/>
    </xf>
    <xf numFmtId="165" fontId="22" fillId="2" borderId="42" xfId="1" applyNumberFormat="1" applyFont="1" applyFill="1" applyBorder="1" applyAlignment="1">
      <alignment vertical="center"/>
    </xf>
    <xf numFmtId="165" fontId="22" fillId="2" borderId="16" xfId="1" applyNumberFormat="1" applyFont="1" applyFill="1" applyBorder="1" applyAlignment="1">
      <alignment vertical="center"/>
    </xf>
    <xf numFmtId="165" fontId="22" fillId="2" borderId="25" xfId="1" applyNumberFormat="1" applyFont="1" applyFill="1" applyBorder="1" applyAlignment="1">
      <alignment vertical="center"/>
    </xf>
    <xf numFmtId="165" fontId="21" fillId="2" borderId="14" xfId="1" quotePrefix="1" applyNumberFormat="1" applyFont="1" applyFill="1" applyBorder="1" applyAlignment="1">
      <alignment vertical="center"/>
    </xf>
    <xf numFmtId="165" fontId="21" fillId="2" borderId="14" xfId="1" applyNumberFormat="1" applyFont="1" applyFill="1" applyBorder="1" applyAlignment="1">
      <alignment vertical="center"/>
    </xf>
    <xf numFmtId="165" fontId="21" fillId="2" borderId="49" xfId="1" applyNumberFormat="1" applyFont="1" applyFill="1" applyBorder="1" applyAlignment="1">
      <alignment vertical="center"/>
    </xf>
    <xf numFmtId="165" fontId="21" fillId="2" borderId="42" xfId="1" applyNumberFormat="1" applyFont="1" applyFill="1" applyBorder="1" applyAlignment="1">
      <alignment vertical="center"/>
    </xf>
    <xf numFmtId="0" fontId="9" fillId="0" borderId="0" xfId="5"/>
    <xf numFmtId="0" fontId="14" fillId="2" borderId="24" xfId="3" applyFont="1" applyFill="1" applyBorder="1" applyAlignment="1">
      <alignment vertical="center" wrapText="1"/>
    </xf>
    <xf numFmtId="0" fontId="14" fillId="2" borderId="0" xfId="8" applyFont="1" applyFill="1"/>
    <xf numFmtId="0" fontId="15" fillId="2" borderId="0" xfId="8" applyFont="1" applyFill="1"/>
    <xf numFmtId="0" fontId="14" fillId="2" borderId="0" xfId="8" applyFont="1" applyFill="1" applyAlignment="1">
      <alignment vertical="top" wrapText="1"/>
    </xf>
    <xf numFmtId="0" fontId="16" fillId="2" borderId="0" xfId="8" applyFont="1" applyFill="1" applyAlignment="1">
      <alignment vertical="top" wrapText="1"/>
    </xf>
    <xf numFmtId="0" fontId="17" fillId="2" borderId="0" xfId="8" applyFont="1" applyFill="1" applyAlignment="1">
      <alignment vertical="top" wrapText="1"/>
    </xf>
    <xf numFmtId="0" fontId="13" fillId="2" borderId="38" xfId="3" applyFont="1" applyFill="1" applyBorder="1" applyAlignment="1">
      <alignment horizontal="center" vertical="center"/>
    </xf>
    <xf numFmtId="0" fontId="13" fillId="2" borderId="35" xfId="3" applyFont="1" applyFill="1" applyBorder="1" applyAlignment="1">
      <alignment horizontal="center" vertical="center"/>
    </xf>
    <xf numFmtId="0" fontId="0" fillId="2" borderId="0" xfId="0" applyFill="1"/>
    <xf numFmtId="0" fontId="13" fillId="2" borderId="42" xfId="0" applyFont="1" applyFill="1" applyBorder="1" applyAlignment="1">
      <alignment horizontal="center" textRotation="90" wrapText="1"/>
    </xf>
    <xf numFmtId="165" fontId="21" fillId="2" borderId="41" xfId="1" quotePrefix="1" applyNumberFormat="1" applyFont="1" applyFill="1" applyBorder="1" applyAlignment="1">
      <alignment vertical="center"/>
    </xf>
    <xf numFmtId="0" fontId="29" fillId="2" borderId="0" xfId="3" applyFont="1" applyFill="1" applyAlignment="1">
      <alignment vertical="top"/>
    </xf>
    <xf numFmtId="0" fontId="13" fillId="2" borderId="3" xfId="3" applyFont="1" applyFill="1" applyBorder="1" applyAlignment="1">
      <alignment vertical="center"/>
    </xf>
    <xf numFmtId="0" fontId="13" fillId="2" borderId="45" xfId="3" applyFont="1" applyFill="1" applyBorder="1" applyAlignment="1">
      <alignment vertical="center"/>
    </xf>
    <xf numFmtId="0" fontId="26" fillId="2" borderId="0" xfId="8" applyFont="1" applyFill="1"/>
    <xf numFmtId="0" fontId="17" fillId="2" borderId="0" xfId="8" applyFont="1" applyFill="1"/>
    <xf numFmtId="0" fontId="30" fillId="2" borderId="0" xfId="8" applyFont="1" applyFill="1"/>
    <xf numFmtId="0" fontId="13" fillId="2" borderId="0" xfId="8" applyFont="1" applyFill="1" applyAlignment="1">
      <alignment vertical="top" wrapText="1"/>
    </xf>
    <xf numFmtId="0" fontId="18" fillId="2" borderId="0" xfId="8" applyFont="1" applyFill="1" applyAlignment="1">
      <alignment vertical="top" wrapText="1"/>
    </xf>
    <xf numFmtId="0" fontId="18" fillId="2" borderId="0" xfId="8" applyFont="1" applyFill="1"/>
    <xf numFmtId="0" fontId="13" fillId="2" borderId="0" xfId="8" applyFont="1" applyFill="1"/>
    <xf numFmtId="0" fontId="13" fillId="2" borderId="0" xfId="8" applyFont="1" applyFill="1" applyAlignment="1">
      <alignment vertical="top"/>
    </xf>
    <xf numFmtId="0" fontId="25" fillId="2" borderId="0" xfId="8" applyFont="1" applyFill="1"/>
    <xf numFmtId="0" fontId="20" fillId="2" borderId="0" xfId="8" applyFont="1" applyFill="1" applyAlignment="1">
      <alignment vertical="top"/>
    </xf>
    <xf numFmtId="0" fontId="11" fillId="2" borderId="0" xfId="8" applyFont="1" applyFill="1" applyAlignment="1">
      <alignment vertical="top"/>
    </xf>
    <xf numFmtId="0" fontId="13" fillId="2" borderId="0" xfId="3" applyFont="1" applyFill="1" applyBorder="1" applyAlignment="1">
      <alignment horizontal="center" vertical="center"/>
    </xf>
    <xf numFmtId="165" fontId="13" fillId="2" borderId="0" xfId="1" applyNumberFormat="1" applyFont="1" applyFill="1" applyBorder="1"/>
    <xf numFmtId="0" fontId="18" fillId="2" borderId="59" xfId="3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28" fillId="0" borderId="0" xfId="5" applyFont="1" applyAlignment="1">
      <alignment vertical="center"/>
    </xf>
    <xf numFmtId="0" fontId="9" fillId="0" borderId="0" xfId="5" applyAlignment="1">
      <alignment vertical="center"/>
    </xf>
    <xf numFmtId="0" fontId="6" fillId="0" borderId="0" xfId="0" applyFont="1" applyFill="1" applyAlignment="1">
      <alignment horizontal="left" vertical="center"/>
    </xf>
    <xf numFmtId="0" fontId="9" fillId="0" borderId="0" xfId="5" applyAlignment="1">
      <alignment horizontal="center"/>
    </xf>
    <xf numFmtId="0" fontId="15" fillId="2" borderId="0" xfId="3" quotePrefix="1" applyFont="1" applyFill="1"/>
    <xf numFmtId="0" fontId="22" fillId="2" borderId="37" xfId="3" applyFont="1" applyFill="1" applyBorder="1" applyAlignment="1">
      <alignment vertical="center"/>
    </xf>
    <xf numFmtId="165" fontId="21" fillId="2" borderId="32" xfId="1" applyNumberFormat="1" applyFont="1" applyFill="1" applyBorder="1" applyAlignment="1">
      <alignment vertical="center"/>
    </xf>
    <xf numFmtId="165" fontId="22" fillId="2" borderId="37" xfId="1" applyNumberFormat="1" applyFont="1" applyFill="1" applyBorder="1" applyAlignment="1">
      <alignment vertical="center"/>
    </xf>
    <xf numFmtId="165" fontId="21" fillId="2" borderId="25" xfId="1" applyNumberFormat="1" applyFont="1" applyFill="1" applyBorder="1"/>
    <xf numFmtId="14" fontId="13" fillId="2" borderId="41" xfId="1" applyNumberFormat="1" applyFont="1" applyFill="1" applyBorder="1" applyAlignment="1">
      <alignment horizontal="right" vertical="center" wrapText="1"/>
    </xf>
    <xf numFmtId="14" fontId="13" fillId="2" borderId="49" xfId="1" applyNumberFormat="1" applyFont="1" applyFill="1" applyBorder="1" applyAlignment="1">
      <alignment horizontal="right" vertical="center" wrapText="1"/>
    </xf>
    <xf numFmtId="165" fontId="21" fillId="2" borderId="42" xfId="1" applyNumberFormat="1" applyFont="1" applyFill="1" applyBorder="1"/>
    <xf numFmtId="165" fontId="21" fillId="2" borderId="37" xfId="1" applyNumberFormat="1" applyFont="1" applyFill="1" applyBorder="1"/>
    <xf numFmtId="165" fontId="18" fillId="2" borderId="14" xfId="1" applyNumberFormat="1" applyFont="1" applyFill="1" applyBorder="1"/>
    <xf numFmtId="165" fontId="21" fillId="2" borderId="32" xfId="1" applyNumberFormat="1" applyFont="1" applyFill="1" applyBorder="1"/>
    <xf numFmtId="165" fontId="21" fillId="2" borderId="33" xfId="1" applyNumberFormat="1" applyFont="1" applyFill="1" applyBorder="1"/>
    <xf numFmtId="0" fontId="6" fillId="3" borderId="0" xfId="0" applyFont="1" applyFill="1"/>
    <xf numFmtId="0" fontId="9" fillId="4" borderId="0" xfId="5" applyFill="1"/>
    <xf numFmtId="0" fontId="9" fillId="0" borderId="0" xfId="0" applyFont="1" applyAlignment="1"/>
    <xf numFmtId="0" fontId="9" fillId="4" borderId="0" xfId="5" applyFill="1" applyAlignment="1">
      <alignment horizontal="center"/>
    </xf>
    <xf numFmtId="165" fontId="13" fillId="4" borderId="51" xfId="1" applyNumberFormat="1" applyFont="1" applyFill="1" applyBorder="1"/>
    <xf numFmtId="165" fontId="13" fillId="4" borderId="23" xfId="1" applyNumberFormat="1" applyFont="1" applyFill="1" applyBorder="1"/>
    <xf numFmtId="165" fontId="22" fillId="4" borderId="12" xfId="1" applyNumberFormat="1" applyFont="1" applyFill="1" applyBorder="1" applyAlignment="1">
      <alignment horizontal="center"/>
    </xf>
    <xf numFmtId="165" fontId="13" fillId="4" borderId="22" xfId="1" applyNumberFormat="1" applyFont="1" applyFill="1" applyBorder="1"/>
    <xf numFmtId="165" fontId="18" fillId="4" borderId="41" xfId="1" applyNumberFormat="1" applyFont="1" applyFill="1" applyBorder="1" applyAlignment="1">
      <alignment vertical="center"/>
    </xf>
    <xf numFmtId="165" fontId="13" fillId="4" borderId="9" xfId="1" applyNumberFormat="1" applyFont="1" applyFill="1" applyBorder="1"/>
    <xf numFmtId="165" fontId="13" fillId="4" borderId="10" xfId="1" applyNumberFormat="1" applyFont="1" applyFill="1" applyBorder="1"/>
    <xf numFmtId="0" fontId="13" fillId="2" borderId="22" xfId="3" applyFont="1" applyFill="1" applyBorder="1" applyAlignment="1">
      <alignment horizontal="center" vertical="center" wrapText="1"/>
    </xf>
    <xf numFmtId="0" fontId="13" fillId="2" borderId="23" xfId="3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10" fillId="0" borderId="64" xfId="5" applyFont="1" applyBorder="1" applyAlignment="1">
      <alignment horizontal="center" vertical="center"/>
    </xf>
    <xf numFmtId="0" fontId="10" fillId="0" borderId="64" xfId="5" applyFont="1" applyBorder="1" applyAlignment="1">
      <alignment vertical="center"/>
    </xf>
    <xf numFmtId="0" fontId="9" fillId="0" borderId="7" xfId="5" applyBorder="1" applyAlignment="1">
      <alignment horizontal="center"/>
    </xf>
    <xf numFmtId="0" fontId="9" fillId="0" borderId="7" xfId="5" applyBorder="1"/>
    <xf numFmtId="0" fontId="9" fillId="2" borderId="0" xfId="5" applyFill="1"/>
    <xf numFmtId="0" fontId="9" fillId="2" borderId="0" xfId="5" applyFill="1" applyAlignment="1">
      <alignment horizontal="center"/>
    </xf>
    <xf numFmtId="0" fontId="31" fillId="0" borderId="0" xfId="0" applyFont="1" applyFill="1" applyAlignment="1">
      <alignment horizontal="left"/>
    </xf>
    <xf numFmtId="49" fontId="9" fillId="0" borderId="0" xfId="0" applyNumberFormat="1" applyFont="1"/>
    <xf numFmtId="0" fontId="13" fillId="4" borderId="56" xfId="3" applyFont="1" applyFill="1" applyBorder="1" applyAlignment="1">
      <alignment horizontal="left" vertical="center"/>
    </xf>
    <xf numFmtId="0" fontId="13" fillId="4" borderId="55" xfId="3" applyFont="1" applyFill="1" applyBorder="1" applyAlignment="1">
      <alignment horizontal="left" vertical="center"/>
    </xf>
    <xf numFmtId="165" fontId="13" fillId="4" borderId="54" xfId="1" applyNumberFormat="1" applyFont="1" applyFill="1" applyBorder="1"/>
    <xf numFmtId="0" fontId="13" fillId="2" borderId="7" xfId="3" applyFont="1" applyFill="1" applyBorder="1" applyAlignment="1">
      <alignment vertical="center"/>
    </xf>
    <xf numFmtId="0" fontId="22" fillId="2" borderId="24" xfId="3" applyFont="1" applyFill="1" applyBorder="1"/>
    <xf numFmtId="165" fontId="13" fillId="2" borderId="60" xfId="1" applyNumberFormat="1" applyFont="1" applyFill="1" applyBorder="1" applyAlignment="1">
      <alignment horizontal="center" vertical="center" wrapText="1"/>
    </xf>
    <xf numFmtId="165" fontId="14" fillId="2" borderId="0" xfId="3" applyNumberFormat="1" applyFont="1" applyFill="1"/>
    <xf numFmtId="0" fontId="22" fillId="2" borderId="59" xfId="3" applyFont="1" applyFill="1" applyBorder="1" applyAlignment="1">
      <alignment horizontal="left" vertical="center"/>
    </xf>
    <xf numFmtId="0" fontId="24" fillId="2" borderId="56" xfId="3" applyFont="1" applyFill="1" applyBorder="1" applyAlignment="1">
      <alignment horizontal="left" vertical="center"/>
    </xf>
    <xf numFmtId="165" fontId="24" fillId="2" borderId="22" xfId="1" applyNumberFormat="1" applyFont="1" applyFill="1" applyBorder="1"/>
    <xf numFmtId="165" fontId="24" fillId="2" borderId="14" xfId="1" applyNumberFormat="1" applyFont="1" applyFill="1" applyBorder="1"/>
    <xf numFmtId="165" fontId="24" fillId="2" borderId="23" xfId="1" applyNumberFormat="1" applyFont="1" applyFill="1" applyBorder="1"/>
    <xf numFmtId="165" fontId="24" fillId="2" borderId="51" xfId="1" applyNumberFormat="1" applyFont="1" applyFill="1" applyBorder="1"/>
    <xf numFmtId="0" fontId="24" fillId="2" borderId="30" xfId="3" applyFont="1" applyFill="1" applyBorder="1" applyAlignment="1">
      <alignment vertical="center"/>
    </xf>
    <xf numFmtId="165" fontId="13" fillId="4" borderId="30" xfId="1" applyNumberFormat="1" applyFont="1" applyFill="1" applyBorder="1" applyAlignment="1">
      <alignment vertical="center"/>
    </xf>
    <xf numFmtId="165" fontId="13" fillId="4" borderId="49" xfId="1" applyNumberFormat="1" applyFont="1" applyFill="1" applyBorder="1" applyAlignment="1">
      <alignment vertical="center"/>
    </xf>
    <xf numFmtId="0" fontId="24" fillId="2" borderId="4" xfId="3" applyFont="1" applyFill="1" applyBorder="1" applyAlignment="1">
      <alignment vertical="center"/>
    </xf>
    <xf numFmtId="0" fontId="24" fillId="2" borderId="48" xfId="3" applyFont="1" applyFill="1" applyBorder="1" applyAlignment="1">
      <alignment vertical="center"/>
    </xf>
    <xf numFmtId="0" fontId="24" fillId="2" borderId="3" xfId="3" applyFont="1" applyFill="1" applyBorder="1" applyAlignment="1">
      <alignment vertical="center"/>
    </xf>
    <xf numFmtId="0" fontId="14" fillId="2" borderId="0" xfId="10" applyFont="1" applyFill="1"/>
    <xf numFmtId="165" fontId="14" fillId="2" borderId="0" xfId="1" applyNumberFormat="1" applyFont="1" applyFill="1"/>
    <xf numFmtId="0" fontId="18" fillId="2" borderId="42" xfId="10" applyFont="1" applyFill="1" applyBorder="1" applyAlignment="1">
      <alignment horizontal="center" vertical="center"/>
    </xf>
    <xf numFmtId="0" fontId="18" fillId="2" borderId="48" xfId="10" applyFont="1" applyFill="1" applyBorder="1" applyAlignment="1">
      <alignment horizontal="left" vertical="center"/>
    </xf>
    <xf numFmtId="0" fontId="18" fillId="2" borderId="41" xfId="10" applyFont="1" applyFill="1" applyBorder="1" applyAlignment="1">
      <alignment horizontal="center" vertical="center"/>
    </xf>
    <xf numFmtId="0" fontId="21" fillId="4" borderId="9" xfId="10" applyFont="1" applyFill="1" applyBorder="1" applyAlignment="1">
      <alignment horizontal="center" vertical="center"/>
    </xf>
    <xf numFmtId="0" fontId="18" fillId="2" borderId="37" xfId="10" applyFont="1" applyFill="1" applyBorder="1" applyAlignment="1">
      <alignment horizontal="center" vertical="center" wrapText="1"/>
    </xf>
    <xf numFmtId="0" fontId="18" fillId="2" borderId="16" xfId="10" applyFont="1" applyFill="1" applyBorder="1" applyAlignment="1">
      <alignment horizontal="center" vertical="center" wrapText="1"/>
    </xf>
    <xf numFmtId="0" fontId="18" fillId="2" borderId="46" xfId="10" applyFont="1" applyFill="1" applyBorder="1" applyAlignment="1">
      <alignment horizontal="center" vertical="center" wrapText="1"/>
    </xf>
    <xf numFmtId="0" fontId="18" fillId="2" borderId="32" xfId="10" applyFont="1" applyFill="1" applyBorder="1" applyAlignment="1">
      <alignment horizontal="center" vertical="center" wrapText="1"/>
    </xf>
    <xf numFmtId="0" fontId="18" fillId="2" borderId="24" xfId="10" applyFont="1" applyFill="1" applyBorder="1"/>
    <xf numFmtId="0" fontId="18" fillId="2" borderId="0" xfId="10" applyFont="1" applyFill="1"/>
    <xf numFmtId="0" fontId="18" fillId="2" borderId="49" xfId="10" applyFont="1" applyFill="1" applyBorder="1" applyAlignment="1">
      <alignment horizontal="center" vertical="center" wrapText="1"/>
    </xf>
    <xf numFmtId="0" fontId="18" fillId="2" borderId="23" xfId="10" applyFont="1" applyFill="1" applyBorder="1" applyAlignment="1">
      <alignment horizontal="center" vertical="center" wrapText="1"/>
    </xf>
    <xf numFmtId="0" fontId="18" fillId="2" borderId="30" xfId="10" applyFont="1" applyFill="1" applyBorder="1" applyAlignment="1">
      <alignment horizontal="center" vertical="center" wrapText="1"/>
    </xf>
    <xf numFmtId="0" fontId="18" fillId="2" borderId="52" xfId="10" applyFont="1" applyFill="1" applyBorder="1" applyAlignment="1">
      <alignment horizontal="center" vertical="center" wrapText="1"/>
    </xf>
    <xf numFmtId="0" fontId="11" fillId="2" borderId="0" xfId="10" applyFont="1" applyFill="1" applyAlignment="1">
      <alignment vertical="top"/>
    </xf>
    <xf numFmtId="0" fontId="15" fillId="2" borderId="0" xfId="10" applyFont="1" applyFill="1"/>
    <xf numFmtId="0" fontId="22" fillId="4" borderId="39" xfId="10" applyFont="1" applyFill="1" applyBorder="1" applyAlignment="1">
      <alignment horizontal="left" vertical="center"/>
    </xf>
    <xf numFmtId="0" fontId="22" fillId="4" borderId="34" xfId="10" applyFont="1" applyFill="1" applyBorder="1" applyAlignment="1">
      <alignment horizontal="left" vertical="center"/>
    </xf>
    <xf numFmtId="0" fontId="22" fillId="4" borderId="43" xfId="10" applyFont="1" applyFill="1" applyBorder="1" applyAlignment="1">
      <alignment horizontal="left" vertical="center"/>
    </xf>
    <xf numFmtId="165" fontId="22" fillId="2" borderId="9" xfId="1" applyNumberFormat="1" applyFont="1" applyFill="1" applyBorder="1" applyAlignment="1">
      <alignment vertical="center"/>
    </xf>
    <xf numFmtId="165" fontId="22" fillId="2" borderId="39" xfId="1" applyNumberFormat="1" applyFont="1" applyFill="1" applyBorder="1" applyAlignment="1">
      <alignment vertical="center"/>
    </xf>
    <xf numFmtId="165" fontId="22" fillId="4" borderId="10" xfId="1" applyNumberFormat="1" applyFont="1" applyFill="1" applyBorder="1" applyAlignment="1">
      <alignment vertical="center"/>
    </xf>
    <xf numFmtId="165" fontId="22" fillId="4" borderId="39" xfId="1" applyNumberFormat="1" applyFont="1" applyFill="1" applyBorder="1" applyAlignment="1">
      <alignment vertical="center"/>
    </xf>
    <xf numFmtId="165" fontId="22" fillId="2" borderId="10" xfId="1" applyNumberFormat="1" applyFont="1" applyFill="1" applyBorder="1" applyAlignment="1">
      <alignment vertical="center"/>
    </xf>
    <xf numFmtId="165" fontId="22" fillId="4" borderId="54" xfId="1" applyNumberFormat="1" applyFont="1" applyFill="1" applyBorder="1" applyAlignment="1">
      <alignment vertical="center"/>
    </xf>
    <xf numFmtId="0" fontId="13" fillId="2" borderId="44" xfId="10" applyFont="1" applyFill="1" applyBorder="1" applyAlignment="1">
      <alignment horizontal="left" vertical="center"/>
    </xf>
    <xf numFmtId="165" fontId="13" fillId="4" borderId="14" xfId="1" applyNumberFormat="1" applyFont="1" applyFill="1" applyBorder="1" applyAlignment="1">
      <alignment vertical="center"/>
    </xf>
    <xf numFmtId="165" fontId="13" fillId="2" borderId="45" xfId="1" applyNumberFormat="1" applyFont="1" applyFill="1" applyBorder="1" applyAlignment="1">
      <alignment vertical="center"/>
    </xf>
    <xf numFmtId="165" fontId="13" fillId="4" borderId="16" xfId="1" applyNumberFormat="1" applyFont="1" applyFill="1" applyBorder="1" applyAlignment="1">
      <alignment vertical="center"/>
    </xf>
    <xf numFmtId="165" fontId="13" fillId="4" borderId="45" xfId="1" applyNumberFormat="1" applyFont="1" applyFill="1" applyBorder="1" applyAlignment="1">
      <alignment vertical="center"/>
    </xf>
    <xf numFmtId="165" fontId="13" fillId="4" borderId="25" xfId="1" applyNumberFormat="1" applyFont="1" applyFill="1" applyBorder="1" applyAlignment="1">
      <alignment vertical="center"/>
    </xf>
    <xf numFmtId="166" fontId="22" fillId="2" borderId="16" xfId="2" applyNumberFormat="1" applyFont="1" applyFill="1" applyBorder="1" applyAlignment="1">
      <alignment vertical="center"/>
    </xf>
    <xf numFmtId="166" fontId="22" fillId="2" borderId="25" xfId="2" applyNumberFormat="1" applyFont="1" applyFill="1" applyBorder="1" applyAlignment="1">
      <alignment vertical="center"/>
    </xf>
    <xf numFmtId="166" fontId="13" fillId="2" borderId="23" xfId="2" applyNumberFormat="1" applyFont="1" applyFill="1" applyBorder="1" applyAlignment="1">
      <alignment vertical="center"/>
    </xf>
    <xf numFmtId="0" fontId="14" fillId="2" borderId="0" xfId="10" applyFont="1" applyFill="1" applyAlignment="1">
      <alignment vertical="center"/>
    </xf>
    <xf numFmtId="165" fontId="21" fillId="2" borderId="25" xfId="1" applyNumberFormat="1" applyFont="1" applyFill="1" applyBorder="1" applyAlignment="1">
      <alignment vertical="center"/>
    </xf>
    <xf numFmtId="0" fontId="21" fillId="2" borderId="45" xfId="7" applyFont="1" applyFill="1" applyBorder="1" applyAlignment="1">
      <alignment vertical="center"/>
    </xf>
    <xf numFmtId="0" fontId="21" fillId="2" borderId="42" xfId="7" applyFont="1" applyFill="1" applyBorder="1" applyAlignment="1">
      <alignment horizontal="center" vertical="center"/>
    </xf>
    <xf numFmtId="165" fontId="21" fillId="2" borderId="41" xfId="1" applyNumberFormat="1" applyFont="1" applyFill="1" applyBorder="1" applyAlignment="1">
      <alignment vertical="center"/>
    </xf>
    <xf numFmtId="0" fontId="21" fillId="2" borderId="30" xfId="7" applyFont="1" applyFill="1" applyBorder="1" applyAlignment="1">
      <alignment vertical="center"/>
    </xf>
    <xf numFmtId="0" fontId="21" fillId="2" borderId="41" xfId="7" applyFont="1" applyFill="1" applyBorder="1" applyAlignment="1">
      <alignment horizontal="center" vertical="center"/>
    </xf>
    <xf numFmtId="0" fontId="13" fillId="2" borderId="30" xfId="7" applyFont="1" applyFill="1" applyBorder="1" applyAlignment="1">
      <alignment vertical="center"/>
    </xf>
    <xf numFmtId="0" fontId="13" fillId="2" borderId="41" xfId="7" applyFont="1" applyFill="1" applyBorder="1" applyAlignment="1">
      <alignment horizontal="center" vertical="center"/>
    </xf>
    <xf numFmtId="0" fontId="13" fillId="2" borderId="6" xfId="7" applyFont="1" applyFill="1" applyBorder="1" applyAlignment="1">
      <alignment vertical="center"/>
    </xf>
    <xf numFmtId="0" fontId="13" fillId="2" borderId="9" xfId="7" applyFont="1" applyFill="1" applyBorder="1" applyAlignment="1">
      <alignment horizontal="center" vertical="center"/>
    </xf>
    <xf numFmtId="0" fontId="18" fillId="2" borderId="25" xfId="10" applyFont="1" applyFill="1" applyBorder="1" applyAlignment="1">
      <alignment horizontal="center" vertical="center"/>
    </xf>
    <xf numFmtId="0" fontId="13" fillId="2" borderId="24" xfId="10" applyFont="1" applyFill="1" applyBorder="1" applyAlignment="1">
      <alignment vertical="center"/>
    </xf>
    <xf numFmtId="0" fontId="18" fillId="2" borderId="24" xfId="10" applyFont="1" applyFill="1" applyBorder="1" applyAlignment="1">
      <alignment vertical="center"/>
    </xf>
    <xf numFmtId="0" fontId="25" fillId="2" borderId="0" xfId="10" applyFont="1" applyFill="1" applyAlignment="1">
      <alignment vertical="center" wrapText="1"/>
    </xf>
    <xf numFmtId="0" fontId="13" fillId="2" borderId="54" xfId="10" applyFont="1" applyFill="1" applyBorder="1" applyAlignment="1">
      <alignment horizontal="center" vertical="center" wrapText="1"/>
    </xf>
    <xf numFmtId="0" fontId="13" fillId="2" borderId="40" xfId="10" applyFont="1" applyFill="1" applyBorder="1" applyAlignment="1">
      <alignment horizontal="center" vertical="center" wrapText="1"/>
    </xf>
    <xf numFmtId="0" fontId="14" fillId="2" borderId="0" xfId="10" applyFont="1" applyFill="1" applyAlignment="1">
      <alignment vertical="top" wrapText="1"/>
    </xf>
    <xf numFmtId="0" fontId="17" fillId="2" borderId="0" xfId="10" applyFont="1" applyFill="1" applyAlignment="1">
      <alignment vertical="top" wrapText="1"/>
    </xf>
    <xf numFmtId="0" fontId="16" fillId="2" borderId="0" xfId="10" applyFont="1" applyFill="1" applyAlignment="1">
      <alignment vertical="top" wrapText="1"/>
    </xf>
    <xf numFmtId="166" fontId="13" fillId="2" borderId="49" xfId="2" applyNumberFormat="1" applyFont="1" applyFill="1" applyBorder="1"/>
    <xf numFmtId="166" fontId="13" fillId="2" borderId="51" xfId="2" applyNumberFormat="1" applyFont="1" applyFill="1" applyBorder="1"/>
    <xf numFmtId="166" fontId="22" fillId="2" borderId="37" xfId="2" applyNumberFormat="1" applyFont="1" applyFill="1" applyBorder="1"/>
    <xf numFmtId="0" fontId="24" fillId="2" borderId="25" xfId="3" applyFont="1" applyFill="1" applyBorder="1"/>
    <xf numFmtId="165" fontId="24" fillId="2" borderId="38" xfId="1" applyNumberFormat="1" applyFont="1" applyFill="1" applyBorder="1"/>
    <xf numFmtId="165" fontId="24" fillId="2" borderId="16" xfId="1" applyNumberFormat="1" applyFont="1" applyFill="1" applyBorder="1"/>
    <xf numFmtId="165" fontId="24" fillId="2" borderId="25" xfId="1" applyNumberFormat="1" applyFont="1" applyFill="1" applyBorder="1"/>
    <xf numFmtId="0" fontId="24" fillId="2" borderId="44" xfId="3" applyFont="1" applyFill="1" applyBorder="1" applyAlignment="1">
      <alignment horizontal="left" vertical="center"/>
    </xf>
    <xf numFmtId="0" fontId="13" fillId="2" borderId="55" xfId="3" applyFont="1" applyFill="1" applyBorder="1" applyAlignment="1">
      <alignment horizontal="center" vertical="center" wrapText="1"/>
    </xf>
    <xf numFmtId="164" fontId="14" fillId="2" borderId="0" xfId="3" applyNumberFormat="1" applyFont="1" applyFill="1"/>
    <xf numFmtId="0" fontId="14" fillId="2" borderId="14" xfId="3" applyFont="1" applyFill="1" applyBorder="1" applyAlignment="1">
      <alignment vertical="center"/>
    </xf>
    <xf numFmtId="0" fontId="21" fillId="2" borderId="14" xfId="3" applyFont="1" applyFill="1" applyBorder="1" applyAlignment="1">
      <alignment vertical="center"/>
    </xf>
    <xf numFmtId="0" fontId="22" fillId="2" borderId="30" xfId="0" applyFont="1" applyFill="1" applyBorder="1" applyAlignment="1">
      <alignment vertical="center"/>
    </xf>
    <xf numFmtId="0" fontId="9" fillId="2" borderId="21" xfId="3" applyFont="1" applyFill="1" applyBorder="1" applyAlignment="1"/>
    <xf numFmtId="0" fontId="28" fillId="2" borderId="44" xfId="3" applyFont="1" applyFill="1" applyBorder="1" applyAlignment="1"/>
    <xf numFmtId="0" fontId="28" fillId="2" borderId="63" xfId="3" applyFont="1" applyFill="1" applyBorder="1" applyAlignment="1"/>
    <xf numFmtId="0" fontId="28" fillId="2" borderId="53" xfId="3" applyFont="1" applyFill="1" applyBorder="1" applyAlignment="1"/>
    <xf numFmtId="0" fontId="28" fillId="2" borderId="31" xfId="3" applyFont="1" applyFill="1" applyBorder="1" applyAlignment="1">
      <alignment vertical="center"/>
    </xf>
    <xf numFmtId="0" fontId="28" fillId="2" borderId="4" xfId="3" applyFont="1" applyFill="1" applyBorder="1" applyAlignment="1">
      <alignment vertical="center"/>
    </xf>
    <xf numFmtId="0" fontId="9" fillId="2" borderId="6" xfId="3" applyFont="1" applyFill="1" applyBorder="1" applyAlignment="1">
      <alignment vertical="center"/>
    </xf>
    <xf numFmtId="0" fontId="13" fillId="2" borderId="12" xfId="0" applyFont="1" applyFill="1" applyBorder="1" applyAlignment="1">
      <alignment horizontal="center" vertical="center"/>
    </xf>
    <xf numFmtId="167" fontId="13" fillId="0" borderId="55" xfId="1" applyNumberFormat="1" applyFont="1" applyBorder="1"/>
    <xf numFmtId="167" fontId="13" fillId="0" borderId="59" xfId="1" applyNumberFormat="1" applyFont="1" applyBorder="1"/>
    <xf numFmtId="0" fontId="13" fillId="2" borderId="29" xfId="3" applyFont="1" applyFill="1" applyBorder="1" applyAlignment="1">
      <alignment horizontal="center" vertical="center" wrapText="1"/>
    </xf>
    <xf numFmtId="0" fontId="13" fillId="2" borderId="35" xfId="3" applyFont="1" applyFill="1" applyBorder="1" applyAlignment="1">
      <alignment horizontal="center" vertical="center" wrapText="1"/>
    </xf>
    <xf numFmtId="0" fontId="13" fillId="2" borderId="57" xfId="3" applyFont="1" applyFill="1" applyBorder="1" applyAlignment="1">
      <alignment horizontal="center" vertical="center" wrapText="1"/>
    </xf>
    <xf numFmtId="0" fontId="13" fillId="0" borderId="14" xfId="0" applyFont="1" applyBorder="1"/>
    <xf numFmtId="0" fontId="13" fillId="2" borderId="14" xfId="0" applyFont="1" applyFill="1" applyBorder="1" applyAlignment="1">
      <alignment horizontal="left" vertical="center"/>
    </xf>
    <xf numFmtId="167" fontId="32" fillId="0" borderId="14" xfId="1" applyNumberFormat="1" applyFont="1" applyBorder="1"/>
    <xf numFmtId="167" fontId="13" fillId="0" borderId="30" xfId="1" applyNumberFormat="1" applyFont="1" applyBorder="1"/>
    <xf numFmtId="165" fontId="21" fillId="2" borderId="28" xfId="1" applyNumberFormat="1" applyFont="1" applyFill="1" applyBorder="1" applyAlignment="1">
      <alignment vertical="center"/>
    </xf>
    <xf numFmtId="165" fontId="22" fillId="2" borderId="57" xfId="1" applyNumberFormat="1" applyFont="1" applyFill="1" applyBorder="1" applyAlignment="1">
      <alignment vertical="center"/>
    </xf>
    <xf numFmtId="167" fontId="32" fillId="0" borderId="9" xfId="1" applyNumberFormat="1" applyFont="1" applyBorder="1"/>
    <xf numFmtId="167" fontId="32" fillId="0" borderId="54" xfId="1" applyNumberFormat="1" applyFont="1" applyBorder="1"/>
    <xf numFmtId="167" fontId="32" fillId="0" borderId="41" xfId="1" applyNumberFormat="1" applyFont="1" applyBorder="1"/>
    <xf numFmtId="167" fontId="32" fillId="0" borderId="49" xfId="1" applyNumberFormat="1" applyFont="1" applyBorder="1"/>
    <xf numFmtId="167" fontId="32" fillId="0" borderId="42" xfId="1" applyNumberFormat="1" applyFont="1" applyBorder="1"/>
    <xf numFmtId="167" fontId="32" fillId="0" borderId="25" xfId="1" applyNumberFormat="1" applyFont="1" applyBorder="1"/>
    <xf numFmtId="0" fontId="21" fillId="2" borderId="1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vertical="center"/>
    </xf>
    <xf numFmtId="0" fontId="18" fillId="2" borderId="23" xfId="3" applyFont="1" applyFill="1" applyBorder="1" applyAlignment="1">
      <alignment vertical="center"/>
    </xf>
    <xf numFmtId="0" fontId="32" fillId="0" borderId="55" xfId="0" applyFont="1" applyBorder="1"/>
    <xf numFmtId="0" fontId="32" fillId="0" borderId="59" xfId="0" applyFont="1" applyBorder="1"/>
    <xf numFmtId="0" fontId="32" fillId="0" borderId="58" xfId="0" applyFont="1" applyBorder="1"/>
    <xf numFmtId="0" fontId="32" fillId="0" borderId="40" xfId="0" applyFont="1" applyBorder="1"/>
    <xf numFmtId="0" fontId="32" fillId="0" borderId="12" xfId="0" applyFont="1" applyBorder="1"/>
    <xf numFmtId="0" fontId="32" fillId="0" borderId="38" xfId="0" applyFont="1" applyBorder="1"/>
    <xf numFmtId="167" fontId="18" fillId="2" borderId="14" xfId="3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167" fontId="32" fillId="0" borderId="13" xfId="1" applyNumberFormat="1" applyFont="1" applyBorder="1"/>
    <xf numFmtId="0" fontId="34" fillId="0" borderId="0" xfId="0" applyFont="1"/>
    <xf numFmtId="0" fontId="32" fillId="0" borderId="14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54" xfId="0" applyFont="1" applyBorder="1"/>
    <xf numFmtId="0" fontId="32" fillId="0" borderId="41" xfId="0" applyFont="1" applyBorder="1"/>
    <xf numFmtId="0" fontId="32" fillId="0" borderId="42" xfId="0" applyFont="1" applyBorder="1"/>
    <xf numFmtId="0" fontId="32" fillId="0" borderId="16" xfId="0" applyFont="1" applyBorder="1"/>
    <xf numFmtId="167" fontId="32" fillId="0" borderId="16" xfId="1" applyNumberFormat="1" applyFont="1" applyBorder="1"/>
    <xf numFmtId="0" fontId="33" fillId="0" borderId="9" xfId="0" applyFont="1" applyBorder="1"/>
    <xf numFmtId="0" fontId="33" fillId="0" borderId="10" xfId="0" applyFont="1" applyBorder="1"/>
    <xf numFmtId="0" fontId="33" fillId="0" borderId="54" xfId="0" applyFont="1" applyBorder="1"/>
    <xf numFmtId="165" fontId="32" fillId="0" borderId="14" xfId="1" applyNumberFormat="1" applyFont="1" applyBorder="1"/>
    <xf numFmtId="165" fontId="32" fillId="0" borderId="49" xfId="1" applyNumberFormat="1" applyFont="1" applyBorder="1"/>
    <xf numFmtId="165" fontId="32" fillId="0" borderId="16" xfId="1" applyNumberFormat="1" applyFont="1" applyBorder="1"/>
    <xf numFmtId="165" fontId="32" fillId="0" borderId="25" xfId="1" applyNumberFormat="1" applyFont="1" applyBorder="1"/>
    <xf numFmtId="165" fontId="0" fillId="0" borderId="0" xfId="1" applyNumberFormat="1" applyFont="1"/>
    <xf numFmtId="0" fontId="32" fillId="0" borderId="22" xfId="0" applyFont="1" applyBorder="1"/>
    <xf numFmtId="165" fontId="32" fillId="0" borderId="23" xfId="1" applyNumberFormat="1" applyFont="1" applyBorder="1"/>
    <xf numFmtId="165" fontId="32" fillId="0" borderId="51" xfId="1" applyNumberFormat="1" applyFont="1" applyBorder="1"/>
    <xf numFmtId="0" fontId="35" fillId="0" borderId="68" xfId="0" applyFont="1" applyBorder="1"/>
    <xf numFmtId="0" fontId="35" fillId="0" borderId="69" xfId="0" applyFont="1" applyBorder="1"/>
    <xf numFmtId="0" fontId="35" fillId="0" borderId="65" xfId="0" applyFont="1" applyBorder="1"/>
    <xf numFmtId="0" fontId="13" fillId="2" borderId="39" xfId="3" applyFont="1" applyFill="1" applyBorder="1"/>
    <xf numFmtId="0" fontId="13" fillId="2" borderId="70" xfId="3" applyFont="1" applyFill="1" applyBorder="1"/>
    <xf numFmtId="165" fontId="22" fillId="2" borderId="52" xfId="1" applyNumberFormat="1" applyFont="1" applyFill="1" applyBorder="1"/>
    <xf numFmtId="167" fontId="32" fillId="0" borderId="10" xfId="1" applyNumberFormat="1" applyFont="1" applyBorder="1"/>
    <xf numFmtId="0" fontId="13" fillId="2" borderId="20" xfId="3" applyFont="1" applyFill="1" applyBorder="1" applyAlignment="1">
      <alignment horizontal="center" vertical="center" wrapText="1"/>
    </xf>
    <xf numFmtId="0" fontId="13" fillId="2" borderId="70" xfId="3" applyFont="1" applyFill="1" applyBorder="1" applyAlignment="1">
      <alignment horizontal="center" vertical="center" wrapText="1"/>
    </xf>
    <xf numFmtId="9" fontId="13" fillId="2" borderId="70" xfId="3" applyNumberFormat="1" applyFont="1" applyFill="1" applyBorder="1" applyAlignment="1">
      <alignment horizontal="center" vertical="center" wrapText="1"/>
    </xf>
    <xf numFmtId="9" fontId="13" fillId="2" borderId="17" xfId="3" applyNumberFormat="1" applyFont="1" applyFill="1" applyBorder="1" applyAlignment="1">
      <alignment horizontal="center" vertical="center" wrapText="1"/>
    </xf>
    <xf numFmtId="0" fontId="36" fillId="0" borderId="0" xfId="5" applyFont="1"/>
    <xf numFmtId="0" fontId="36" fillId="4" borderId="0" xfId="5" applyFont="1" applyFill="1"/>
    <xf numFmtId="0" fontId="36" fillId="2" borderId="0" xfId="5" applyFont="1" applyFill="1"/>
    <xf numFmtId="0" fontId="36" fillId="0" borderId="7" xfId="5" applyFont="1" applyBorder="1"/>
    <xf numFmtId="0" fontId="13" fillId="2" borderId="23" xfId="3" applyFont="1" applyFill="1" applyBorder="1" applyAlignment="1">
      <alignment horizontal="center" vertical="center" wrapText="1"/>
    </xf>
    <xf numFmtId="0" fontId="13" fillId="2" borderId="57" xfId="3" applyFont="1" applyFill="1" applyBorder="1" applyAlignment="1">
      <alignment horizontal="center" vertical="center" wrapText="1"/>
    </xf>
    <xf numFmtId="0" fontId="37" fillId="2" borderId="0" xfId="0" applyFont="1" applyFill="1" applyBorder="1"/>
    <xf numFmtId="0" fontId="0" fillId="2" borderId="0" xfId="0" applyFill="1" applyAlignment="1">
      <alignment horizontal="center"/>
    </xf>
    <xf numFmtId="0" fontId="0" fillId="2" borderId="0" xfId="0" applyFont="1" applyFill="1"/>
    <xf numFmtId="0" fontId="0" fillId="2" borderId="0" xfId="0" applyFont="1" applyFill="1" applyBorder="1" applyAlignment="1"/>
    <xf numFmtId="0" fontId="38" fillId="2" borderId="71" xfId="0" applyFont="1" applyFill="1" applyBorder="1" applyAlignment="1">
      <alignment horizontal="left" vertical="top"/>
    </xf>
    <xf numFmtId="0" fontId="39" fillId="2" borderId="71" xfId="0" applyFont="1" applyFill="1" applyBorder="1" applyAlignment="1">
      <alignment vertical="center"/>
    </xf>
    <xf numFmtId="0" fontId="38" fillId="2" borderId="0" xfId="0" applyFont="1" applyFill="1" applyAlignment="1">
      <alignment horizontal="left" vertical="top"/>
    </xf>
    <xf numFmtId="0" fontId="40" fillId="2" borderId="0" xfId="0" applyFont="1" applyFill="1" applyBorder="1" applyAlignment="1">
      <alignment vertical="center"/>
    </xf>
    <xf numFmtId="0" fontId="38" fillId="2" borderId="0" xfId="0" applyFont="1" applyFill="1" applyAlignment="1">
      <alignment horizontal="center"/>
    </xf>
    <xf numFmtId="0" fontId="39" fillId="2" borderId="71" xfId="0" applyFont="1" applyFill="1" applyBorder="1" applyAlignment="1"/>
    <xf numFmtId="0" fontId="38" fillId="2" borderId="24" xfId="0" applyFont="1" applyFill="1" applyBorder="1" applyAlignment="1">
      <alignment horizontal="center"/>
    </xf>
    <xf numFmtId="0" fontId="38" fillId="2" borderId="0" xfId="0" applyFont="1" applyFill="1" applyBorder="1"/>
    <xf numFmtId="3" fontId="38" fillId="2" borderId="0" xfId="0" applyNumberFormat="1" applyFont="1" applyFill="1" applyAlignment="1">
      <alignment horizontal="center"/>
    </xf>
    <xf numFmtId="14" fontId="38" fillId="2" borderId="0" xfId="0" applyNumberFormat="1" applyFont="1" applyFill="1" applyAlignment="1">
      <alignment horizontal="center"/>
    </xf>
    <xf numFmtId="0" fontId="38" fillId="2" borderId="0" xfId="0" applyFont="1" applyFill="1" applyAlignment="1">
      <alignment horizontal="center" wrapText="1"/>
    </xf>
    <xf numFmtId="0" fontId="39" fillId="2" borderId="24" xfId="0" applyFont="1" applyFill="1" applyBorder="1" applyAlignment="1">
      <alignment vertical="center"/>
    </xf>
    <xf numFmtId="0" fontId="41" fillId="2" borderId="24" xfId="0" applyFont="1" applyFill="1" applyBorder="1" applyAlignment="1">
      <alignment horizontal="center"/>
    </xf>
    <xf numFmtId="0" fontId="38" fillId="2" borderId="0" xfId="0" applyFont="1" applyFill="1" applyAlignment="1">
      <alignment horizontal="left"/>
    </xf>
    <xf numFmtId="0" fontId="18" fillId="2" borderId="0" xfId="8" applyFont="1" applyFill="1" applyBorder="1"/>
    <xf numFmtId="49" fontId="13" fillId="2" borderId="0" xfId="1" applyNumberFormat="1" applyFont="1" applyFill="1" applyBorder="1" applyAlignment="1">
      <alignment horizontal="left" vertical="center" wrapText="1"/>
    </xf>
    <xf numFmtId="49" fontId="24" fillId="4" borderId="0" xfId="1" applyNumberFormat="1" applyFont="1" applyFill="1" applyBorder="1" applyAlignment="1">
      <alignment horizontal="left" vertical="center" wrapText="1"/>
    </xf>
    <xf numFmtId="165" fontId="13" fillId="2" borderId="0" xfId="1" applyNumberFormat="1" applyFont="1" applyFill="1" applyBorder="1" applyAlignment="1">
      <alignment vertical="center"/>
    </xf>
    <xf numFmtId="165" fontId="13" fillId="2" borderId="0" xfId="1" applyNumberFormat="1" applyFont="1" applyFill="1" applyBorder="1" applyAlignment="1">
      <alignment vertical="center" wrapText="1"/>
    </xf>
    <xf numFmtId="14" fontId="13" fillId="2" borderId="0" xfId="1" applyNumberFormat="1" applyFont="1" applyFill="1" applyBorder="1" applyAlignment="1">
      <alignment vertical="center"/>
    </xf>
    <xf numFmtId="165" fontId="24" fillId="4" borderId="0" xfId="1" applyNumberFormat="1" applyFont="1" applyFill="1" applyBorder="1" applyAlignment="1">
      <alignment vertical="center"/>
    </xf>
    <xf numFmtId="165" fontId="13" fillId="4" borderId="0" xfId="1" applyNumberFormat="1" applyFont="1" applyFill="1" applyBorder="1" applyAlignment="1">
      <alignment vertical="center"/>
    </xf>
    <xf numFmtId="49" fontId="13" fillId="2" borderId="0" xfId="1" applyNumberFormat="1" applyFont="1" applyFill="1" applyBorder="1" applyAlignment="1">
      <alignment horizontal="left" vertical="center"/>
    </xf>
    <xf numFmtId="49" fontId="24" fillId="2" borderId="0" xfId="1" applyNumberFormat="1" applyFont="1" applyFill="1" applyBorder="1" applyAlignment="1">
      <alignment horizontal="left" vertical="center" wrapText="1"/>
    </xf>
    <xf numFmtId="165" fontId="24" fillId="2" borderId="0" xfId="1" applyNumberFormat="1" applyFont="1" applyFill="1" applyBorder="1" applyAlignment="1">
      <alignment vertical="center"/>
    </xf>
    <xf numFmtId="0" fontId="14" fillId="2" borderId="0" xfId="3" applyFont="1" applyFill="1" applyBorder="1"/>
    <xf numFmtId="0" fontId="18" fillId="2" borderId="0" xfId="3" applyFont="1" applyFill="1" applyBorder="1" applyAlignment="1">
      <alignment horizontal="center" vertical="center" wrapText="1"/>
    </xf>
    <xf numFmtId="165" fontId="13" fillId="2" borderId="0" xfId="1" applyNumberFormat="1" applyFont="1" applyFill="1" applyBorder="1" applyAlignment="1">
      <alignment horizontal="left" vertical="center"/>
    </xf>
    <xf numFmtId="165" fontId="13" fillId="2" borderId="0" xfId="4" applyNumberFormat="1" applyFont="1" applyFill="1" applyBorder="1" applyAlignment="1">
      <alignment vertical="center"/>
    </xf>
    <xf numFmtId="165" fontId="13" fillId="2" borderId="0" xfId="4" applyNumberFormat="1" applyFont="1" applyFill="1" applyBorder="1" applyAlignment="1">
      <alignment horizontal="left" vertical="center"/>
    </xf>
    <xf numFmtId="0" fontId="22" fillId="2" borderId="0" xfId="3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vertical="center"/>
    </xf>
    <xf numFmtId="0" fontId="22" fillId="2" borderId="0" xfId="3" applyFont="1" applyFill="1" applyBorder="1" applyAlignment="1">
      <alignment horizontal="left" vertical="center"/>
    </xf>
    <xf numFmtId="0" fontId="42" fillId="2" borderId="0" xfId="8" applyFont="1" applyFill="1" applyAlignment="1">
      <alignment vertical="top" wrapText="1"/>
    </xf>
    <xf numFmtId="0" fontId="44" fillId="4" borderId="40" xfId="3" applyFont="1" applyFill="1" applyBorder="1" applyAlignment="1">
      <alignment vertical="center"/>
    </xf>
    <xf numFmtId="0" fontId="44" fillId="4" borderId="34" xfId="3" applyFont="1" applyFill="1" applyBorder="1" applyAlignment="1">
      <alignment vertical="center"/>
    </xf>
    <xf numFmtId="0" fontId="44" fillId="4" borderId="43" xfId="3" applyFont="1" applyFill="1" applyBorder="1" applyAlignment="1">
      <alignment horizontal="center" vertical="center"/>
    </xf>
    <xf numFmtId="0" fontId="42" fillId="2" borderId="12" xfId="3" applyFont="1" applyFill="1" applyBorder="1" applyAlignment="1">
      <alignment horizontal="center" vertical="center"/>
    </xf>
    <xf numFmtId="0" fontId="42" fillId="2" borderId="30" xfId="3" applyFont="1" applyFill="1" applyBorder="1" applyAlignment="1">
      <alignment vertical="center"/>
    </xf>
    <xf numFmtId="0" fontId="42" fillId="2" borderId="31" xfId="3" applyFont="1" applyFill="1" applyBorder="1" applyAlignment="1">
      <alignment vertical="center"/>
    </xf>
    <xf numFmtId="165" fontId="42" fillId="2" borderId="59" xfId="1" applyNumberFormat="1" applyFont="1" applyFill="1" applyBorder="1" applyAlignment="1">
      <alignment vertical="center"/>
    </xf>
    <xf numFmtId="0" fontId="42" fillId="2" borderId="41" xfId="3" applyFont="1" applyFill="1" applyBorder="1" applyAlignment="1">
      <alignment horizontal="center" vertical="center"/>
    </xf>
    <xf numFmtId="0" fontId="45" fillId="2" borderId="31" xfId="3" applyFont="1" applyFill="1" applyBorder="1" applyAlignment="1">
      <alignment vertical="center"/>
    </xf>
    <xf numFmtId="0" fontId="43" fillId="2" borderId="44" xfId="8" applyFont="1" applyFill="1" applyBorder="1"/>
    <xf numFmtId="165" fontId="45" fillId="2" borderId="59" xfId="1" applyNumberFormat="1" applyFont="1" applyFill="1" applyBorder="1" applyAlignment="1">
      <alignment vertical="center"/>
    </xf>
    <xf numFmtId="0" fontId="43" fillId="2" borderId="0" xfId="8" applyFont="1" applyFill="1"/>
    <xf numFmtId="0" fontId="44" fillId="2" borderId="12" xfId="3" applyFont="1" applyFill="1" applyBorder="1" applyAlignment="1">
      <alignment horizontal="center" vertical="center"/>
    </xf>
    <xf numFmtId="0" fontId="44" fillId="2" borderId="30" xfId="3" applyFont="1" applyFill="1" applyBorder="1" applyAlignment="1">
      <alignment vertical="center"/>
    </xf>
    <xf numFmtId="0" fontId="44" fillId="2" borderId="31" xfId="3" applyFont="1" applyFill="1" applyBorder="1" applyAlignment="1">
      <alignment vertical="center"/>
    </xf>
    <xf numFmtId="165" fontId="44" fillId="2" borderId="59" xfId="1" applyNumberFormat="1" applyFont="1" applyFill="1" applyBorder="1" applyAlignment="1">
      <alignment vertical="center"/>
    </xf>
    <xf numFmtId="0" fontId="44" fillId="4" borderId="52" xfId="3" applyFont="1" applyFill="1" applyBorder="1" applyAlignment="1">
      <alignment vertical="center"/>
    </xf>
    <xf numFmtId="0" fontId="44" fillId="4" borderId="7" xfId="3" applyFont="1" applyFill="1" applyBorder="1" applyAlignment="1">
      <alignment vertical="center"/>
    </xf>
    <xf numFmtId="0" fontId="44" fillId="4" borderId="21" xfId="3" applyFont="1" applyFill="1" applyBorder="1" applyAlignment="1">
      <alignment vertical="center"/>
    </xf>
    <xf numFmtId="166" fontId="42" fillId="2" borderId="59" xfId="2" applyNumberFormat="1" applyFont="1" applyFill="1" applyBorder="1" applyAlignment="1">
      <alignment vertical="center"/>
    </xf>
    <xf numFmtId="0" fontId="42" fillId="2" borderId="38" xfId="3" applyFont="1" applyFill="1" applyBorder="1" applyAlignment="1">
      <alignment horizontal="center" vertical="center"/>
    </xf>
    <xf numFmtId="0" fontId="42" fillId="2" borderId="45" xfId="3" applyFont="1" applyFill="1" applyBorder="1" applyAlignment="1">
      <alignment vertical="center"/>
    </xf>
    <xf numFmtId="0" fontId="42" fillId="2" borderId="48" xfId="3" applyFont="1" applyFill="1" applyBorder="1" applyAlignment="1">
      <alignment vertical="center"/>
    </xf>
    <xf numFmtId="165" fontId="42" fillId="2" borderId="58" xfId="1" applyNumberFormat="1" applyFont="1" applyFill="1" applyBorder="1" applyAlignment="1">
      <alignment vertical="center"/>
    </xf>
    <xf numFmtId="0" fontId="11" fillId="4" borderId="29" xfId="3" applyFont="1" applyFill="1" applyBorder="1" applyAlignment="1">
      <alignment vertical="top"/>
    </xf>
    <xf numFmtId="0" fontId="17" fillId="4" borderId="29" xfId="8" applyFont="1" applyFill="1" applyBorder="1" applyAlignment="1">
      <alignment vertical="top" wrapText="1"/>
    </xf>
    <xf numFmtId="0" fontId="17" fillId="4" borderId="14" xfId="8" applyFont="1" applyFill="1" applyBorder="1" applyAlignment="1">
      <alignment vertical="top" wrapText="1"/>
    </xf>
    <xf numFmtId="0" fontId="14" fillId="4" borderId="14" xfId="8" applyFont="1" applyFill="1" applyBorder="1" applyAlignment="1">
      <alignment vertical="top" wrapText="1"/>
    </xf>
    <xf numFmtId="0" fontId="11" fillId="2" borderId="30" xfId="3" applyFont="1" applyFill="1" applyBorder="1" applyAlignment="1">
      <alignment vertical="top"/>
    </xf>
    <xf numFmtId="0" fontId="17" fillId="2" borderId="13" xfId="8" applyFont="1" applyFill="1" applyBorder="1" applyAlignment="1">
      <alignment vertical="top" wrapText="1"/>
    </xf>
    <xf numFmtId="0" fontId="42" fillId="2" borderId="13" xfId="8" applyFont="1" applyFill="1" applyBorder="1" applyAlignment="1">
      <alignment vertical="top" wrapText="1"/>
    </xf>
    <xf numFmtId="165" fontId="43" fillId="2" borderId="14" xfId="1" applyNumberFormat="1" applyFont="1" applyFill="1" applyBorder="1" applyAlignment="1">
      <alignment vertical="top" wrapText="1"/>
    </xf>
    <xf numFmtId="0" fontId="11" fillId="2" borderId="6" xfId="3" applyFont="1" applyFill="1" applyBorder="1" applyAlignment="1">
      <alignment vertical="top"/>
    </xf>
    <xf numFmtId="0" fontId="17" fillId="2" borderId="8" xfId="8" applyFont="1" applyFill="1" applyBorder="1" applyAlignment="1">
      <alignment vertical="top" wrapText="1"/>
    </xf>
    <xf numFmtId="0" fontId="16" fillId="2" borderId="0" xfId="3" applyFont="1" applyFill="1" applyBorder="1" applyAlignment="1">
      <alignment vertical="top" wrapText="1"/>
    </xf>
    <xf numFmtId="0" fontId="14" fillId="2" borderId="0" xfId="3" applyFont="1" applyFill="1" applyBorder="1" applyAlignment="1">
      <alignment vertical="top" wrapText="1"/>
    </xf>
    <xf numFmtId="0" fontId="21" fillId="2" borderId="0" xfId="3" applyFont="1" applyFill="1" applyBorder="1" applyAlignment="1">
      <alignment horizontal="center" vertical="center"/>
    </xf>
    <xf numFmtId="165" fontId="22" fillId="2" borderId="0" xfId="1" applyNumberFormat="1" applyFont="1" applyFill="1" applyBorder="1"/>
    <xf numFmtId="0" fontId="21" fillId="2" borderId="0" xfId="3" applyFont="1" applyFill="1" applyBorder="1" applyAlignment="1">
      <alignment vertical="center"/>
    </xf>
    <xf numFmtId="0" fontId="43" fillId="2" borderId="0" xfId="3" applyFont="1" applyFill="1"/>
    <xf numFmtId="0" fontId="43" fillId="2" borderId="9" xfId="3" applyFont="1" applyFill="1" applyBorder="1" applyAlignment="1">
      <alignment horizontal="center" vertical="center" wrapText="1"/>
    </xf>
    <xf numFmtId="0" fontId="43" fillId="2" borderId="10" xfId="3" applyFont="1" applyFill="1" applyBorder="1" applyAlignment="1">
      <alignment horizontal="center" vertical="center" wrapText="1"/>
    </xf>
    <xf numFmtId="0" fontId="43" fillId="2" borderId="54" xfId="3" applyFont="1" applyFill="1" applyBorder="1" applyAlignment="1">
      <alignment horizontal="center" vertical="center" wrapText="1"/>
    </xf>
    <xf numFmtId="0" fontId="43" fillId="2" borderId="0" xfId="3" applyFont="1" applyFill="1" applyBorder="1"/>
    <xf numFmtId="0" fontId="43" fillId="2" borderId="11" xfId="3" applyFont="1" applyFill="1" applyBorder="1"/>
    <xf numFmtId="0" fontId="42" fillId="2" borderId="49" xfId="3" applyFont="1" applyFill="1" applyBorder="1" applyAlignment="1">
      <alignment horizontal="center" vertical="center" wrapText="1"/>
    </xf>
    <xf numFmtId="14" fontId="42" fillId="2" borderId="15" xfId="3" applyNumberFormat="1" applyFont="1" applyFill="1" applyBorder="1" applyAlignment="1">
      <alignment horizontal="center" vertical="center" wrapText="1"/>
    </xf>
    <xf numFmtId="14" fontId="42" fillId="2" borderId="29" xfId="3" applyNumberFormat="1" applyFont="1" applyFill="1" applyBorder="1" applyAlignment="1">
      <alignment horizontal="center" vertical="center" wrapText="1"/>
    </xf>
    <xf numFmtId="14" fontId="42" fillId="2" borderId="36" xfId="3" applyNumberFormat="1" applyFont="1" applyFill="1" applyBorder="1" applyAlignment="1">
      <alignment horizontal="center" vertical="center" wrapText="1"/>
    </xf>
    <xf numFmtId="0" fontId="43" fillId="2" borderId="9" xfId="3" applyFont="1" applyFill="1" applyBorder="1" applyAlignment="1">
      <alignment horizontal="center" vertical="center"/>
    </xf>
    <xf numFmtId="0" fontId="42" fillId="2" borderId="10" xfId="3" applyFont="1" applyFill="1" applyBorder="1" applyAlignment="1">
      <alignment horizontal="left" vertical="center"/>
    </xf>
    <xf numFmtId="0" fontId="42" fillId="2" borderId="10" xfId="3" applyFont="1" applyFill="1" applyBorder="1" applyAlignment="1">
      <alignment vertical="center"/>
    </xf>
    <xf numFmtId="165" fontId="42" fillId="2" borderId="54" xfId="1" applyNumberFormat="1" applyFont="1" applyFill="1" applyBorder="1"/>
    <xf numFmtId="0" fontId="43" fillId="2" borderId="22" xfId="3" applyFont="1" applyFill="1" applyBorder="1" applyAlignment="1">
      <alignment horizontal="center" vertical="center"/>
    </xf>
    <xf numFmtId="0" fontId="42" fillId="2" borderId="13" xfId="3" applyFont="1" applyFill="1" applyBorder="1" applyAlignment="1">
      <alignment vertical="center"/>
    </xf>
    <xf numFmtId="0" fontId="43" fillId="2" borderId="14" xfId="3" applyFont="1" applyFill="1" applyBorder="1"/>
    <xf numFmtId="165" fontId="42" fillId="2" borderId="8" xfId="1" applyNumberFormat="1" applyFont="1" applyFill="1" applyBorder="1"/>
    <xf numFmtId="165" fontId="42" fillId="2" borderId="49" xfId="1" applyNumberFormat="1" applyFont="1" applyFill="1" applyBorder="1"/>
    <xf numFmtId="0" fontId="43" fillId="2" borderId="41" xfId="3" applyFont="1" applyFill="1" applyBorder="1" applyAlignment="1">
      <alignment horizontal="center" vertical="center"/>
    </xf>
    <xf numFmtId="0" fontId="42" fillId="2" borderId="14" xfId="3" applyFont="1" applyFill="1" applyBorder="1" applyAlignment="1">
      <alignment horizontal="left" vertical="center"/>
    </xf>
    <xf numFmtId="0" fontId="42" fillId="2" borderId="23" xfId="3" applyFont="1" applyFill="1" applyBorder="1" applyAlignment="1">
      <alignment vertical="center"/>
    </xf>
    <xf numFmtId="165" fontId="42" fillId="2" borderId="14" xfId="1" applyNumberFormat="1" applyFont="1" applyFill="1" applyBorder="1"/>
    <xf numFmtId="0" fontId="42" fillId="2" borderId="14" xfId="3" applyFont="1" applyFill="1" applyBorder="1" applyAlignment="1">
      <alignment vertical="center"/>
    </xf>
    <xf numFmtId="0" fontId="43" fillId="2" borderId="28" xfId="3" applyFont="1" applyFill="1" applyBorder="1" applyAlignment="1">
      <alignment horizontal="center" vertical="center"/>
    </xf>
    <xf numFmtId="0" fontId="42" fillId="2" borderId="29" xfId="3" applyFont="1" applyFill="1" applyBorder="1" applyAlignment="1">
      <alignment horizontal="left" vertical="center"/>
    </xf>
    <xf numFmtId="0" fontId="42" fillId="2" borderId="29" xfId="3" applyFont="1" applyFill="1" applyBorder="1" applyAlignment="1">
      <alignment vertical="center"/>
    </xf>
    <xf numFmtId="165" fontId="42" fillId="2" borderId="29" xfId="1" applyNumberFormat="1" applyFont="1" applyFill="1" applyBorder="1"/>
    <xf numFmtId="0" fontId="43" fillId="2" borderId="42" xfId="3" applyFont="1" applyFill="1" applyBorder="1" applyAlignment="1">
      <alignment horizontal="center" vertical="center"/>
    </xf>
    <xf numFmtId="0" fontId="42" fillId="2" borderId="16" xfId="3" applyFont="1" applyFill="1" applyBorder="1" applyAlignment="1">
      <alignment horizontal="left" vertical="center"/>
    </xf>
    <xf numFmtId="0" fontId="42" fillId="2" borderId="16" xfId="3" applyFont="1" applyFill="1" applyBorder="1" applyAlignment="1">
      <alignment vertical="center"/>
    </xf>
    <xf numFmtId="165" fontId="42" fillId="2" borderId="16" xfId="1" applyNumberFormat="1" applyFont="1" applyFill="1" applyBorder="1"/>
    <xf numFmtId="165" fontId="42" fillId="2" borderId="25" xfId="1" applyNumberFormat="1" applyFont="1" applyFill="1" applyBorder="1"/>
    <xf numFmtId="0" fontId="11" fillId="2" borderId="0" xfId="3" applyFont="1" applyFill="1" applyBorder="1" applyAlignment="1">
      <alignment vertical="top"/>
    </xf>
    <xf numFmtId="0" fontId="44" fillId="4" borderId="30" xfId="3" applyFont="1" applyFill="1" applyBorder="1" applyAlignment="1">
      <alignment vertical="top"/>
    </xf>
    <xf numFmtId="0" fontId="42" fillId="4" borderId="31" xfId="0" applyFont="1" applyFill="1" applyBorder="1"/>
    <xf numFmtId="14" fontId="42" fillId="4" borderId="14" xfId="0" applyNumberFormat="1" applyFont="1" applyFill="1" applyBorder="1" applyAlignment="1">
      <alignment horizontal="right"/>
    </xf>
    <xf numFmtId="14" fontId="42" fillId="4" borderId="13" xfId="0" applyNumberFormat="1" applyFont="1" applyFill="1" applyBorder="1" applyAlignment="1">
      <alignment horizontal="right"/>
    </xf>
    <xf numFmtId="0" fontId="42" fillId="2" borderId="70" xfId="0" applyFont="1" applyFill="1" applyBorder="1"/>
    <xf numFmtId="0" fontId="42" fillId="2" borderId="0" xfId="0" applyFont="1" applyFill="1" applyBorder="1"/>
    <xf numFmtId="3" fontId="42" fillId="2" borderId="29" xfId="0" applyNumberFormat="1" applyFont="1" applyFill="1" applyBorder="1"/>
    <xf numFmtId="3" fontId="42" fillId="2" borderId="5" xfId="0" applyNumberFormat="1" applyFont="1" applyFill="1" applyBorder="1"/>
    <xf numFmtId="3" fontId="42" fillId="2" borderId="17" xfId="0" applyNumberFormat="1" applyFont="1" applyFill="1" applyBorder="1"/>
    <xf numFmtId="0" fontId="46" fillId="4" borderId="30" xfId="0" applyFont="1" applyFill="1" applyBorder="1"/>
    <xf numFmtId="3" fontId="46" fillId="4" borderId="14" xfId="0" applyNumberFormat="1" applyFont="1" applyFill="1" applyBorder="1" applyAlignment="1">
      <alignment horizontal="right" wrapText="1"/>
    </xf>
    <xf numFmtId="3" fontId="46" fillId="4" borderId="13" xfId="0" applyNumberFormat="1" applyFont="1" applyFill="1" applyBorder="1" applyAlignment="1">
      <alignment horizontal="right" wrapText="1"/>
    </xf>
    <xf numFmtId="10" fontId="42" fillId="2" borderId="5" xfId="0" applyNumberFormat="1" applyFont="1" applyFill="1" applyBorder="1"/>
    <xf numFmtId="0" fontId="42" fillId="2" borderId="6" xfId="0" applyFont="1" applyFill="1" applyBorder="1"/>
    <xf numFmtId="0" fontId="42" fillId="2" borderId="7" xfId="0" applyFont="1" applyFill="1" applyBorder="1"/>
    <xf numFmtId="10" fontId="42" fillId="2" borderId="8" xfId="0" applyNumberFormat="1" applyFont="1" applyFill="1" applyBorder="1"/>
    <xf numFmtId="10" fontId="47" fillId="2" borderId="0" xfId="0" applyNumberFormat="1" applyFont="1" applyFill="1" applyBorder="1"/>
    <xf numFmtId="10" fontId="38" fillId="2" borderId="0" xfId="0" applyNumberFormat="1" applyFont="1" applyFill="1" applyBorder="1"/>
    <xf numFmtId="0" fontId="46" fillId="4" borderId="3" xfId="0" applyFont="1" applyFill="1" applyBorder="1"/>
    <xf numFmtId="0" fontId="42" fillId="4" borderId="4" xfId="0" applyFont="1" applyFill="1" applyBorder="1"/>
    <xf numFmtId="0" fontId="42" fillId="0" borderId="3" xfId="0" applyFont="1" applyFill="1" applyBorder="1"/>
    <xf numFmtId="0" fontId="42" fillId="0" borderId="72" xfId="0" applyFont="1" applyFill="1" applyBorder="1"/>
    <xf numFmtId="3" fontId="43" fillId="0" borderId="29" xfId="0" applyNumberFormat="1" applyFont="1" applyFill="1" applyBorder="1" applyAlignment="1">
      <alignment horizontal="right" wrapText="1"/>
    </xf>
    <xf numFmtId="0" fontId="42" fillId="2" borderId="5" xfId="0" applyFont="1" applyFill="1" applyBorder="1"/>
    <xf numFmtId="0" fontId="42" fillId="2" borderId="8" xfId="0" applyFont="1" applyFill="1" applyBorder="1"/>
    <xf numFmtId="10" fontId="42" fillId="2" borderId="23" xfId="0" applyNumberFormat="1" applyFont="1" applyFill="1" applyBorder="1"/>
    <xf numFmtId="0" fontId="13" fillId="2" borderId="55" xfId="3" applyFont="1" applyFill="1" applyBorder="1" applyAlignment="1">
      <alignment horizontal="left" vertical="center"/>
    </xf>
    <xf numFmtId="0" fontId="22" fillId="2" borderId="58" xfId="3" applyFont="1" applyFill="1" applyBorder="1" applyAlignment="1">
      <alignment vertical="center"/>
    </xf>
    <xf numFmtId="0" fontId="48" fillId="2" borderId="0" xfId="7" applyFont="1" applyFill="1" applyAlignment="1">
      <alignment horizontal="left" vertical="center"/>
    </xf>
    <xf numFmtId="0" fontId="18" fillId="2" borderId="55" xfId="3" applyFont="1" applyFill="1" applyBorder="1" applyAlignment="1">
      <alignment horizontal="center" vertical="center" wrapText="1"/>
    </xf>
    <xf numFmtId="0" fontId="13" fillId="2" borderId="58" xfId="3" applyFont="1" applyFill="1" applyBorder="1" applyAlignment="1">
      <alignment horizontal="center" vertical="center" wrapText="1"/>
    </xf>
    <xf numFmtId="165" fontId="13" fillId="2" borderId="56" xfId="1" applyNumberFormat="1" applyFont="1" applyFill="1" applyBorder="1" applyAlignment="1">
      <alignment vertical="center"/>
    </xf>
    <xf numFmtId="165" fontId="13" fillId="2" borderId="59" xfId="1" applyNumberFormat="1" applyFont="1" applyFill="1" applyBorder="1" applyAlignment="1">
      <alignment vertical="center"/>
    </xf>
    <xf numFmtId="165" fontId="13" fillId="2" borderId="58" xfId="1" applyNumberFormat="1" applyFont="1" applyFill="1" applyBorder="1" applyAlignment="1">
      <alignment vertical="center"/>
    </xf>
    <xf numFmtId="165" fontId="13" fillId="2" borderId="56" xfId="1" applyNumberFormat="1" applyFont="1" applyFill="1" applyBorder="1" applyAlignment="1">
      <alignment horizontal="left" vertical="center"/>
    </xf>
    <xf numFmtId="165" fontId="13" fillId="2" borderId="59" xfId="1" applyNumberFormat="1" applyFont="1" applyFill="1" applyBorder="1" applyAlignment="1">
      <alignment horizontal="left" vertical="center"/>
    </xf>
    <xf numFmtId="165" fontId="13" fillId="2" borderId="58" xfId="1" applyNumberFormat="1" applyFont="1" applyFill="1" applyBorder="1" applyAlignment="1">
      <alignment horizontal="left" vertical="center"/>
    </xf>
    <xf numFmtId="166" fontId="13" fillId="2" borderId="44" xfId="2" applyNumberFormat="1" applyFont="1" applyFill="1" applyBorder="1"/>
    <xf numFmtId="0" fontId="13" fillId="2" borderId="73" xfId="3" applyFont="1" applyFill="1" applyBorder="1" applyAlignment="1">
      <alignment horizontal="center" vertical="center" wrapText="1"/>
    </xf>
    <xf numFmtId="0" fontId="43" fillId="2" borderId="0" xfId="8" applyFont="1" applyFill="1" applyAlignment="1">
      <alignment vertical="top" wrapText="1"/>
    </xf>
    <xf numFmtId="167" fontId="32" fillId="0" borderId="28" xfId="1" applyNumberFormat="1" applyFont="1" applyBorder="1"/>
    <xf numFmtId="167" fontId="32" fillId="0" borderId="29" xfId="1" applyNumberFormat="1" applyFont="1" applyBorder="1"/>
    <xf numFmtId="0" fontId="13" fillId="2" borderId="30" xfId="3" applyFont="1" applyFill="1" applyBorder="1"/>
    <xf numFmtId="168" fontId="18" fillId="2" borderId="0" xfId="8" applyNumberFormat="1" applyFont="1" applyFill="1"/>
    <xf numFmtId="165" fontId="18" fillId="2" borderId="0" xfId="8" applyNumberFormat="1" applyFont="1" applyFill="1"/>
    <xf numFmtId="166" fontId="43" fillId="2" borderId="14" xfId="2" applyNumberFormat="1" applyFont="1" applyFill="1" applyBorder="1" applyAlignment="1">
      <alignment vertical="top" wrapText="1"/>
    </xf>
    <xf numFmtId="167" fontId="14" fillId="2" borderId="0" xfId="10" applyNumberFormat="1" applyFont="1" applyFill="1"/>
    <xf numFmtId="165" fontId="21" fillId="2" borderId="22" xfId="1" applyNumberFormat="1" applyFont="1" applyFill="1" applyBorder="1"/>
    <xf numFmtId="165" fontId="21" fillId="2" borderId="51" xfId="1" applyNumberFormat="1" applyFont="1" applyFill="1" applyBorder="1"/>
    <xf numFmtId="0" fontId="18" fillId="2" borderId="40" xfId="3" applyFont="1" applyFill="1" applyBorder="1" applyAlignment="1">
      <alignment horizontal="center" vertical="center"/>
    </xf>
    <xf numFmtId="0" fontId="18" fillId="2" borderId="52" xfId="3" applyFont="1" applyFill="1" applyBorder="1" applyAlignment="1">
      <alignment horizontal="center" vertical="center"/>
    </xf>
    <xf numFmtId="0" fontId="18" fillId="2" borderId="12" xfId="3" applyFont="1" applyFill="1" applyBorder="1" applyAlignment="1">
      <alignment horizontal="center" vertical="center"/>
    </xf>
    <xf numFmtId="0" fontId="21" fillId="2" borderId="27" xfId="3" applyFont="1" applyFill="1" applyBorder="1" applyAlignment="1">
      <alignment horizontal="center" vertical="center"/>
    </xf>
    <xf numFmtId="0" fontId="22" fillId="2" borderId="61" xfId="3" applyFont="1" applyFill="1" applyBorder="1"/>
    <xf numFmtId="9" fontId="13" fillId="2" borderId="5" xfId="3" applyNumberFormat="1" applyFont="1" applyFill="1" applyBorder="1" applyAlignment="1">
      <alignment horizontal="center" vertical="center" wrapText="1"/>
    </xf>
    <xf numFmtId="165" fontId="18" fillId="2" borderId="13" xfId="1" applyNumberFormat="1" applyFont="1" applyFill="1" applyBorder="1"/>
    <xf numFmtId="165" fontId="21" fillId="2" borderId="75" xfId="1" applyNumberFormat="1" applyFont="1" applyFill="1" applyBorder="1"/>
    <xf numFmtId="0" fontId="19" fillId="2" borderId="24" xfId="0" applyFont="1" applyFill="1" applyBorder="1" applyAlignment="1">
      <alignment horizontal="center"/>
    </xf>
    <xf numFmtId="165" fontId="42" fillId="2" borderId="39" xfId="1" applyNumberFormat="1" applyFont="1" applyFill="1" applyBorder="1"/>
    <xf numFmtId="0" fontId="6" fillId="2" borderId="2" xfId="0" applyFont="1" applyFill="1" applyBorder="1" applyAlignment="1">
      <alignment vertical="center"/>
    </xf>
    <xf numFmtId="0" fontId="32" fillId="0" borderId="23" xfId="0" applyFont="1" applyBorder="1"/>
    <xf numFmtId="0" fontId="32" fillId="0" borderId="51" xfId="0" applyFont="1" applyBorder="1"/>
    <xf numFmtId="43" fontId="32" fillId="0" borderId="54" xfId="1" applyNumberFormat="1" applyFont="1" applyBorder="1"/>
    <xf numFmtId="43" fontId="32" fillId="0" borderId="49" xfId="1" applyNumberFormat="1" applyFont="1" applyBorder="1"/>
    <xf numFmtId="43" fontId="32" fillId="0" borderId="57" xfId="1" applyNumberFormat="1" applyFont="1" applyBorder="1"/>
    <xf numFmtId="167" fontId="13" fillId="2" borderId="55" xfId="1" applyNumberFormat="1" applyFont="1" applyFill="1" applyBorder="1"/>
    <xf numFmtId="167" fontId="13" fillId="2" borderId="59" xfId="1" applyNumberFormat="1" applyFont="1" applyFill="1" applyBorder="1"/>
    <xf numFmtId="10" fontId="42" fillId="2" borderId="17" xfId="0" applyNumberFormat="1" applyFont="1" applyFill="1" applyBorder="1"/>
    <xf numFmtId="0" fontId="14" fillId="2" borderId="0" xfId="10" applyFont="1" applyFill="1" applyBorder="1"/>
    <xf numFmtId="165" fontId="22" fillId="2" borderId="0" xfId="1" applyNumberFormat="1" applyFont="1" applyFill="1" applyBorder="1" applyAlignment="1">
      <alignment vertical="center"/>
    </xf>
    <xf numFmtId="165" fontId="13" fillId="2" borderId="16" xfId="1" applyNumberFormat="1" applyFont="1" applyFill="1" applyBorder="1" applyAlignment="1">
      <alignment vertical="center"/>
    </xf>
    <xf numFmtId="0" fontId="14" fillId="2" borderId="0" xfId="3" applyFont="1" applyFill="1" applyAlignment="1">
      <alignment vertical="top"/>
    </xf>
    <xf numFmtId="9" fontId="14" fillId="2" borderId="0" xfId="3" applyNumberFormat="1" applyFont="1" applyFill="1"/>
    <xf numFmtId="168" fontId="14" fillId="2" borderId="0" xfId="3" applyNumberFormat="1" applyFont="1" applyFill="1"/>
    <xf numFmtId="166" fontId="13" fillId="2" borderId="51" xfId="2" applyNumberFormat="1" applyFont="1" applyFill="1" applyBorder="1" applyAlignment="1">
      <alignment vertical="center"/>
    </xf>
    <xf numFmtId="0" fontId="13" fillId="2" borderId="12" xfId="0" applyFont="1" applyFill="1" applyBorder="1" applyAlignment="1">
      <alignment horizontal="center" vertical="center"/>
    </xf>
    <xf numFmtId="167" fontId="13" fillId="0" borderId="44" xfId="1" applyNumberFormat="1" applyFont="1" applyBorder="1"/>
    <xf numFmtId="0" fontId="13" fillId="0" borderId="23" xfId="0" applyFont="1" applyBorder="1"/>
    <xf numFmtId="0" fontId="13" fillId="2" borderId="23" xfId="0" applyFont="1" applyFill="1" applyBorder="1" applyAlignment="1">
      <alignment horizontal="left" vertical="center"/>
    </xf>
    <xf numFmtId="167" fontId="13" fillId="0" borderId="58" xfId="1" applyNumberFormat="1" applyFont="1" applyBorder="1"/>
    <xf numFmtId="0" fontId="13" fillId="0" borderId="30" xfId="0" applyFont="1" applyBorder="1"/>
    <xf numFmtId="0" fontId="13" fillId="2" borderId="44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horizontal="left" vertical="center"/>
    </xf>
    <xf numFmtId="0" fontId="13" fillId="2" borderId="43" xfId="0" applyFont="1" applyFill="1" applyBorder="1" applyAlignment="1">
      <alignment horizontal="left" vertical="center"/>
    </xf>
    <xf numFmtId="0" fontId="21" fillId="2" borderId="44" xfId="0" applyFont="1" applyFill="1" applyBorder="1" applyAlignment="1">
      <alignment horizontal="left" vertical="center"/>
    </xf>
    <xf numFmtId="0" fontId="13" fillId="2" borderId="42" xfId="0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left" vertical="center"/>
    </xf>
    <xf numFmtId="167" fontId="13" fillId="2" borderId="58" xfId="1" applyNumberFormat="1" applyFont="1" applyFill="1" applyBorder="1"/>
    <xf numFmtId="165" fontId="18" fillId="2" borderId="21" xfId="1" applyNumberFormat="1" applyFont="1" applyFill="1" applyBorder="1"/>
    <xf numFmtId="165" fontId="21" fillId="2" borderId="44" xfId="1" applyNumberFormat="1" applyFont="1" applyFill="1" applyBorder="1"/>
    <xf numFmtId="165" fontId="18" fillId="2" borderId="55" xfId="1" applyNumberFormat="1" applyFont="1" applyFill="1" applyBorder="1"/>
    <xf numFmtId="165" fontId="21" fillId="2" borderId="59" xfId="1" applyNumberFormat="1" applyFont="1" applyFill="1" applyBorder="1"/>
    <xf numFmtId="0" fontId="14" fillId="2" borderId="0" xfId="8" applyFont="1" applyFill="1" applyAlignment="1">
      <alignment vertical="top"/>
    </xf>
    <xf numFmtId="0" fontId="13" fillId="2" borderId="29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/>
    </xf>
    <xf numFmtId="0" fontId="18" fillId="0" borderId="0" xfId="8" applyFont="1" applyFill="1"/>
    <xf numFmtId="0" fontId="50" fillId="2" borderId="0" xfId="8" applyFont="1" applyFill="1"/>
    <xf numFmtId="165" fontId="43" fillId="2" borderId="55" xfId="1" applyNumberFormat="1" applyFont="1" applyFill="1" applyBorder="1" applyAlignment="1">
      <alignment vertical="center" wrapText="1"/>
    </xf>
    <xf numFmtId="165" fontId="13" fillId="2" borderId="43" xfId="1" applyNumberFormat="1" applyFont="1" applyFill="1" applyBorder="1"/>
    <xf numFmtId="165" fontId="13" fillId="2" borderId="53" xfId="1" applyNumberFormat="1" applyFont="1" applyFill="1" applyBorder="1"/>
    <xf numFmtId="165" fontId="49" fillId="2" borderId="58" xfId="11" applyNumberFormat="1" applyFill="1" applyBorder="1" applyAlignment="1">
      <alignment vertical="center"/>
    </xf>
    <xf numFmtId="0" fontId="1" fillId="2" borderId="0" xfId="3" applyFont="1" applyFill="1"/>
    <xf numFmtId="165" fontId="14" fillId="0" borderId="0" xfId="3" applyNumberFormat="1" applyFont="1"/>
    <xf numFmtId="0" fontId="14" fillId="0" borderId="0" xfId="3" applyFont="1"/>
    <xf numFmtId="169" fontId="14" fillId="0" borderId="0" xfId="1" applyNumberFormat="1" applyFont="1" applyFill="1"/>
    <xf numFmtId="0" fontId="51" fillId="4" borderId="21" xfId="3" applyFont="1" applyFill="1" applyBorder="1" applyAlignment="1">
      <alignment vertical="center"/>
    </xf>
    <xf numFmtId="165" fontId="13" fillId="0" borderId="41" xfId="1" applyNumberFormat="1" applyFont="1" applyFill="1" applyBorder="1"/>
    <xf numFmtId="165" fontId="13" fillId="0" borderId="49" xfId="1" applyNumberFormat="1" applyFont="1" applyFill="1" applyBorder="1"/>
    <xf numFmtId="165" fontId="22" fillId="0" borderId="49" xfId="1" applyNumberFormat="1" applyFont="1" applyFill="1" applyBorder="1"/>
    <xf numFmtId="165" fontId="13" fillId="0" borderId="9" xfId="1" applyNumberFormat="1" applyFont="1" applyFill="1" applyBorder="1"/>
    <xf numFmtId="165" fontId="13" fillId="0" borderId="54" xfId="1" applyNumberFormat="1" applyFont="1" applyFill="1" applyBorder="1"/>
    <xf numFmtId="165" fontId="13" fillId="0" borderId="42" xfId="1" applyNumberFormat="1" applyFont="1" applyFill="1" applyBorder="1"/>
    <xf numFmtId="165" fontId="13" fillId="0" borderId="25" xfId="1" applyNumberFormat="1" applyFont="1" applyFill="1" applyBorder="1"/>
    <xf numFmtId="165" fontId="22" fillId="0" borderId="25" xfId="1" applyNumberFormat="1" applyFont="1" applyFill="1" applyBorder="1"/>
    <xf numFmtId="165" fontId="22" fillId="0" borderId="54" xfId="1" applyNumberFormat="1" applyFont="1" applyFill="1" applyBorder="1"/>
    <xf numFmtId="9" fontId="22" fillId="0" borderId="25" xfId="2" applyFont="1" applyFill="1" applyBorder="1"/>
    <xf numFmtId="0" fontId="13" fillId="2" borderId="28" xfId="3" applyFont="1" applyFill="1" applyBorder="1" applyAlignment="1">
      <alignment horizontal="center" vertical="center" wrapText="1"/>
    </xf>
    <xf numFmtId="0" fontId="13" fillId="2" borderId="32" xfId="3" applyFont="1" applyFill="1" applyBorder="1" applyAlignment="1">
      <alignment horizontal="center" vertical="center" wrapText="1"/>
    </xf>
    <xf numFmtId="0" fontId="13" fillId="2" borderId="29" xfId="3" applyFont="1" applyFill="1" applyBorder="1" applyAlignment="1">
      <alignment horizontal="center" vertical="center" wrapText="1"/>
    </xf>
    <xf numFmtId="0" fontId="13" fillId="2" borderId="33" xfId="3" applyFont="1" applyFill="1" applyBorder="1" applyAlignment="1">
      <alignment horizontal="center" vertical="center" wrapText="1"/>
    </xf>
    <xf numFmtId="0" fontId="13" fillId="2" borderId="30" xfId="3" applyFont="1" applyFill="1" applyBorder="1" applyAlignment="1">
      <alignment horizontal="center" vertical="center" wrapText="1"/>
    </xf>
    <xf numFmtId="0" fontId="13" fillId="2" borderId="31" xfId="3" applyFont="1" applyFill="1" applyBorder="1" applyAlignment="1">
      <alignment horizontal="center" vertical="center" wrapText="1"/>
    </xf>
    <xf numFmtId="0" fontId="13" fillId="2" borderId="44" xfId="3" applyFont="1" applyFill="1" applyBorder="1" applyAlignment="1">
      <alignment horizontal="center" vertical="center" wrapText="1"/>
    </xf>
    <xf numFmtId="0" fontId="44" fillId="4" borderId="52" xfId="3" applyFont="1" applyFill="1" applyBorder="1" applyAlignment="1">
      <alignment horizontal="left" vertical="center"/>
    </xf>
    <xf numFmtId="0" fontId="44" fillId="4" borderId="7" xfId="3" applyFont="1" applyFill="1" applyBorder="1" applyAlignment="1">
      <alignment horizontal="left" vertical="center"/>
    </xf>
    <xf numFmtId="0" fontId="44" fillId="4" borderId="11" xfId="3" applyFont="1" applyFill="1" applyBorder="1" applyAlignment="1">
      <alignment horizontal="left" vertical="center"/>
    </xf>
    <xf numFmtId="0" fontId="42" fillId="2" borderId="30" xfId="3" applyFont="1" applyFill="1" applyBorder="1" applyAlignment="1">
      <alignment horizontal="left" vertical="center" wrapText="1"/>
    </xf>
    <xf numFmtId="0" fontId="42" fillId="2" borderId="44" xfId="3" applyFont="1" applyFill="1" applyBorder="1" applyAlignment="1">
      <alignment horizontal="left" vertical="center" wrapText="1"/>
    </xf>
    <xf numFmtId="0" fontId="42" fillId="2" borderId="12" xfId="3" applyFont="1" applyFill="1" applyBorder="1" applyAlignment="1">
      <alignment horizontal="center" vertical="center" wrapText="1"/>
    </xf>
    <xf numFmtId="0" fontId="42" fillId="2" borderId="13" xfId="3" applyFont="1" applyFill="1" applyBorder="1" applyAlignment="1">
      <alignment horizontal="center" vertical="center" wrapText="1"/>
    </xf>
    <xf numFmtId="0" fontId="13" fillId="2" borderId="12" xfId="7" applyFont="1" applyFill="1" applyBorder="1" applyAlignment="1">
      <alignment horizontal="center" vertical="center"/>
    </xf>
    <xf numFmtId="0" fontId="13" fillId="2" borderId="44" xfId="7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12" xfId="3" applyFont="1" applyFill="1" applyBorder="1" applyAlignment="1">
      <alignment horizontal="center" vertical="center" wrapText="1"/>
    </xf>
    <xf numFmtId="0" fontId="13" fillId="2" borderId="13" xfId="3" applyFont="1" applyFill="1" applyBorder="1" applyAlignment="1">
      <alignment horizontal="center" vertical="center" wrapText="1"/>
    </xf>
    <xf numFmtId="0" fontId="13" fillId="2" borderId="74" xfId="3" applyFont="1" applyFill="1" applyBorder="1" applyAlignment="1">
      <alignment horizontal="center" vertical="center"/>
    </xf>
    <xf numFmtId="0" fontId="13" fillId="2" borderId="73" xfId="3" applyFont="1" applyFill="1" applyBorder="1" applyAlignment="1">
      <alignment horizontal="center" vertical="center"/>
    </xf>
    <xf numFmtId="0" fontId="13" fillId="2" borderId="34" xfId="3" applyFont="1" applyFill="1" applyBorder="1" applyAlignment="1">
      <alignment horizontal="center" vertical="center" wrapText="1"/>
    </xf>
    <xf numFmtId="0" fontId="13" fillId="2" borderId="18" xfId="3" applyFont="1" applyFill="1" applyBorder="1" applyAlignment="1">
      <alignment horizontal="center" vertical="center" wrapText="1"/>
    </xf>
    <xf numFmtId="0" fontId="13" fillId="2" borderId="19" xfId="3" applyFont="1" applyFill="1" applyBorder="1" applyAlignment="1">
      <alignment horizontal="center" vertical="center" wrapText="1"/>
    </xf>
    <xf numFmtId="9" fontId="18" fillId="2" borderId="52" xfId="3" applyNumberFormat="1" applyFont="1" applyFill="1" applyBorder="1" applyAlignment="1">
      <alignment horizontal="center" vertical="center" wrapText="1"/>
    </xf>
    <xf numFmtId="9" fontId="18" fillId="2" borderId="7" xfId="3" applyNumberFormat="1" applyFont="1" applyFill="1" applyBorder="1" applyAlignment="1">
      <alignment horizontal="center" vertical="center" wrapText="1"/>
    </xf>
    <xf numFmtId="9" fontId="18" fillId="2" borderId="8" xfId="3" applyNumberFormat="1" applyFont="1" applyFill="1" applyBorder="1" applyAlignment="1">
      <alignment horizontal="center" vertical="center" wrapText="1"/>
    </xf>
    <xf numFmtId="9" fontId="18" fillId="2" borderId="6" xfId="3" applyNumberFormat="1" applyFont="1" applyFill="1" applyBorder="1" applyAlignment="1">
      <alignment horizontal="center" vertical="center" wrapText="1"/>
    </xf>
    <xf numFmtId="9" fontId="18" fillId="2" borderId="21" xfId="3" applyNumberFormat="1" applyFont="1" applyFill="1" applyBorder="1" applyAlignment="1">
      <alignment horizontal="center" vertical="center" wrapText="1"/>
    </xf>
    <xf numFmtId="9" fontId="18" fillId="2" borderId="12" xfId="3" applyNumberFormat="1" applyFont="1" applyFill="1" applyBorder="1" applyAlignment="1">
      <alignment horizontal="center" vertical="center" wrapText="1"/>
    </xf>
    <xf numFmtId="9" fontId="18" fillId="2" borderId="31" xfId="3" applyNumberFormat="1" applyFont="1" applyFill="1" applyBorder="1" applyAlignment="1">
      <alignment horizontal="center" vertical="center" wrapText="1"/>
    </xf>
    <xf numFmtId="9" fontId="18" fillId="2" borderId="30" xfId="3" applyNumberFormat="1" applyFont="1" applyFill="1" applyBorder="1" applyAlignment="1">
      <alignment horizontal="center" vertical="center" wrapText="1"/>
    </xf>
    <xf numFmtId="9" fontId="18" fillId="2" borderId="13" xfId="3" applyNumberFormat="1" applyFont="1" applyFill="1" applyBorder="1" applyAlignment="1">
      <alignment horizontal="center" vertical="center" wrapText="1"/>
    </xf>
    <xf numFmtId="9" fontId="18" fillId="2" borderId="3" xfId="3" applyNumberFormat="1" applyFont="1" applyFill="1" applyBorder="1" applyAlignment="1">
      <alignment horizontal="center" vertical="center" wrapText="1"/>
    </xf>
    <xf numFmtId="9" fontId="18" fillId="2" borderId="46" xfId="3" applyNumberFormat="1" applyFont="1" applyFill="1" applyBorder="1" applyAlignment="1">
      <alignment horizontal="center" vertical="center" wrapText="1"/>
    </xf>
    <xf numFmtId="9" fontId="18" fillId="2" borderId="57" xfId="3" applyNumberFormat="1" applyFont="1" applyFill="1" applyBorder="1" applyAlignment="1">
      <alignment horizontal="center" vertical="center" wrapText="1"/>
    </xf>
    <xf numFmtId="9" fontId="18" fillId="2" borderId="37" xfId="3" applyNumberFormat="1" applyFont="1" applyFill="1" applyBorder="1" applyAlignment="1">
      <alignment horizontal="center" vertical="center" wrapText="1"/>
    </xf>
    <xf numFmtId="0" fontId="22" fillId="2" borderId="38" xfId="3" applyFont="1" applyFill="1" applyBorder="1" applyAlignment="1">
      <alignment horizontal="left"/>
    </xf>
    <xf numFmtId="0" fontId="22" fillId="2" borderId="48" xfId="3" applyFont="1" applyFill="1" applyBorder="1" applyAlignment="1">
      <alignment horizontal="left"/>
    </xf>
    <xf numFmtId="0" fontId="22" fillId="4" borderId="40" xfId="3" applyFont="1" applyFill="1" applyBorder="1" applyAlignment="1">
      <alignment horizontal="left"/>
    </xf>
    <xf numFmtId="0" fontId="22" fillId="4" borderId="34" xfId="3" applyFont="1" applyFill="1" applyBorder="1" applyAlignment="1">
      <alignment horizontal="left"/>
    </xf>
    <xf numFmtId="0" fontId="22" fillId="4" borderId="7" xfId="3" applyFont="1" applyFill="1" applyBorder="1" applyAlignment="1">
      <alignment horizontal="left"/>
    </xf>
    <xf numFmtId="0" fontId="22" fillId="4" borderId="11" xfId="3" applyFont="1" applyFill="1" applyBorder="1" applyAlignment="1">
      <alignment horizontal="left"/>
    </xf>
    <xf numFmtId="0" fontId="22" fillId="4" borderId="15" xfId="3" applyFont="1" applyFill="1" applyBorder="1" applyAlignment="1">
      <alignment horizontal="left"/>
    </xf>
    <xf numFmtId="0" fontId="22" fillId="4" borderId="0" xfId="3" applyFont="1" applyFill="1" applyBorder="1" applyAlignment="1">
      <alignment horizontal="left"/>
    </xf>
    <xf numFmtId="0" fontId="18" fillId="2" borderId="30" xfId="3" applyFont="1" applyFill="1" applyBorder="1" applyAlignment="1">
      <alignment horizontal="left" vertical="center" wrapText="1"/>
    </xf>
    <xf numFmtId="0" fontId="18" fillId="2" borderId="31" xfId="3" applyFont="1" applyFill="1" applyBorder="1" applyAlignment="1">
      <alignment horizontal="left" vertical="center" wrapText="1"/>
    </xf>
    <xf numFmtId="0" fontId="22" fillId="4" borderId="12" xfId="3" applyFont="1" applyFill="1" applyBorder="1" applyAlignment="1">
      <alignment horizontal="left"/>
    </xf>
    <xf numFmtId="0" fontId="22" fillId="4" borderId="31" xfId="3" applyFont="1" applyFill="1" applyBorder="1" applyAlignment="1">
      <alignment horizontal="left"/>
    </xf>
    <xf numFmtId="0" fontId="22" fillId="4" borderId="4" xfId="3" applyFont="1" applyFill="1" applyBorder="1" applyAlignment="1">
      <alignment horizontal="left"/>
    </xf>
    <xf numFmtId="0" fontId="22" fillId="2" borderId="12" xfId="3" applyFont="1" applyFill="1" applyBorder="1" applyAlignment="1">
      <alignment horizontal="left"/>
    </xf>
    <xf numFmtId="0" fontId="22" fillId="2" borderId="31" xfId="3" applyFont="1" applyFill="1" applyBorder="1" applyAlignment="1">
      <alignment horizontal="left"/>
    </xf>
    <xf numFmtId="0" fontId="22" fillId="2" borderId="40" xfId="3" applyFont="1" applyFill="1" applyBorder="1" applyAlignment="1">
      <alignment horizontal="left"/>
    </xf>
    <xf numFmtId="0" fontId="22" fillId="2" borderId="34" xfId="3" applyFont="1" applyFill="1" applyBorder="1" applyAlignment="1">
      <alignment horizontal="left"/>
    </xf>
    <xf numFmtId="0" fontId="21" fillId="2" borderId="9" xfId="3" applyFont="1" applyFill="1" applyBorder="1" applyAlignment="1">
      <alignment horizontal="center" vertical="center" wrapText="1"/>
    </xf>
    <xf numFmtId="0" fontId="21" fillId="2" borderId="41" xfId="3" applyFont="1" applyFill="1" applyBorder="1" applyAlignment="1">
      <alignment horizontal="center" vertical="center" wrapText="1"/>
    </xf>
    <xf numFmtId="0" fontId="21" fillId="2" borderId="54" xfId="3" applyFont="1" applyFill="1" applyBorder="1" applyAlignment="1">
      <alignment horizontal="center" vertical="center" wrapText="1"/>
    </xf>
    <xf numFmtId="0" fontId="21" fillId="2" borderId="49" xfId="3" applyFont="1" applyFill="1" applyBorder="1" applyAlignment="1">
      <alignment horizontal="center" vertical="center" wrapText="1"/>
    </xf>
    <xf numFmtId="0" fontId="18" fillId="2" borderId="47" xfId="10" applyFont="1" applyFill="1" applyBorder="1" applyAlignment="1">
      <alignment horizontal="center" vertical="center" wrapText="1"/>
    </xf>
    <xf numFmtId="0" fontId="18" fillId="2" borderId="18" xfId="10" applyFont="1" applyFill="1" applyBorder="1" applyAlignment="1">
      <alignment horizontal="center" vertical="center" wrapText="1"/>
    </xf>
    <xf numFmtId="0" fontId="18" fillId="2" borderId="66" xfId="10" applyFont="1" applyFill="1" applyBorder="1" applyAlignment="1">
      <alignment horizontal="center" vertical="center" wrapText="1"/>
    </xf>
    <xf numFmtId="0" fontId="18" fillId="2" borderId="67" xfId="10" applyFont="1" applyFill="1" applyBorder="1" applyAlignment="1">
      <alignment horizontal="center" vertical="center" wrapText="1"/>
    </xf>
    <xf numFmtId="0" fontId="18" fillId="2" borderId="19" xfId="10" applyFont="1" applyFill="1" applyBorder="1" applyAlignment="1">
      <alignment horizontal="center" vertical="center" wrapText="1"/>
    </xf>
    <xf numFmtId="0" fontId="13" fillId="2" borderId="23" xfId="3" applyFont="1" applyFill="1" applyBorder="1" applyAlignment="1">
      <alignment horizontal="center" vertical="center" wrapText="1"/>
    </xf>
    <xf numFmtId="0" fontId="13" fillId="2" borderId="9" xfId="3" applyFont="1" applyFill="1" applyBorder="1" applyAlignment="1"/>
    <xf numFmtId="0" fontId="13" fillId="2" borderId="10" xfId="3" applyFont="1" applyFill="1" applyBorder="1" applyAlignment="1"/>
    <xf numFmtId="0" fontId="13" fillId="2" borderId="41" xfId="3" applyFont="1" applyFill="1" applyBorder="1" applyAlignment="1"/>
    <xf numFmtId="0" fontId="13" fillId="2" borderId="14" xfId="3" applyFont="1" applyFill="1" applyBorder="1" applyAlignment="1"/>
    <xf numFmtId="0" fontId="13" fillId="2" borderId="42" xfId="3" applyFont="1" applyFill="1" applyBorder="1" applyAlignment="1"/>
    <xf numFmtId="0" fontId="13" fillId="2" borderId="16" xfId="3" applyFont="1" applyFill="1" applyBorder="1" applyAlignment="1"/>
  </cellXfs>
  <cellStyles count="12">
    <cellStyle name="Comma 2" xfId="9" xr:uid="{00000000-0005-0000-0000-000000000000}"/>
    <cellStyle name="Komma" xfId="1" builtinId="3"/>
    <cellStyle name="Komma 55" xfId="4" xr:uid="{00000000-0005-0000-0000-000002000000}"/>
    <cellStyle name="Normal" xfId="0" builtinId="0"/>
    <cellStyle name="Normal 2" xfId="7" xr:uid="{00000000-0005-0000-0000-000004000000}"/>
    <cellStyle name="Normal 35" xfId="3" xr:uid="{00000000-0005-0000-0000-000005000000}"/>
    <cellStyle name="Normal 35 2" xfId="8" xr:uid="{00000000-0005-0000-0000-000006000000}"/>
    <cellStyle name="Normal 35 3" xfId="10" xr:uid="{00000000-0005-0000-0000-000007000000}"/>
    <cellStyle name="Overskrift" xfId="6" xr:uid="{00000000-0005-0000-0000-000008000000}"/>
    <cellStyle name="Prosent" xfId="2" builtinId="5"/>
    <cellStyle name="Uthevingsfarge4" xfId="11" builtinId="41"/>
    <cellStyle name="Vanlig" xfId="5" xr:uid="{00000000-0005-0000-0000-00000B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113114</xdr:rowOff>
    </xdr:from>
    <xdr:to>
      <xdr:col>8</xdr:col>
      <xdr:colOff>67235</xdr:colOff>
      <xdr:row>18</xdr:row>
      <xdr:rowOff>11206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975" y="2443938"/>
          <a:ext cx="5982260" cy="794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Additional</a:t>
          </a:r>
          <a:r>
            <a:rPr lang="nb-NO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pillar III disclosures</a:t>
          </a:r>
          <a:endParaRPr lang="nb-NO" sz="16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200025</xdr:colOff>
      <xdr:row>19</xdr:row>
      <xdr:rowOff>162013</xdr:rowOff>
    </xdr:from>
    <xdr:to>
      <xdr:col>2</xdr:col>
      <xdr:colOff>705107</xdr:colOff>
      <xdr:row>21</xdr:row>
      <xdr:rowOff>42883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3568601"/>
          <a:ext cx="2029082" cy="239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8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SpareBank 1 Telemark Q4 2020</a:t>
          </a:r>
        </a:p>
      </xdr:txBody>
    </xdr:sp>
    <xdr:clientData/>
  </xdr:twoCellAnchor>
  <xdr:twoCellAnchor>
    <xdr:from>
      <xdr:col>0</xdr:col>
      <xdr:colOff>201707</xdr:colOff>
      <xdr:row>15</xdr:row>
      <xdr:rowOff>168623</xdr:rowOff>
    </xdr:from>
    <xdr:to>
      <xdr:col>5</xdr:col>
      <xdr:colOff>168447</xdr:colOff>
      <xdr:row>17</xdr:row>
      <xdr:rowOff>80656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1707" y="2858035"/>
          <a:ext cx="3776740" cy="2706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000" b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All amounts are in NOK million unless otherwise stated.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4</xdr:col>
      <xdr:colOff>199714</xdr:colOff>
      <xdr:row>8</xdr:row>
      <xdr:rowOff>130442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6E170CD6-C91D-4D21-9CEB-E61C23C58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17176"/>
          <a:ext cx="2485714" cy="8476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2913528</xdr:colOff>
      <xdr:row>25</xdr:row>
      <xdr:rowOff>56030</xdr:rowOff>
    </xdr:from>
    <xdr:to>
      <xdr:col>4</xdr:col>
      <xdr:colOff>941293</xdr:colOff>
      <xdr:row>26</xdr:row>
      <xdr:rowOff>89647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496234" y="6084795"/>
          <a:ext cx="1994647" cy="212911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246530</xdr:colOff>
      <xdr:row>35</xdr:row>
      <xdr:rowOff>0</xdr:rowOff>
    </xdr:from>
    <xdr:to>
      <xdr:col>4</xdr:col>
      <xdr:colOff>705971</xdr:colOff>
      <xdr:row>61</xdr:row>
      <xdr:rowOff>33618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46530" y="5505450"/>
          <a:ext cx="3507441" cy="42436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184274</xdr:colOff>
      <xdr:row>35</xdr:row>
      <xdr:rowOff>73896</xdr:rowOff>
    </xdr:from>
    <xdr:to>
      <xdr:col>6</xdr:col>
      <xdr:colOff>150656</xdr:colOff>
      <xdr:row>61</xdr:row>
      <xdr:rowOff>107513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84274" y="8398746"/>
          <a:ext cx="5671857" cy="473896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en-GB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Kategoriene</a:t>
          </a: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template over slik de er spesifisert av EBA er ikke sammenlignbare med den fullstendige kategoriseringen av totalporteføljen. Det vil derfor være avvik i forhold til tallene i andre templeter. </a:t>
          </a:r>
          <a:endParaRPr lang="en-GB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321608</xdr:colOff>
      <xdr:row>23</xdr:row>
      <xdr:rowOff>119342</xdr:rowOff>
    </xdr:from>
    <xdr:to>
      <xdr:col>22</xdr:col>
      <xdr:colOff>21850</xdr:colOff>
      <xdr:row>24</xdr:row>
      <xdr:rowOff>168646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12970808" y="7901267"/>
          <a:ext cx="20148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119344</xdr:colOff>
      <xdr:row>35</xdr:row>
      <xdr:rowOff>24652</xdr:rowOff>
    </xdr:from>
    <xdr:to>
      <xdr:col>4</xdr:col>
      <xdr:colOff>578785</xdr:colOff>
      <xdr:row>61</xdr:row>
      <xdr:rowOff>59951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19344" y="6473077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Som spesifisert av EBA er tallene over kun netto eksponering på balansen. Derfor vil de avvike fra tallene i tabell 11.  </a:t>
          </a:r>
        </a:p>
      </xdr:txBody>
    </xdr:sp>
    <xdr:clientData/>
  </xdr:twoCellAnchor>
  <xdr:twoCellAnchor>
    <xdr:from>
      <xdr:col>6</xdr:col>
      <xdr:colOff>905435</xdr:colOff>
      <xdr:row>36</xdr:row>
      <xdr:rowOff>46505</xdr:rowOff>
    </xdr:from>
    <xdr:to>
      <xdr:col>9</xdr:col>
      <xdr:colOff>67795</xdr:colOff>
      <xdr:row>37</xdr:row>
      <xdr:rowOff>95808</xdr:rowOff>
    </xdr:to>
    <xdr:sp macro="" textlink="">
      <xdr:nvSpPr>
        <xdr:cNvPr id="9" name="Avrundet rektangel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353860" y="667590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3</xdr:col>
      <xdr:colOff>888066</xdr:colOff>
      <xdr:row>47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21526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5</xdr:col>
      <xdr:colOff>524435</xdr:colOff>
      <xdr:row>18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534150" y="19907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27</xdr:row>
      <xdr:rowOff>0</xdr:rowOff>
    </xdr:from>
    <xdr:to>
      <xdr:col>4</xdr:col>
      <xdr:colOff>497541</xdr:colOff>
      <xdr:row>56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14375" y="44196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514910</xdr:colOff>
      <xdr:row>26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8810625" y="409575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152400</xdr:rowOff>
    </xdr:from>
    <xdr:to>
      <xdr:col>4</xdr:col>
      <xdr:colOff>1430991</xdr:colOff>
      <xdr:row>54</xdr:row>
      <xdr:rowOff>35299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62000" y="56578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6</xdr:col>
      <xdr:colOff>514910</xdr:colOff>
      <xdr:row>26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410325" y="57245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6</xdr:col>
      <xdr:colOff>192741</xdr:colOff>
      <xdr:row>39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286000" y="1647825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181535</xdr:colOff>
      <xdr:row>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1182350" y="101917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231322</xdr:colOff>
      <xdr:row>13</xdr:row>
      <xdr:rowOff>95250</xdr:rowOff>
    </xdr:from>
    <xdr:to>
      <xdr:col>6</xdr:col>
      <xdr:colOff>940494</xdr:colOff>
      <xdr:row>40</xdr:row>
      <xdr:rowOff>14408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231322" y="322489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Tall i 1000</a:t>
          </a:r>
        </a:p>
      </xdr:txBody>
    </xdr:sp>
    <xdr:clientData/>
  </xdr:twoCellAnchor>
  <xdr:twoCellAnchor>
    <xdr:from>
      <xdr:col>5</xdr:col>
      <xdr:colOff>840440</xdr:colOff>
      <xdr:row>11</xdr:row>
      <xdr:rowOff>44823</xdr:rowOff>
    </xdr:from>
    <xdr:to>
      <xdr:col>7</xdr:col>
      <xdr:colOff>952499</xdr:colOff>
      <xdr:row>12</xdr:row>
      <xdr:rowOff>94127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4190999" y="2521323"/>
          <a:ext cx="2017059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89646</xdr:rowOff>
    </xdr:from>
    <xdr:to>
      <xdr:col>5</xdr:col>
      <xdr:colOff>156882</xdr:colOff>
      <xdr:row>52</xdr:row>
      <xdr:rowOff>123264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291353" y="5356411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Alle tall i 1000</a:t>
          </a:r>
        </a:p>
      </xdr:txBody>
    </xdr:sp>
    <xdr:clientData/>
  </xdr:twoCellAnchor>
  <xdr:twoCellAnchor>
    <xdr:from>
      <xdr:col>6</xdr:col>
      <xdr:colOff>840441</xdr:colOff>
      <xdr:row>25</xdr:row>
      <xdr:rowOff>44824</xdr:rowOff>
    </xdr:from>
    <xdr:to>
      <xdr:col>9</xdr:col>
      <xdr:colOff>0</xdr:colOff>
      <xdr:row>26</xdr:row>
      <xdr:rowOff>94128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6936441" y="48969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280147</xdr:colOff>
      <xdr:row>25</xdr:row>
      <xdr:rowOff>156882</xdr:rowOff>
    </xdr:from>
    <xdr:to>
      <xdr:col>5</xdr:col>
      <xdr:colOff>112058</xdr:colOff>
      <xdr:row>52</xdr:row>
      <xdr:rowOff>11206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80147" y="524435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</a:rPr>
            <a:t>Alle tall i 1000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784412</xdr:colOff>
      <xdr:row>24</xdr:row>
      <xdr:rowOff>78440</xdr:rowOff>
    </xdr:from>
    <xdr:to>
      <xdr:col>20</xdr:col>
      <xdr:colOff>899272</xdr:colOff>
      <xdr:row>25</xdr:row>
      <xdr:rowOff>127744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7716500" y="4695264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242964</xdr:colOff>
      <xdr:row>49</xdr:row>
      <xdr:rowOff>96778</xdr:rowOff>
    </xdr:from>
    <xdr:to>
      <xdr:col>4</xdr:col>
      <xdr:colOff>366228</xdr:colOff>
      <xdr:row>75</xdr:row>
      <xdr:rowOff>130396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42964" y="9119551"/>
          <a:ext cx="4998332" cy="476148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Telemark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gruppe.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Balansetallene i tabellen ovenfor er konserntall hvor eierposter i samarbeidende gruppe er inkludert i aksjeposter eller konsolidert etter EK-metoden.</a:t>
          </a:r>
          <a:endParaRPr lang="nb-NO">
            <a:solidFill>
              <a:sysClr val="windowText" lastClr="000000"/>
            </a:solidFill>
            <a:effectLst/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840441</xdr:colOff>
      <xdr:row>48</xdr:row>
      <xdr:rowOff>56029</xdr:rowOff>
    </xdr:from>
    <xdr:to>
      <xdr:col>9</xdr:col>
      <xdr:colOff>2801</xdr:colOff>
      <xdr:row>49</xdr:row>
      <xdr:rowOff>105333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31206" y="6477000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15</xdr:row>
      <xdr:rowOff>22412</xdr:rowOff>
    </xdr:from>
    <xdr:to>
      <xdr:col>5</xdr:col>
      <xdr:colOff>773205</xdr:colOff>
      <xdr:row>41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257735" y="2835088"/>
          <a:ext cx="5199529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2095500</xdr:colOff>
      <xdr:row>13</xdr:row>
      <xdr:rowOff>67235</xdr:rowOff>
    </xdr:from>
    <xdr:to>
      <xdr:col>5</xdr:col>
      <xdr:colOff>14007</xdr:colOff>
      <xdr:row>14</xdr:row>
      <xdr:rowOff>116539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2678206" y="25213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14</xdr:row>
      <xdr:rowOff>22412</xdr:rowOff>
    </xdr:from>
    <xdr:to>
      <xdr:col>6</xdr:col>
      <xdr:colOff>100852</xdr:colOff>
      <xdr:row>40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246529" y="2711824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r>
            <a:rPr lang="nb-NO" sz="1100" b="1" baseline="0">
              <a:solidFill>
                <a:sysClr val="windowText" lastClr="000000"/>
              </a:solidFill>
            </a:rPr>
            <a:t> </a:t>
          </a:r>
        </a:p>
      </xdr:txBody>
    </xdr:sp>
    <xdr:clientData/>
  </xdr:twoCellAnchor>
  <xdr:twoCellAnchor>
    <xdr:from>
      <xdr:col>5</xdr:col>
      <xdr:colOff>851647</xdr:colOff>
      <xdr:row>12</xdr:row>
      <xdr:rowOff>56029</xdr:rowOff>
    </xdr:from>
    <xdr:to>
      <xdr:col>8</xdr:col>
      <xdr:colOff>14007</xdr:colOff>
      <xdr:row>13</xdr:row>
      <xdr:rowOff>105333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5053853" y="23196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280146</xdr:colOff>
      <xdr:row>43</xdr:row>
      <xdr:rowOff>26893</xdr:rowOff>
    </xdr:from>
    <xdr:to>
      <xdr:col>5</xdr:col>
      <xdr:colOff>0</xdr:colOff>
      <xdr:row>69</xdr:row>
      <xdr:rowOff>60511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280146" y="84537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2801</xdr:colOff>
      <xdr:row>42</xdr:row>
      <xdr:rowOff>105333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5311588" y="7922559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280146</xdr:colOff>
      <xdr:row>43</xdr:row>
      <xdr:rowOff>26893</xdr:rowOff>
    </xdr:from>
    <xdr:to>
      <xdr:col>5</xdr:col>
      <xdr:colOff>0</xdr:colOff>
      <xdr:row>69</xdr:row>
      <xdr:rowOff>60511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87F9C138-2F28-467F-B558-589F917192B2}"/>
            </a:ext>
          </a:extLst>
        </xdr:cNvPr>
        <xdr:cNvSpPr/>
      </xdr:nvSpPr>
      <xdr:spPr>
        <a:xfrm>
          <a:off x="280146" y="8342218"/>
          <a:ext cx="5672979" cy="47389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2801</xdr:colOff>
      <xdr:row>42</xdr:row>
      <xdr:rowOff>105333</xdr:rowOff>
    </xdr:to>
    <xdr:sp macro="" textlink="">
      <xdr:nvSpPr>
        <xdr:cNvPr id="6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FFFC5E-6662-41A0-82EF-1133620FAF1F}"/>
            </a:ext>
          </a:extLst>
        </xdr:cNvPr>
        <xdr:cNvSpPr/>
      </xdr:nvSpPr>
      <xdr:spPr>
        <a:xfrm>
          <a:off x="5598459" y="8009405"/>
          <a:ext cx="2014817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833717</xdr:colOff>
      <xdr:row>12</xdr:row>
      <xdr:rowOff>72840</xdr:rowOff>
    </xdr:from>
    <xdr:to>
      <xdr:col>12</xdr:col>
      <xdr:colOff>948577</xdr:colOff>
      <xdr:row>13</xdr:row>
      <xdr:rowOff>122145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0549217" y="3606615"/>
          <a:ext cx="2019860" cy="23028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280147</xdr:colOff>
      <xdr:row>13</xdr:row>
      <xdr:rowOff>156883</xdr:rowOff>
    </xdr:from>
    <xdr:to>
      <xdr:col>5</xdr:col>
      <xdr:colOff>347382</xdr:colOff>
      <xdr:row>40</xdr:row>
      <xdr:rowOff>11207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280147" y="3871633"/>
          <a:ext cx="5010710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12</xdr:row>
      <xdr:rowOff>134468</xdr:rowOff>
    </xdr:from>
    <xdr:to>
      <xdr:col>7</xdr:col>
      <xdr:colOff>336176</xdr:colOff>
      <xdr:row>38</xdr:row>
      <xdr:rowOff>168087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24117" y="2790262"/>
          <a:ext cx="5009030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Beregning</a:t>
          </a:r>
          <a:r>
            <a:rPr lang="nb-NO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på morbanknivå</a:t>
          </a:r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 generelle kreditteksponering mot utlandet utgjør under 2 % av den totale eksponeringen. I henhold til kommisjonsforordning 115/2014 tilordnes disse utenlandske engasjementene 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352985</xdr:colOff>
      <xdr:row>13</xdr:row>
      <xdr:rowOff>58577</xdr:rowOff>
    </xdr:from>
    <xdr:to>
      <xdr:col>15</xdr:col>
      <xdr:colOff>86845</xdr:colOff>
      <xdr:row>14</xdr:row>
      <xdr:rowOff>107881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9626871" y="2855463"/>
          <a:ext cx="2019860" cy="231145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12</xdr:row>
      <xdr:rowOff>56029</xdr:rowOff>
    </xdr:from>
    <xdr:to>
      <xdr:col>5</xdr:col>
      <xdr:colOff>100853</xdr:colOff>
      <xdr:row>38</xdr:row>
      <xdr:rowOff>89646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268942" y="2678205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Comments:</a:t>
          </a:r>
        </a:p>
        <a:p>
          <a:r>
            <a:rPr lang="nb-NO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Beregnet for morbank</a:t>
          </a:r>
          <a:endParaRPr lang="nb-N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1636059</xdr:colOff>
      <xdr:row>10</xdr:row>
      <xdr:rowOff>56029</xdr:rowOff>
    </xdr:from>
    <xdr:to>
      <xdr:col>4</xdr:col>
      <xdr:colOff>14007</xdr:colOff>
      <xdr:row>11</xdr:row>
      <xdr:rowOff>105333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927412" y="89871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24</xdr:row>
      <xdr:rowOff>145677</xdr:rowOff>
    </xdr:from>
    <xdr:to>
      <xdr:col>4</xdr:col>
      <xdr:colOff>123267</xdr:colOff>
      <xdr:row>51</xdr:row>
      <xdr:rowOff>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91355" y="5020236"/>
          <a:ext cx="5132294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680943</xdr:colOff>
      <xdr:row>17</xdr:row>
      <xdr:rowOff>86286</xdr:rowOff>
    </xdr:from>
    <xdr:to>
      <xdr:col>4</xdr:col>
      <xdr:colOff>2701924</xdr:colOff>
      <xdr:row>18</xdr:row>
      <xdr:rowOff>135590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976843" y="3705786"/>
          <a:ext cx="2020981" cy="23345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238685</xdr:colOff>
      <xdr:row>102</xdr:row>
      <xdr:rowOff>18490</xdr:rowOff>
    </xdr:from>
    <xdr:to>
      <xdr:col>3</xdr:col>
      <xdr:colOff>4519332</xdr:colOff>
      <xdr:row>128</xdr:row>
      <xdr:rowOff>21852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38685" y="18763690"/>
          <a:ext cx="4995022" cy="470871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Telemark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gruppe.</a:t>
          </a:r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9168093</xdr:colOff>
      <xdr:row>101</xdr:row>
      <xdr:rowOff>143436</xdr:rowOff>
    </xdr:from>
    <xdr:to>
      <xdr:col>5</xdr:col>
      <xdr:colOff>26894</xdr:colOff>
      <xdr:row>103</xdr:row>
      <xdr:rowOff>10083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882468" y="18707661"/>
          <a:ext cx="202210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276784</xdr:colOff>
      <xdr:row>52</xdr:row>
      <xdr:rowOff>10646</xdr:rowOff>
    </xdr:from>
    <xdr:to>
      <xdr:col>7</xdr:col>
      <xdr:colOff>0</xdr:colOff>
      <xdr:row>77</xdr:row>
      <xdr:rowOff>31378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76784" y="19794071"/>
          <a:ext cx="5572126" cy="470703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3404</xdr:colOff>
      <xdr:row>50</xdr:row>
      <xdr:rowOff>119558</xdr:rowOff>
    </xdr:from>
    <xdr:to>
      <xdr:col>2</xdr:col>
      <xdr:colOff>1737514</xdr:colOff>
      <xdr:row>51</xdr:row>
      <xdr:rowOff>157656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89154" y="1952857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21</xdr:row>
      <xdr:rowOff>56029</xdr:rowOff>
    </xdr:from>
    <xdr:to>
      <xdr:col>5</xdr:col>
      <xdr:colOff>201705</xdr:colOff>
      <xdr:row>47</xdr:row>
      <xdr:rowOff>89647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68941" y="76536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840441</xdr:colOff>
      <xdr:row>19</xdr:row>
      <xdr:rowOff>44824</xdr:rowOff>
    </xdr:from>
    <xdr:to>
      <xdr:col>7</xdr:col>
      <xdr:colOff>2801</xdr:colOff>
      <xdr:row>20</xdr:row>
      <xdr:rowOff>94128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64206" y="69924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253303</xdr:colOff>
      <xdr:row>49</xdr:row>
      <xdr:rowOff>88372</xdr:rowOff>
    </xdr:from>
    <xdr:to>
      <xdr:col>2</xdr:col>
      <xdr:colOff>5101528</xdr:colOff>
      <xdr:row>75</xdr:row>
      <xdr:rowOff>121991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53303" y="9119804"/>
          <a:ext cx="5437043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6230470</xdr:colOff>
      <xdr:row>49</xdr:row>
      <xdr:rowOff>6622</xdr:rowOff>
    </xdr:from>
    <xdr:to>
      <xdr:col>5</xdr:col>
      <xdr:colOff>25213</xdr:colOff>
      <xdr:row>50</xdr:row>
      <xdr:rowOff>55925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819288" y="9038054"/>
          <a:ext cx="2012220" cy="23114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237003</xdr:colOff>
      <xdr:row>20</xdr:row>
      <xdr:rowOff>36419</xdr:rowOff>
    </xdr:from>
    <xdr:to>
      <xdr:col>5</xdr:col>
      <xdr:colOff>479611</xdr:colOff>
      <xdr:row>46</xdr:row>
      <xdr:rowOff>70037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37003" y="3801595"/>
          <a:ext cx="5442137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Opptjente renter/verdiendringer</a:t>
          </a:r>
          <a:r>
            <a:rPr lang="nb-NO" sz="1100" b="0" baseline="0">
              <a:solidFill>
                <a:sysClr val="windowText" lastClr="000000"/>
              </a:solidFill>
            </a:rPr>
            <a:t> er inkludert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3194538</xdr:colOff>
      <xdr:row>18</xdr:row>
      <xdr:rowOff>37497</xdr:rowOff>
    </xdr:from>
    <xdr:to>
      <xdr:col>6</xdr:col>
      <xdr:colOff>6680</xdr:colOff>
      <xdr:row>19</xdr:row>
      <xdr:rowOff>86801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4095750" y="3510459"/>
          <a:ext cx="2014257" cy="23247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186299</xdr:colOff>
      <xdr:row>21</xdr:row>
      <xdr:rowOff>134471</xdr:rowOff>
    </xdr:from>
    <xdr:to>
      <xdr:col>7</xdr:col>
      <xdr:colOff>214313</xdr:colOff>
      <xdr:row>47</xdr:row>
      <xdr:rowOff>168089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72049" y="4190534"/>
          <a:ext cx="4973077" cy="47802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</a:t>
          </a:r>
          <a:r>
            <a:rPr lang="nb-NO" sz="1100" baseline="0">
              <a:solidFill>
                <a:sysClr val="windowText" lastClr="000000"/>
              </a:solidFill>
            </a:rPr>
            <a:t> 1000.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2353235</xdr:colOff>
      <xdr:row>19</xdr:row>
      <xdr:rowOff>56029</xdr:rowOff>
    </xdr:from>
    <xdr:to>
      <xdr:col>6</xdr:col>
      <xdr:colOff>0</xdr:colOff>
      <xdr:row>20</xdr:row>
      <xdr:rowOff>105333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227294" y="80458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REGNSKAPSRAPPORTER/Dagsbalansen/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37997/FINANPAK/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05"/>
  <sheetViews>
    <sheetView zoomScale="85" zoomScaleNormal="85" workbookViewId="0">
      <selection activeCell="L20" sqref="L20"/>
    </sheetView>
  </sheetViews>
  <sheetFormatPr baseColWidth="10" defaultRowHeight="12.75" x14ac:dyDescent="0.2"/>
  <cols>
    <col min="1" max="16384" width="11.42578125" style="209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</sheetData>
  <pageMargins left="0.7" right="0.7" top="0.75" bottom="0.75" header="0.3" footer="0.3"/>
  <pageSetup paperSize="9" orientation="portrait" horizontalDpi="144" verticalDpi="144" r:id="rId1"/>
  <headerFooter>
    <oddHeader>&amp;R&amp;"Calibri"&amp;12&amp;K008A00I N T E R N&amp;1#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tabColor rgb="FF00B050"/>
  </sheetPr>
  <dimension ref="A1:I43"/>
  <sheetViews>
    <sheetView zoomScale="120" zoomScaleNormal="120" workbookViewId="0">
      <selection activeCell="I23" sqref="I23"/>
    </sheetView>
  </sheetViews>
  <sheetFormatPr baseColWidth="10" defaultRowHeight="14.25" x14ac:dyDescent="0.2"/>
  <cols>
    <col min="1" max="2" width="4.28515625" style="18" customWidth="1"/>
    <col min="3" max="4" width="2.140625" style="18" customWidth="1"/>
    <col min="5" max="5" width="37" style="18" customWidth="1"/>
    <col min="6" max="7" width="14.28515625" style="18" customWidth="1"/>
    <col min="8" max="16384" width="11.42578125" style="18"/>
  </cols>
  <sheetData>
    <row r="1" spans="1:9" ht="18.75" customHeight="1" x14ac:dyDescent="0.2"/>
    <row r="2" spans="1:9" ht="18.75" customHeight="1" x14ac:dyDescent="0.2">
      <c r="A2" s="19" t="s">
        <v>3</v>
      </c>
      <c r="B2" s="20"/>
      <c r="C2" s="20"/>
      <c r="D2" s="21"/>
      <c r="E2" s="21"/>
      <c r="F2" s="21"/>
    </row>
    <row r="3" spans="1:9" ht="14.25" customHeight="1" x14ac:dyDescent="0.2">
      <c r="A3" s="19"/>
      <c r="B3" s="20"/>
      <c r="C3" s="20"/>
      <c r="D3" s="21"/>
      <c r="E3" s="21"/>
      <c r="F3" s="21"/>
    </row>
    <row r="4" spans="1:9" ht="14.25" customHeight="1" x14ac:dyDescent="0.2">
      <c r="A4" s="19"/>
      <c r="B4" s="22" t="s">
        <v>455</v>
      </c>
      <c r="C4" s="23"/>
      <c r="D4" s="21"/>
      <c r="E4" s="21"/>
      <c r="F4" s="21"/>
    </row>
    <row r="5" spans="1:9" ht="14.25" customHeight="1" thickBot="1" x14ac:dyDescent="0.25">
      <c r="A5" s="19"/>
      <c r="B5" s="22"/>
      <c r="C5" s="23"/>
      <c r="D5" s="21"/>
      <c r="E5" s="21"/>
      <c r="F5" s="21"/>
    </row>
    <row r="6" spans="1:9" ht="14.25" customHeight="1" x14ac:dyDescent="0.2">
      <c r="B6" s="24"/>
      <c r="C6" s="25"/>
      <c r="F6" s="26" t="s">
        <v>43</v>
      </c>
      <c r="G6" s="58" t="s">
        <v>44</v>
      </c>
    </row>
    <row r="7" spans="1:9" ht="23.25" customHeight="1" thickBot="1" x14ac:dyDescent="0.25">
      <c r="B7" s="28"/>
      <c r="C7" s="29"/>
      <c r="D7" s="29"/>
      <c r="E7" s="30"/>
      <c r="F7" s="31" t="s">
        <v>337</v>
      </c>
      <c r="G7" s="59" t="s">
        <v>339</v>
      </c>
      <c r="I7" s="168"/>
    </row>
    <row r="8" spans="1:9" ht="14.25" customHeight="1" x14ac:dyDescent="0.2">
      <c r="B8" s="60">
        <v>1</v>
      </c>
      <c r="C8" s="587" t="s">
        <v>54</v>
      </c>
      <c r="D8" s="588"/>
      <c r="E8" s="589"/>
      <c r="F8" s="596"/>
      <c r="G8" s="594"/>
      <c r="I8" s="168"/>
    </row>
    <row r="9" spans="1:9" ht="14.25" customHeight="1" x14ac:dyDescent="0.2">
      <c r="B9" s="61">
        <v>2</v>
      </c>
      <c r="C9" s="12" t="s">
        <v>59</v>
      </c>
      <c r="D9" s="13"/>
      <c r="E9" s="590"/>
      <c r="F9" s="597">
        <f>SUM(F8)</f>
        <v>0</v>
      </c>
      <c r="G9" s="595">
        <f>SUM(G8)</f>
        <v>0</v>
      </c>
      <c r="I9" s="168"/>
    </row>
    <row r="10" spans="1:9" ht="14.25" customHeight="1" thickBot="1" x14ac:dyDescent="0.25">
      <c r="B10" s="61">
        <v>3</v>
      </c>
      <c r="C10" s="11"/>
      <c r="D10" s="11"/>
      <c r="E10" s="586"/>
      <c r="F10" s="584"/>
      <c r="G10" s="581"/>
      <c r="I10" s="168"/>
    </row>
    <row r="11" spans="1:9" ht="14.25" customHeight="1" x14ac:dyDescent="0.2">
      <c r="B11" s="61">
        <v>4</v>
      </c>
      <c r="C11" s="333" t="s">
        <v>272</v>
      </c>
      <c r="D11" s="599"/>
      <c r="E11" s="600"/>
      <c r="F11" s="328">
        <v>44974.9</v>
      </c>
      <c r="G11" s="570">
        <v>63117.7</v>
      </c>
      <c r="I11" s="168"/>
    </row>
    <row r="12" spans="1:9" ht="14.25" customHeight="1" x14ac:dyDescent="0.2">
      <c r="B12" s="580">
        <v>5</v>
      </c>
      <c r="C12" s="582" t="s">
        <v>276</v>
      </c>
      <c r="D12" s="11"/>
      <c r="E12" s="11"/>
      <c r="F12" s="329">
        <v>0</v>
      </c>
      <c r="G12" s="571">
        <v>9859.5</v>
      </c>
      <c r="I12" s="168"/>
    </row>
    <row r="13" spans="1:9" ht="14.25" customHeight="1" x14ac:dyDescent="0.2">
      <c r="B13" s="61">
        <v>6</v>
      </c>
      <c r="C13" s="333" t="s">
        <v>275</v>
      </c>
      <c r="D13" s="583"/>
      <c r="E13" s="601"/>
      <c r="F13" s="329">
        <v>149619</v>
      </c>
      <c r="G13" s="571">
        <v>599507.80000000005</v>
      </c>
      <c r="I13" s="168"/>
    </row>
    <row r="14" spans="1:9" ht="14.25" customHeight="1" x14ac:dyDescent="0.2">
      <c r="B14" s="61">
        <v>7</v>
      </c>
      <c r="C14" s="585" t="s">
        <v>650</v>
      </c>
      <c r="D14" s="334"/>
      <c r="E14" s="602"/>
      <c r="F14" s="329">
        <v>71871</v>
      </c>
      <c r="G14" s="571">
        <v>71875.600000000006</v>
      </c>
      <c r="I14" s="168"/>
    </row>
    <row r="15" spans="1:9" ht="14.25" customHeight="1" x14ac:dyDescent="0.2">
      <c r="B15" s="61">
        <v>8</v>
      </c>
      <c r="C15" s="585" t="s">
        <v>274</v>
      </c>
      <c r="D15" s="11"/>
      <c r="E15" s="11"/>
      <c r="F15" s="329">
        <v>1733269</v>
      </c>
      <c r="G15" s="571">
        <v>2489458.6</v>
      </c>
      <c r="I15" s="168"/>
    </row>
    <row r="16" spans="1:9" ht="14.25" customHeight="1" x14ac:dyDescent="0.2">
      <c r="B16" s="61">
        <v>9</v>
      </c>
      <c r="C16" s="585" t="s">
        <v>273</v>
      </c>
      <c r="D16" s="11"/>
      <c r="E16" s="11"/>
      <c r="F16" s="329">
        <v>17289749.600000001</v>
      </c>
      <c r="G16" s="571">
        <v>17716151.300000001</v>
      </c>
      <c r="I16" s="168"/>
    </row>
    <row r="17" spans="2:9" ht="14.25" customHeight="1" thickBot="1" x14ac:dyDescent="0.25">
      <c r="B17" s="61">
        <v>10</v>
      </c>
      <c r="C17" s="582" t="s">
        <v>277</v>
      </c>
      <c r="D17" s="11"/>
      <c r="E17" s="11"/>
      <c r="F17" s="584">
        <v>30000</v>
      </c>
      <c r="G17" s="593">
        <v>30000</v>
      </c>
      <c r="I17" s="168"/>
    </row>
    <row r="18" spans="2:9" ht="14.25" customHeight="1" x14ac:dyDescent="0.2">
      <c r="B18" s="61">
        <v>11</v>
      </c>
      <c r="C18" s="12" t="s">
        <v>338</v>
      </c>
      <c r="D18" s="13"/>
      <c r="E18" s="590"/>
      <c r="F18" s="552">
        <f>SUM(F11:F17)</f>
        <v>19319483.5</v>
      </c>
      <c r="G18" s="553">
        <f>SUM(G11:G17)</f>
        <v>20979970.5</v>
      </c>
    </row>
    <row r="19" spans="2:9" ht="14.25" customHeight="1" thickBot="1" x14ac:dyDescent="0.25">
      <c r="B19" s="591">
        <v>12</v>
      </c>
      <c r="C19" s="64" t="s">
        <v>47</v>
      </c>
      <c r="D19" s="65"/>
      <c r="E19" s="592"/>
      <c r="F19" s="204">
        <f>F18</f>
        <v>19319483.5</v>
      </c>
      <c r="G19" s="201">
        <f>G18</f>
        <v>20979970.5</v>
      </c>
    </row>
    <row r="20" spans="2:9" ht="14.25" customHeight="1" x14ac:dyDescent="0.2"/>
    <row r="21" spans="2:9" ht="14.25" customHeight="1" x14ac:dyDescent="0.2"/>
    <row r="22" spans="2:9" ht="14.25" customHeight="1" x14ac:dyDescent="0.2"/>
    <row r="23" spans="2:9" ht="14.25" customHeight="1" x14ac:dyDescent="0.2"/>
    <row r="24" spans="2:9" ht="14.25" customHeight="1" x14ac:dyDescent="0.2"/>
    <row r="25" spans="2:9" ht="14.25" customHeight="1" x14ac:dyDescent="0.2"/>
    <row r="26" spans="2:9" ht="14.25" customHeight="1" x14ac:dyDescent="0.2"/>
    <row r="27" spans="2:9" ht="14.25" customHeight="1" x14ac:dyDescent="0.2"/>
    <row r="28" spans="2:9" ht="14.25" customHeight="1" x14ac:dyDescent="0.2"/>
    <row r="29" spans="2:9" ht="14.25" customHeight="1" x14ac:dyDescent="0.2"/>
    <row r="30" spans="2:9" ht="14.25" customHeight="1" x14ac:dyDescent="0.2"/>
    <row r="31" spans="2:9" ht="14.25" customHeight="1" x14ac:dyDescent="0.2"/>
    <row r="32" spans="2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</sheetData>
  <pageMargins left="0.7" right="0.7" top="0.75" bottom="0.75" header="0.3" footer="0.3"/>
  <pageSetup paperSize="9" orientation="portrait" verticalDpi="144" r:id="rId1"/>
  <headerFooter>
    <oddHeader>&amp;R&amp;"Calibri"&amp;12&amp;K008A00I N T E R N&amp;1#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N37"/>
  <sheetViews>
    <sheetView topLeftCell="A9" zoomScale="110" zoomScaleNormal="110" workbookViewId="0">
      <selection activeCell="I19" sqref="I19"/>
    </sheetView>
  </sheetViews>
  <sheetFormatPr baseColWidth="10" defaultRowHeight="14.25" x14ac:dyDescent="0.2"/>
  <cols>
    <col min="1" max="2" width="4.28515625" style="251" customWidth="1"/>
    <col min="3" max="3" width="45.28515625" style="251" customWidth="1"/>
    <col min="4" max="14" width="14.28515625" style="251" customWidth="1"/>
    <col min="15" max="16384" width="11.42578125" style="251"/>
  </cols>
  <sheetData>
    <row r="1" spans="1:14" ht="18.75" customHeight="1" x14ac:dyDescent="0.2"/>
    <row r="2" spans="1:14" ht="18.75" customHeight="1" x14ac:dyDescent="0.2">
      <c r="A2" s="268" t="s">
        <v>4</v>
      </c>
      <c r="B2" s="306"/>
      <c r="C2" s="306"/>
      <c r="D2" s="304"/>
      <c r="E2" s="304"/>
    </row>
    <row r="3" spans="1:14" ht="14.25" customHeight="1" x14ac:dyDescent="0.2">
      <c r="A3" s="268"/>
      <c r="B3" s="306"/>
      <c r="C3" s="306"/>
      <c r="D3" s="304"/>
      <c r="E3" s="304"/>
    </row>
    <row r="4" spans="1:14" ht="14.25" customHeight="1" x14ac:dyDescent="0.2">
      <c r="A4" s="268"/>
      <c r="B4" s="267" t="s">
        <v>455</v>
      </c>
      <c r="C4" s="305"/>
      <c r="D4" s="304"/>
      <c r="E4" s="304"/>
    </row>
    <row r="5" spans="1:14" ht="14.25" customHeight="1" thickBot="1" x14ac:dyDescent="0.25">
      <c r="A5" s="268"/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</row>
    <row r="6" spans="1:14" ht="14.25" customHeight="1" x14ac:dyDescent="0.2">
      <c r="B6" s="287"/>
      <c r="C6" s="287"/>
      <c r="D6" s="303" t="s">
        <v>43</v>
      </c>
      <c r="E6" s="302" t="s">
        <v>67</v>
      </c>
    </row>
    <row r="7" spans="1:14" ht="14.25" customHeight="1" x14ac:dyDescent="0.2">
      <c r="B7" s="301"/>
      <c r="C7" s="301"/>
      <c r="D7" s="638" t="s">
        <v>261</v>
      </c>
      <c r="E7" s="639"/>
    </row>
    <row r="8" spans="1:14" ht="15" thickBot="1" x14ac:dyDescent="0.25">
      <c r="B8" s="300"/>
      <c r="C8" s="299"/>
      <c r="D8" s="253" t="s">
        <v>260</v>
      </c>
      <c r="E8" s="298" t="s">
        <v>40</v>
      </c>
    </row>
    <row r="9" spans="1:14" ht="14.25" customHeight="1" x14ac:dyDescent="0.2">
      <c r="B9" s="297">
        <v>1</v>
      </c>
      <c r="C9" s="296" t="s">
        <v>54</v>
      </c>
      <c r="D9" s="101"/>
      <c r="E9" s="102" t="s">
        <v>193</v>
      </c>
    </row>
    <row r="10" spans="1:14" ht="14.25" customHeight="1" x14ac:dyDescent="0.2">
      <c r="B10" s="295">
        <v>2</v>
      </c>
      <c r="C10" s="294" t="s">
        <v>55</v>
      </c>
      <c r="D10" s="103"/>
      <c r="E10" s="99" t="s">
        <v>193</v>
      </c>
    </row>
    <row r="11" spans="1:14" ht="14.25" customHeight="1" x14ac:dyDescent="0.2">
      <c r="B11" s="295">
        <v>3</v>
      </c>
      <c r="C11" s="294" t="s">
        <v>56</v>
      </c>
      <c r="D11" s="103"/>
      <c r="E11" s="99"/>
    </row>
    <row r="12" spans="1:14" ht="14.25" customHeight="1" x14ac:dyDescent="0.2">
      <c r="B12" s="295">
        <v>4</v>
      </c>
      <c r="C12" s="294" t="s">
        <v>57</v>
      </c>
      <c r="D12" s="103"/>
      <c r="E12" s="99"/>
    </row>
    <row r="13" spans="1:14" ht="14.25" customHeight="1" x14ac:dyDescent="0.2">
      <c r="B13" s="295">
        <v>5</v>
      </c>
      <c r="C13" s="294" t="s">
        <v>58</v>
      </c>
      <c r="D13" s="103" t="s">
        <v>193</v>
      </c>
      <c r="E13" s="157" t="s">
        <v>193</v>
      </c>
    </row>
    <row r="14" spans="1:14" ht="14.25" customHeight="1" thickBot="1" x14ac:dyDescent="0.25">
      <c r="B14" s="293">
        <v>6</v>
      </c>
      <c r="C14" s="292" t="s">
        <v>59</v>
      </c>
      <c r="D14" s="337"/>
      <c r="E14" s="338"/>
    </row>
    <row r="15" spans="1:14" ht="14.25" customHeight="1" x14ac:dyDescent="0.2">
      <c r="B15" s="295">
        <v>7</v>
      </c>
      <c r="C15" s="336" t="s">
        <v>275</v>
      </c>
      <c r="D15" s="339">
        <v>1899351.4089299999</v>
      </c>
      <c r="E15" s="340">
        <v>0</v>
      </c>
    </row>
    <row r="16" spans="1:14" ht="14.25" customHeight="1" x14ac:dyDescent="0.2">
      <c r="B16" s="295">
        <v>8</v>
      </c>
      <c r="C16" s="336" t="s">
        <v>274</v>
      </c>
      <c r="D16" s="341">
        <v>3582654.8905799999</v>
      </c>
      <c r="E16" s="342">
        <v>4583.3106499994174</v>
      </c>
      <c r="G16" s="551"/>
    </row>
    <row r="17" spans="2:7" ht="14.25" customHeight="1" x14ac:dyDescent="0.2">
      <c r="B17" s="295">
        <v>9</v>
      </c>
      <c r="C17" s="336" t="s">
        <v>650</v>
      </c>
      <c r="D17" s="341">
        <v>71870.962100000004</v>
      </c>
      <c r="E17" s="342">
        <v>0</v>
      </c>
    </row>
    <row r="18" spans="2:7" ht="14.25" customHeight="1" x14ac:dyDescent="0.2">
      <c r="B18" s="295">
        <v>10</v>
      </c>
      <c r="C18" s="336" t="s">
        <v>272</v>
      </c>
      <c r="D18" s="341">
        <v>62466.224779999997</v>
      </c>
      <c r="E18" s="342">
        <v>0</v>
      </c>
      <c r="G18" s="551"/>
    </row>
    <row r="19" spans="2:7" ht="14.25" customHeight="1" x14ac:dyDescent="0.2">
      <c r="B19" s="295">
        <v>11</v>
      </c>
      <c r="C19" s="336" t="s">
        <v>276</v>
      </c>
      <c r="D19" s="341">
        <v>32090.46745</v>
      </c>
      <c r="E19" s="342">
        <v>0</v>
      </c>
    </row>
    <row r="20" spans="2:7" ht="14.25" customHeight="1" x14ac:dyDescent="0.2">
      <c r="B20" s="295">
        <v>12</v>
      </c>
      <c r="C20" s="336" t="s">
        <v>277</v>
      </c>
      <c r="D20" s="341">
        <v>30000.000619999999</v>
      </c>
      <c r="E20" s="342">
        <v>0</v>
      </c>
    </row>
    <row r="21" spans="2:7" ht="14.25" customHeight="1" thickBot="1" x14ac:dyDescent="0.25">
      <c r="B21" s="295">
        <v>13</v>
      </c>
      <c r="C21" s="336" t="s">
        <v>273</v>
      </c>
      <c r="D21" s="343">
        <v>22262409.575089999</v>
      </c>
      <c r="E21" s="344">
        <v>23065.370830003172</v>
      </c>
      <c r="G21" s="551"/>
    </row>
    <row r="22" spans="2:7" ht="14.25" customHeight="1" x14ac:dyDescent="0.2">
      <c r="B22" s="295">
        <v>14</v>
      </c>
      <c r="C22" s="294"/>
      <c r="D22" s="101"/>
      <c r="E22" s="102"/>
    </row>
    <row r="23" spans="2:7" ht="14.25" customHeight="1" x14ac:dyDescent="0.2">
      <c r="B23" s="295">
        <v>22</v>
      </c>
      <c r="C23" s="294"/>
      <c r="D23" s="103"/>
      <c r="E23" s="157"/>
    </row>
    <row r="24" spans="2:7" ht="14.25" customHeight="1" x14ac:dyDescent="0.2">
      <c r="B24" s="293">
        <v>23</v>
      </c>
      <c r="C24" s="292" t="s">
        <v>62</v>
      </c>
      <c r="D24" s="291">
        <f>SUM(D15:D23)</f>
        <v>27940843.529550001</v>
      </c>
      <c r="E24" s="157">
        <f>SUM(E15:E23)</f>
        <v>27648.68148000259</v>
      </c>
    </row>
    <row r="25" spans="2:7" ht="14.25" customHeight="1" thickBot="1" x14ac:dyDescent="0.25">
      <c r="B25" s="290">
        <v>24</v>
      </c>
      <c r="C25" s="289" t="s">
        <v>47</v>
      </c>
      <c r="D25" s="158">
        <f>D24</f>
        <v>27940843.529550001</v>
      </c>
      <c r="E25" s="288">
        <f>E24</f>
        <v>27648.68148000259</v>
      </c>
    </row>
    <row r="26" spans="2:7" ht="14.25" customHeight="1" x14ac:dyDescent="0.2">
      <c r="B26" s="287"/>
      <c r="C26" s="287"/>
      <c r="D26" s="287"/>
      <c r="E26" s="287"/>
    </row>
    <row r="27" spans="2:7" ht="14.25" customHeight="1" x14ac:dyDescent="0.2">
      <c r="B27" s="287"/>
      <c r="C27" s="287"/>
      <c r="D27" s="287"/>
      <c r="E27" s="287"/>
    </row>
    <row r="28" spans="2:7" ht="14.25" customHeight="1" x14ac:dyDescent="0.2">
      <c r="B28" s="287"/>
      <c r="C28" s="287"/>
      <c r="D28" s="287"/>
      <c r="E28" s="287"/>
    </row>
    <row r="29" spans="2:7" ht="14.25" customHeight="1" x14ac:dyDescent="0.2">
      <c r="B29" s="287"/>
      <c r="C29" s="287"/>
      <c r="D29" s="287"/>
      <c r="E29" s="287"/>
    </row>
    <row r="30" spans="2:7" ht="14.25" customHeight="1" x14ac:dyDescent="0.2"/>
    <row r="31" spans="2:7" ht="14.25" customHeight="1" x14ac:dyDescent="0.2"/>
    <row r="32" spans="2:7" ht="14.25" customHeight="1" x14ac:dyDescent="0.2"/>
    <row r="33" spans="6:14" ht="14.25" customHeight="1" x14ac:dyDescent="0.2"/>
    <row r="34" spans="6:14" x14ac:dyDescent="0.2">
      <c r="F34" s="287"/>
      <c r="G34" s="287"/>
      <c r="H34" s="287"/>
      <c r="I34" s="287"/>
      <c r="J34" s="287"/>
      <c r="K34" s="287"/>
      <c r="L34" s="287"/>
      <c r="M34" s="287"/>
      <c r="N34" s="287"/>
    </row>
    <row r="35" spans="6:14" x14ac:dyDescent="0.2">
      <c r="F35" s="287"/>
      <c r="G35" s="287"/>
      <c r="H35" s="287"/>
      <c r="I35" s="287"/>
      <c r="J35" s="287"/>
      <c r="K35" s="287"/>
      <c r="L35" s="287"/>
      <c r="M35" s="287"/>
      <c r="N35" s="287"/>
    </row>
    <row r="36" spans="6:14" x14ac:dyDescent="0.2">
      <c r="F36" s="287"/>
      <c r="G36" s="287"/>
      <c r="H36" s="287"/>
      <c r="I36" s="287"/>
      <c r="J36" s="287"/>
      <c r="K36" s="287"/>
      <c r="L36" s="287"/>
      <c r="M36" s="287"/>
      <c r="N36" s="287"/>
    </row>
    <row r="37" spans="6:14" x14ac:dyDescent="0.2">
      <c r="F37" s="287"/>
      <c r="G37" s="287"/>
      <c r="H37" s="287"/>
      <c r="I37" s="287"/>
      <c r="J37" s="287"/>
      <c r="K37" s="287"/>
      <c r="L37" s="287"/>
      <c r="M37" s="287"/>
      <c r="N37" s="287"/>
    </row>
  </sheetData>
  <mergeCells count="1">
    <mergeCell ref="D7:E7"/>
  </mergeCells>
  <pageMargins left="0.7" right="0.7" top="0.75" bottom="0.75" header="0.3" footer="0.3"/>
  <pageSetup paperSize="9" orientation="portrait" verticalDpi="0" r:id="rId1"/>
  <headerFooter>
    <oddHeader>&amp;R&amp;"Calibri"&amp;12&amp;K008A00I N T E R N&amp;1#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3">
    <tabColor rgb="FF00B050"/>
  </sheetPr>
  <dimension ref="A1:Y32"/>
  <sheetViews>
    <sheetView topLeftCell="A7" zoomScaleNormal="100" workbookViewId="0">
      <selection activeCell="G2" sqref="G2"/>
    </sheetView>
  </sheetViews>
  <sheetFormatPr baseColWidth="10" defaultRowHeight="14.25" x14ac:dyDescent="0.2"/>
  <cols>
    <col min="1" max="2" width="4.28515625" style="18" customWidth="1"/>
    <col min="3" max="3" width="45.28515625" style="18" bestFit="1" customWidth="1"/>
    <col min="4" max="4" width="11.28515625" style="18" bestFit="1" customWidth="1"/>
    <col min="5" max="5" width="9.5703125" style="18" bestFit="1" customWidth="1"/>
    <col min="6" max="6" width="10.85546875" style="18" bestFit="1" customWidth="1"/>
    <col min="7" max="7" width="9.7109375" style="18" bestFit="1" customWidth="1"/>
    <col min="8" max="8" width="7.7109375" style="18" bestFit="1" customWidth="1"/>
    <col min="9" max="9" width="9.5703125" style="18" bestFit="1" customWidth="1"/>
    <col min="10" max="10" width="9" style="18" bestFit="1" customWidth="1"/>
    <col min="11" max="11" width="8.5703125" style="18" bestFit="1" customWidth="1"/>
    <col min="12" max="12" width="8.42578125" style="18" bestFit="1" customWidth="1"/>
    <col min="13" max="13" width="7.7109375" style="18" bestFit="1" customWidth="1"/>
    <col min="14" max="14" width="11.85546875" style="18" bestFit="1" customWidth="1"/>
    <col min="15" max="15" width="10.28515625" style="18" bestFit="1" customWidth="1"/>
    <col min="16" max="16" width="8.140625" style="18" bestFit="1" customWidth="1"/>
    <col min="17" max="17" width="8.7109375" style="18" bestFit="1" customWidth="1"/>
    <col min="18" max="18" width="8.5703125" style="18" bestFit="1" customWidth="1"/>
    <col min="19" max="19" width="8.140625" style="18" bestFit="1" customWidth="1"/>
    <col min="20" max="20" width="7.5703125" style="18" bestFit="1" customWidth="1"/>
    <col min="21" max="21" width="7.7109375" style="18" bestFit="1" customWidth="1"/>
    <col min="22" max="22" width="11.85546875" style="18" bestFit="1" customWidth="1"/>
    <col min="23" max="24" width="11.42578125" style="18"/>
    <col min="25" max="25" width="14.7109375" style="18" bestFit="1" customWidth="1"/>
    <col min="26" max="16384" width="11.42578125" style="18"/>
  </cols>
  <sheetData>
    <row r="1" spans="1:25" ht="18.75" customHeight="1" x14ac:dyDescent="0.2"/>
    <row r="2" spans="1:25" ht="18.75" customHeight="1" x14ac:dyDescent="0.2">
      <c r="A2" s="19" t="s">
        <v>5</v>
      </c>
      <c r="B2" s="20"/>
      <c r="C2" s="20"/>
      <c r="D2" s="21"/>
      <c r="E2" s="21"/>
      <c r="F2" s="21"/>
      <c r="G2" s="21"/>
      <c r="H2" s="21"/>
      <c r="L2" s="20"/>
    </row>
    <row r="3" spans="1:25" ht="15" customHeight="1" x14ac:dyDescent="0.2">
      <c r="A3" s="19"/>
      <c r="B3" s="20"/>
      <c r="C3" s="20"/>
      <c r="D3" s="21"/>
      <c r="E3" s="21"/>
      <c r="F3" s="21"/>
      <c r="G3" s="21"/>
      <c r="H3" s="21"/>
      <c r="L3" s="20"/>
    </row>
    <row r="4" spans="1:25" ht="14.25" customHeight="1" x14ac:dyDescent="0.2">
      <c r="A4" s="19"/>
      <c r="B4" s="22" t="s">
        <v>455</v>
      </c>
      <c r="C4" s="23"/>
      <c r="D4" s="21"/>
      <c r="E4" s="21"/>
      <c r="F4" s="21"/>
      <c r="G4" s="21"/>
      <c r="H4" s="21"/>
      <c r="L4" s="23"/>
    </row>
    <row r="5" spans="1:25" ht="14.25" customHeight="1" thickBot="1" x14ac:dyDescent="0.25">
      <c r="A5" s="19"/>
      <c r="B5" s="21"/>
      <c r="C5" s="21"/>
      <c r="D5" s="21"/>
      <c r="E5" s="21"/>
      <c r="F5" s="21"/>
      <c r="G5" s="21"/>
      <c r="H5" s="21"/>
    </row>
    <row r="6" spans="1:25" ht="14.25" customHeight="1" x14ac:dyDescent="0.2">
      <c r="B6" s="21"/>
      <c r="C6" s="21"/>
      <c r="D6" s="60" t="s">
        <v>43</v>
      </c>
      <c r="E6" s="67" t="s">
        <v>44</v>
      </c>
      <c r="F6" s="67" t="s">
        <v>45</v>
      </c>
      <c r="G6" s="67" t="s">
        <v>48</v>
      </c>
      <c r="H6" s="67" t="s">
        <v>49</v>
      </c>
      <c r="I6" s="67" t="s">
        <v>50</v>
      </c>
      <c r="J6" s="67" t="s">
        <v>51</v>
      </c>
      <c r="K6" s="67" t="s">
        <v>63</v>
      </c>
      <c r="L6" s="67" t="s">
        <v>64</v>
      </c>
      <c r="M6" s="67" t="s">
        <v>65</v>
      </c>
      <c r="N6" s="67" t="s">
        <v>66</v>
      </c>
      <c r="O6" s="67" t="s">
        <v>67</v>
      </c>
      <c r="P6" s="67" t="s">
        <v>74</v>
      </c>
      <c r="Q6" s="67"/>
      <c r="R6" s="67" t="s">
        <v>75</v>
      </c>
      <c r="S6" s="67" t="s">
        <v>76</v>
      </c>
      <c r="T6" s="67" t="s">
        <v>77</v>
      </c>
      <c r="U6" s="67" t="s">
        <v>53</v>
      </c>
      <c r="V6" s="67"/>
      <c r="W6" s="67"/>
      <c r="X6" s="67" t="s">
        <v>78</v>
      </c>
      <c r="Y6" s="86" t="s">
        <v>79</v>
      </c>
    </row>
    <row r="7" spans="1:25" s="68" customFormat="1" ht="93" thickBot="1" x14ac:dyDescent="0.25">
      <c r="B7" s="160"/>
      <c r="C7" s="160"/>
      <c r="D7" s="169" t="s">
        <v>340</v>
      </c>
      <c r="E7" s="17" t="s">
        <v>341</v>
      </c>
      <c r="F7" s="17" t="s">
        <v>342</v>
      </c>
      <c r="G7" s="17" t="s">
        <v>343</v>
      </c>
      <c r="H7" s="17" t="s">
        <v>344</v>
      </c>
      <c r="I7" s="17" t="s">
        <v>345</v>
      </c>
      <c r="J7" s="17" t="s">
        <v>346</v>
      </c>
      <c r="K7" s="17" t="s">
        <v>347</v>
      </c>
      <c r="L7" s="17" t="s">
        <v>348</v>
      </c>
      <c r="M7" s="17" t="s">
        <v>349</v>
      </c>
      <c r="N7" s="17" t="s">
        <v>350</v>
      </c>
      <c r="O7" s="17" t="s">
        <v>351</v>
      </c>
      <c r="P7" s="17" t="s">
        <v>352</v>
      </c>
      <c r="Q7" s="17" t="s">
        <v>359</v>
      </c>
      <c r="R7" s="17" t="s">
        <v>353</v>
      </c>
      <c r="S7" s="17" t="s">
        <v>295</v>
      </c>
      <c r="T7" s="17" t="s">
        <v>354</v>
      </c>
      <c r="U7" s="17" t="s">
        <v>355</v>
      </c>
      <c r="V7" s="17" t="s">
        <v>356</v>
      </c>
      <c r="W7" s="17" t="s">
        <v>357</v>
      </c>
      <c r="X7" s="17" t="s">
        <v>358</v>
      </c>
      <c r="Y7" s="85" t="s">
        <v>139</v>
      </c>
    </row>
    <row r="8" spans="1:25" s="68" customFormat="1" ht="14.25" customHeight="1" x14ac:dyDescent="0.2">
      <c r="B8" s="60">
        <v>1</v>
      </c>
      <c r="C8" s="15"/>
      <c r="D8" s="101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</row>
    <row r="9" spans="1:25" s="68" customFormat="1" ht="14.25" customHeight="1" x14ac:dyDescent="0.2">
      <c r="B9" s="61">
        <v>2</v>
      </c>
      <c r="C9" s="16"/>
      <c r="D9" s="103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</row>
    <row r="10" spans="1:25" s="68" customFormat="1" ht="14.25" customHeight="1" x14ac:dyDescent="0.2">
      <c r="B10" s="61">
        <v>3</v>
      </c>
      <c r="C10" s="16"/>
      <c r="D10" s="103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</row>
    <row r="11" spans="1:25" s="68" customFormat="1" ht="14.25" customHeight="1" x14ac:dyDescent="0.2">
      <c r="B11" s="61">
        <v>4</v>
      </c>
      <c r="C11" s="16"/>
      <c r="D11" s="103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</row>
    <row r="12" spans="1:25" s="68" customFormat="1" ht="14.25" customHeight="1" x14ac:dyDescent="0.2">
      <c r="B12" s="61">
        <v>5</v>
      </c>
      <c r="C12" s="16"/>
      <c r="D12" s="103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</row>
    <row r="13" spans="1:25" s="68" customFormat="1" ht="14.25" customHeight="1" thickBot="1" x14ac:dyDescent="0.25">
      <c r="B13" s="62">
        <v>6</v>
      </c>
      <c r="C13" s="346" t="s">
        <v>59</v>
      </c>
      <c r="D13" s="170"/>
      <c r="E13" s="155"/>
      <c r="F13" s="155"/>
      <c r="G13" s="155"/>
      <c r="H13" s="155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</row>
    <row r="14" spans="1:25" s="68" customFormat="1" ht="14.25" customHeight="1" x14ac:dyDescent="0.15">
      <c r="B14" s="345">
        <v>7</v>
      </c>
      <c r="C14" s="351" t="s">
        <v>275</v>
      </c>
      <c r="D14" s="335">
        <v>24958.325150000001</v>
      </c>
      <c r="E14" s="335">
        <v>16116.62831</v>
      </c>
      <c r="F14" s="335">
        <v>175771.48595</v>
      </c>
      <c r="G14" s="335">
        <v>124623.07773999999</v>
      </c>
      <c r="H14" s="335"/>
      <c r="I14" s="335">
        <v>591334.41274000006</v>
      </c>
      <c r="J14" s="335">
        <v>89587.318329999995</v>
      </c>
      <c r="K14" s="335">
        <v>57198.855620000002</v>
      </c>
      <c r="L14" s="335">
        <v>4423.7219400000004</v>
      </c>
      <c r="M14" s="335">
        <v>47259.643640000002</v>
      </c>
      <c r="N14" s="335">
        <v>26967.180039999999</v>
      </c>
      <c r="O14" s="335">
        <v>620837.09745</v>
      </c>
      <c r="P14" s="335">
        <v>82835.536470000006</v>
      </c>
      <c r="Q14" s="335">
        <v>4331.2425599999997</v>
      </c>
      <c r="R14" s="335"/>
      <c r="S14" s="335"/>
      <c r="T14" s="335"/>
      <c r="U14" s="335">
        <v>181.17904999999999</v>
      </c>
      <c r="V14" s="335"/>
      <c r="W14" s="335"/>
      <c r="X14" s="335">
        <v>32925.703939999999</v>
      </c>
      <c r="Y14" s="354">
        <f>SUM(D14:X14)</f>
        <v>1899351.4089299997</v>
      </c>
    </row>
    <row r="15" spans="1:25" s="68" customFormat="1" ht="14.25" customHeight="1" x14ac:dyDescent="0.15">
      <c r="B15" s="345">
        <v>8</v>
      </c>
      <c r="C15" s="352" t="s">
        <v>274</v>
      </c>
      <c r="D15" s="335">
        <v>105288.21191</v>
      </c>
      <c r="E15" s="335">
        <v>17492.177589999999</v>
      </c>
      <c r="F15" s="335">
        <v>126030.06977</v>
      </c>
      <c r="G15" s="335">
        <v>9317.9160100000008</v>
      </c>
      <c r="H15" s="335">
        <v>13035.452090000001</v>
      </c>
      <c r="I15" s="335">
        <v>422030.66600999999</v>
      </c>
      <c r="J15" s="335">
        <v>209550.04136</v>
      </c>
      <c r="K15" s="335">
        <v>79754.017699999997</v>
      </c>
      <c r="L15" s="335">
        <v>41059.356930000002</v>
      </c>
      <c r="M15" s="335">
        <v>25446.7742</v>
      </c>
      <c r="N15" s="335">
        <v>31742.562470000001</v>
      </c>
      <c r="O15" s="335">
        <v>812581.73502000002</v>
      </c>
      <c r="P15" s="335">
        <v>135416.43719999999</v>
      </c>
      <c r="Q15" s="335">
        <v>36937.107129999997</v>
      </c>
      <c r="R15" s="335"/>
      <c r="S15" s="335">
        <v>21543.03487</v>
      </c>
      <c r="T15" s="335">
        <v>26312.739259999998</v>
      </c>
      <c r="U15" s="335">
        <v>68148.98775</v>
      </c>
      <c r="V15" s="335">
        <v>27565.658490000002</v>
      </c>
      <c r="W15" s="335">
        <v>1592.6209699999999</v>
      </c>
      <c r="X15" s="335">
        <v>1376392.6344999999</v>
      </c>
      <c r="Y15" s="354">
        <f t="shared" ref="Y15:Y22" si="0">SUM(D15:X15)</f>
        <v>3587238.2012299998</v>
      </c>
    </row>
    <row r="16" spans="1:25" s="68" customFormat="1" ht="14.25" customHeight="1" x14ac:dyDescent="0.15">
      <c r="B16" s="345"/>
      <c r="C16" s="352" t="s">
        <v>650</v>
      </c>
      <c r="D16" s="335"/>
      <c r="E16" s="335"/>
      <c r="F16" s="335"/>
      <c r="G16" s="335"/>
      <c r="H16" s="335"/>
      <c r="I16" s="335"/>
      <c r="J16" s="335"/>
      <c r="K16" s="335"/>
      <c r="L16" s="335"/>
      <c r="M16" s="335"/>
      <c r="N16" s="335">
        <v>71870.962100000004</v>
      </c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54">
        <f>SUM(D16:X16)</f>
        <v>71870.962100000004</v>
      </c>
    </row>
    <row r="17" spans="2:25" s="68" customFormat="1" ht="14.25" customHeight="1" x14ac:dyDescent="0.15">
      <c r="B17" s="345">
        <v>9</v>
      </c>
      <c r="C17" s="352" t="s">
        <v>272</v>
      </c>
      <c r="D17" s="335">
        <v>181.13767999999999</v>
      </c>
      <c r="E17" s="335"/>
      <c r="F17" s="335">
        <v>2509.8216299999999</v>
      </c>
      <c r="G17" s="335"/>
      <c r="H17" s="335"/>
      <c r="I17" s="335">
        <v>2048.1538700000001</v>
      </c>
      <c r="J17" s="335">
        <v>10719.63416</v>
      </c>
      <c r="K17" s="335">
        <v>96.483850000000004</v>
      </c>
      <c r="L17" s="335">
        <v>5910.1027299999996</v>
      </c>
      <c r="M17" s="335"/>
      <c r="N17" s="335"/>
      <c r="O17" s="335">
        <v>12183.133809999999</v>
      </c>
      <c r="P17" s="335">
        <v>1013.71579</v>
      </c>
      <c r="Q17" s="335"/>
      <c r="R17" s="335"/>
      <c r="S17" s="335"/>
      <c r="T17" s="335"/>
      <c r="U17" s="335"/>
      <c r="V17" s="335"/>
      <c r="W17" s="335"/>
      <c r="X17" s="335">
        <v>27804.041260000002</v>
      </c>
      <c r="Y17" s="354">
        <f t="shared" si="0"/>
        <v>62466.224780000004</v>
      </c>
    </row>
    <row r="18" spans="2:25" s="68" customFormat="1" ht="14.25" customHeight="1" x14ac:dyDescent="0.15">
      <c r="B18" s="345">
        <v>10</v>
      </c>
      <c r="C18" s="352" t="s">
        <v>276</v>
      </c>
      <c r="D18" s="335"/>
      <c r="E18" s="335"/>
      <c r="F18" s="335">
        <v>2250</v>
      </c>
      <c r="G18" s="335"/>
      <c r="H18" s="335"/>
      <c r="I18" s="335">
        <v>4770</v>
      </c>
      <c r="J18" s="335">
        <v>9360</v>
      </c>
      <c r="K18" s="335"/>
      <c r="L18" s="335">
        <v>1777.5</v>
      </c>
      <c r="M18" s="335">
        <v>1800</v>
      </c>
      <c r="N18" s="335"/>
      <c r="O18" s="335"/>
      <c r="P18" s="335">
        <v>4764.1985999999997</v>
      </c>
      <c r="Q18" s="335">
        <v>5748.75</v>
      </c>
      <c r="R18" s="335">
        <v>1.8849999999999999E-2</v>
      </c>
      <c r="S18" s="335"/>
      <c r="T18" s="335"/>
      <c r="U18" s="335">
        <v>1620</v>
      </c>
      <c r="V18" s="335"/>
      <c r="W18" s="335"/>
      <c r="X18" s="335"/>
      <c r="Y18" s="354">
        <f t="shared" si="0"/>
        <v>32090.46745</v>
      </c>
    </row>
    <row r="19" spans="2:25" s="68" customFormat="1" ht="14.25" customHeight="1" x14ac:dyDescent="0.15">
      <c r="B19" s="345">
        <v>11</v>
      </c>
      <c r="C19" s="352" t="s">
        <v>277</v>
      </c>
      <c r="D19" s="335"/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>
        <v>30000.000619999999</v>
      </c>
      <c r="S19" s="335"/>
      <c r="T19" s="335"/>
      <c r="U19" s="335"/>
      <c r="V19" s="335"/>
      <c r="W19" s="335"/>
      <c r="X19" s="335"/>
      <c r="Y19" s="354">
        <f t="shared" si="0"/>
        <v>30000.000619999999</v>
      </c>
    </row>
    <row r="20" spans="2:25" s="68" customFormat="1" ht="14.25" customHeight="1" thickBot="1" x14ac:dyDescent="0.2">
      <c r="B20" s="345">
        <v>12</v>
      </c>
      <c r="C20" s="353" t="s">
        <v>273</v>
      </c>
      <c r="D20" s="335">
        <v>224625.20180000001</v>
      </c>
      <c r="E20" s="335"/>
      <c r="F20" s="335">
        <v>134404.5048</v>
      </c>
      <c r="G20" s="335">
        <v>51566.595999999998</v>
      </c>
      <c r="H20" s="335"/>
      <c r="I20" s="335">
        <v>903248.06788999995</v>
      </c>
      <c r="J20" s="335">
        <v>70270.808000000005</v>
      </c>
      <c r="K20" s="335">
        <v>34861.826249999998</v>
      </c>
      <c r="L20" s="335">
        <v>45860.800000000003</v>
      </c>
      <c r="M20" s="335">
        <v>1540.617</v>
      </c>
      <c r="N20" s="335">
        <v>105276.173</v>
      </c>
      <c r="O20" s="335">
        <v>4342290.2656300003</v>
      </c>
      <c r="P20" s="335">
        <v>111897.249</v>
      </c>
      <c r="Q20" s="335">
        <v>38735.856</v>
      </c>
      <c r="R20" s="335"/>
      <c r="S20" s="335">
        <v>13784.291999999999</v>
      </c>
      <c r="T20" s="335">
        <v>75022.170119999995</v>
      </c>
      <c r="U20" s="335">
        <v>10690.263999999999</v>
      </c>
      <c r="V20" s="335">
        <v>12782.644060000001</v>
      </c>
      <c r="W20" s="335"/>
      <c r="X20" s="335">
        <v>16108617.610370001</v>
      </c>
      <c r="Y20" s="354">
        <f t="shared" si="0"/>
        <v>22285474.945920002</v>
      </c>
    </row>
    <row r="21" spans="2:25" s="68" customFormat="1" ht="14.25" customHeight="1" x14ac:dyDescent="0.2">
      <c r="B21" s="62">
        <v>22</v>
      </c>
      <c r="C21" s="347"/>
      <c r="D21" s="170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54">
        <f t="shared" si="0"/>
        <v>0</v>
      </c>
    </row>
    <row r="22" spans="2:25" s="68" customFormat="1" ht="14.25" customHeight="1" x14ac:dyDescent="0.2">
      <c r="B22" s="62">
        <v>23</v>
      </c>
      <c r="C22" s="318" t="s">
        <v>62</v>
      </c>
      <c r="D22" s="170">
        <f>SUM(D14:D21)</f>
        <v>355052.87654000003</v>
      </c>
      <c r="E22" s="170">
        <f t="shared" ref="E22:X22" si="1">SUM(E14:E21)</f>
        <v>33608.805899999999</v>
      </c>
      <c r="F22" s="170">
        <f t="shared" si="1"/>
        <v>440965.88215000002</v>
      </c>
      <c r="G22" s="170">
        <f t="shared" si="1"/>
        <v>185507.58974999998</v>
      </c>
      <c r="H22" s="170">
        <f t="shared" si="1"/>
        <v>13035.452090000001</v>
      </c>
      <c r="I22" s="170">
        <f t="shared" si="1"/>
        <v>1923431.30051</v>
      </c>
      <c r="J22" s="170">
        <f t="shared" si="1"/>
        <v>389487.80185000005</v>
      </c>
      <c r="K22" s="170">
        <f t="shared" si="1"/>
        <v>171911.18342000002</v>
      </c>
      <c r="L22" s="170">
        <f t="shared" si="1"/>
        <v>99031.481599999999</v>
      </c>
      <c r="M22" s="170">
        <f t="shared" si="1"/>
        <v>76047.034840000008</v>
      </c>
      <c r="N22" s="170">
        <f t="shared" si="1"/>
        <v>235856.87761</v>
      </c>
      <c r="O22" s="170">
        <f t="shared" si="1"/>
        <v>5787892.2319100006</v>
      </c>
      <c r="P22" s="170">
        <f t="shared" si="1"/>
        <v>335927.13705999998</v>
      </c>
      <c r="Q22" s="170">
        <f t="shared" si="1"/>
        <v>85752.955690000003</v>
      </c>
      <c r="R22" s="170">
        <f t="shared" si="1"/>
        <v>30000.019469999999</v>
      </c>
      <c r="S22" s="170">
        <f t="shared" si="1"/>
        <v>35327.326869999997</v>
      </c>
      <c r="T22" s="170">
        <f t="shared" si="1"/>
        <v>101334.90938</v>
      </c>
      <c r="U22" s="170">
        <f t="shared" si="1"/>
        <v>80640.430800000002</v>
      </c>
      <c r="V22" s="170">
        <f t="shared" si="1"/>
        <v>40348.30255</v>
      </c>
      <c r="W22" s="170">
        <f t="shared" si="1"/>
        <v>1592.6209699999999</v>
      </c>
      <c r="X22" s="170">
        <f t="shared" si="1"/>
        <v>17545739.99007</v>
      </c>
      <c r="Y22" s="354">
        <f t="shared" si="0"/>
        <v>27968492.211029999</v>
      </c>
    </row>
    <row r="23" spans="2:25" s="68" customFormat="1" ht="14.25" customHeight="1" x14ac:dyDescent="0.2">
      <c r="B23" s="62">
        <v>24</v>
      </c>
      <c r="C23" s="318" t="s">
        <v>47</v>
      </c>
      <c r="D23" s="170">
        <f>D22</f>
        <v>355052.87654000003</v>
      </c>
      <c r="E23" s="170">
        <f t="shared" ref="E23:Y23" si="2">E22</f>
        <v>33608.805899999999</v>
      </c>
      <c r="F23" s="170">
        <f t="shared" si="2"/>
        <v>440965.88215000002</v>
      </c>
      <c r="G23" s="170">
        <f t="shared" si="2"/>
        <v>185507.58974999998</v>
      </c>
      <c r="H23" s="170">
        <f t="shared" si="2"/>
        <v>13035.452090000001</v>
      </c>
      <c r="I23" s="170">
        <f t="shared" si="2"/>
        <v>1923431.30051</v>
      </c>
      <c r="J23" s="170">
        <f t="shared" si="2"/>
        <v>389487.80185000005</v>
      </c>
      <c r="K23" s="170">
        <f t="shared" si="2"/>
        <v>171911.18342000002</v>
      </c>
      <c r="L23" s="170">
        <f t="shared" si="2"/>
        <v>99031.481599999999</v>
      </c>
      <c r="M23" s="170">
        <f t="shared" si="2"/>
        <v>76047.034840000008</v>
      </c>
      <c r="N23" s="170">
        <f t="shared" si="2"/>
        <v>235856.87761</v>
      </c>
      <c r="O23" s="170">
        <f t="shared" si="2"/>
        <v>5787892.2319100006</v>
      </c>
      <c r="P23" s="170">
        <f t="shared" si="2"/>
        <v>335927.13705999998</v>
      </c>
      <c r="Q23" s="170">
        <f t="shared" si="2"/>
        <v>85752.955690000003</v>
      </c>
      <c r="R23" s="170">
        <f t="shared" si="2"/>
        <v>30000.019469999999</v>
      </c>
      <c r="S23" s="170">
        <f t="shared" si="2"/>
        <v>35327.326869999997</v>
      </c>
      <c r="T23" s="170">
        <f t="shared" si="2"/>
        <v>101334.90938</v>
      </c>
      <c r="U23" s="170">
        <f t="shared" si="2"/>
        <v>80640.430800000002</v>
      </c>
      <c r="V23" s="170">
        <f t="shared" si="2"/>
        <v>40348.30255</v>
      </c>
      <c r="W23" s="170">
        <f t="shared" si="2"/>
        <v>1592.6209699999999</v>
      </c>
      <c r="X23" s="170">
        <f t="shared" si="2"/>
        <v>17545739.99007</v>
      </c>
      <c r="Y23" s="170">
        <f t="shared" si="2"/>
        <v>27968492.211029999</v>
      </c>
    </row>
    <row r="24" spans="2:25" s="68" customFormat="1" ht="14.25" customHeight="1" x14ac:dyDescent="0.2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2:25" s="68" customFormat="1" ht="14.2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2:25" s="68" customFormat="1" ht="14.2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2:25" s="68" customFormat="1" ht="14.2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2:25" s="68" customFormat="1" ht="14.25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2:25" s="68" customFormat="1" ht="14.2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2:25" s="68" customFormat="1" ht="14.25" customHeight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2:25" s="68" customFormat="1" ht="14.2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2:25" s="68" customFormat="1" ht="14.2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</sheetData>
  <pageMargins left="0.7" right="0.7" top="0.75" bottom="0.75" header="0.3" footer="0.3"/>
  <pageSetup paperSize="9" orientation="portrait" verticalDpi="0" r:id="rId1"/>
  <headerFooter>
    <oddHeader>&amp;R&amp;"Calibri"&amp;12&amp;K008A00I N T E R N&amp;1#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1">
    <tabColor rgb="FF00B050"/>
  </sheetPr>
  <dimension ref="A1:I32"/>
  <sheetViews>
    <sheetView topLeftCell="A7" zoomScaleNormal="100" workbookViewId="0">
      <selection activeCell="D3" sqref="D3"/>
    </sheetView>
  </sheetViews>
  <sheetFormatPr baseColWidth="10" defaultRowHeight="14.25" x14ac:dyDescent="0.2"/>
  <cols>
    <col min="1" max="2" width="4.28515625" style="18" customWidth="1"/>
    <col min="3" max="3" width="45.28515625" style="18" bestFit="1" customWidth="1"/>
    <col min="4" max="9" width="14.28515625" style="18" customWidth="1"/>
    <col min="10" max="16384" width="11.42578125" style="18"/>
  </cols>
  <sheetData>
    <row r="1" spans="1:9" ht="18.75" customHeight="1" x14ac:dyDescent="0.2"/>
    <row r="2" spans="1:9" ht="18.75" customHeight="1" x14ac:dyDescent="0.2">
      <c r="A2" s="19" t="s">
        <v>6</v>
      </c>
      <c r="B2" s="20"/>
      <c r="C2" s="20"/>
      <c r="D2" s="21"/>
      <c r="E2" s="21"/>
      <c r="I2" s="20"/>
    </row>
    <row r="3" spans="1:9" ht="14.25" customHeight="1" x14ac:dyDescent="0.2">
      <c r="A3" s="19"/>
      <c r="B3" s="20"/>
      <c r="C3" s="20"/>
      <c r="D3" s="21"/>
      <c r="E3" s="21"/>
      <c r="I3" s="20"/>
    </row>
    <row r="4" spans="1:9" ht="14.25" customHeight="1" x14ac:dyDescent="0.2">
      <c r="A4" s="19"/>
      <c r="B4" s="22" t="s">
        <v>455</v>
      </c>
      <c r="C4" s="23"/>
      <c r="D4" s="21"/>
      <c r="E4" s="21"/>
      <c r="I4" s="23"/>
    </row>
    <row r="5" spans="1:9" ht="14.25" customHeight="1" thickBot="1" x14ac:dyDescent="0.25">
      <c r="A5" s="19"/>
      <c r="B5" s="20"/>
      <c r="C5" s="20"/>
      <c r="D5" s="21"/>
      <c r="E5" s="21"/>
    </row>
    <row r="6" spans="1:9" ht="14.25" customHeight="1" x14ac:dyDescent="0.2">
      <c r="B6" s="68"/>
      <c r="C6" s="68"/>
      <c r="D6" s="69" t="s">
        <v>43</v>
      </c>
      <c r="E6" s="27" t="s">
        <v>44</v>
      </c>
      <c r="F6" s="27" t="s">
        <v>45</v>
      </c>
      <c r="G6" s="27" t="s">
        <v>48</v>
      </c>
      <c r="H6" s="27" t="s">
        <v>49</v>
      </c>
      <c r="I6" s="58" t="s">
        <v>50</v>
      </c>
    </row>
    <row r="7" spans="1:9" ht="14.25" customHeight="1" x14ac:dyDescent="0.2">
      <c r="B7" s="70"/>
      <c r="C7" s="70"/>
      <c r="D7" s="640" t="s">
        <v>68</v>
      </c>
      <c r="E7" s="641"/>
      <c r="F7" s="641"/>
      <c r="G7" s="641"/>
      <c r="H7" s="641"/>
      <c r="I7" s="642"/>
    </row>
    <row r="8" spans="1:9" ht="14.25" customHeight="1" thickBot="1" x14ac:dyDescent="0.25">
      <c r="B8" s="71"/>
      <c r="C8" s="72"/>
      <c r="D8" s="73" t="s">
        <v>69</v>
      </c>
      <c r="E8" s="14" t="s">
        <v>70</v>
      </c>
      <c r="F8" s="14" t="s">
        <v>71</v>
      </c>
      <c r="G8" s="14" t="s">
        <v>72</v>
      </c>
      <c r="H8" s="14" t="s">
        <v>73</v>
      </c>
      <c r="I8" s="74" t="s">
        <v>47</v>
      </c>
    </row>
    <row r="9" spans="1:9" ht="14.25" customHeight="1" x14ac:dyDescent="0.2">
      <c r="B9" s="60">
        <v>1</v>
      </c>
      <c r="C9" s="15" t="s">
        <v>54</v>
      </c>
      <c r="D9" s="101"/>
      <c r="E9" s="148"/>
      <c r="F9" s="148"/>
      <c r="G9" s="148"/>
      <c r="H9" s="148"/>
      <c r="I9" s="102"/>
    </row>
    <row r="10" spans="1:9" ht="14.25" customHeight="1" x14ac:dyDescent="0.2">
      <c r="B10" s="61">
        <v>2</v>
      </c>
      <c r="C10" s="16" t="s">
        <v>55</v>
      </c>
      <c r="D10" s="103">
        <v>71870.962100000004</v>
      </c>
      <c r="E10" s="149"/>
      <c r="F10" s="149"/>
      <c r="G10" s="149"/>
      <c r="H10" s="149"/>
      <c r="I10" s="99">
        <v>71870.962100000004</v>
      </c>
    </row>
    <row r="11" spans="1:9" ht="14.25" customHeight="1" x14ac:dyDescent="0.2">
      <c r="B11" s="61">
        <v>3</v>
      </c>
      <c r="C11" s="16" t="s">
        <v>56</v>
      </c>
      <c r="D11" s="103"/>
      <c r="E11" s="149"/>
      <c r="F11" s="149"/>
      <c r="G11" s="149"/>
      <c r="H11" s="149"/>
      <c r="I11" s="99"/>
    </row>
    <row r="12" spans="1:9" ht="14.25" customHeight="1" x14ac:dyDescent="0.2">
      <c r="B12" s="61">
        <v>4</v>
      </c>
      <c r="C12" s="16" t="s">
        <v>57</v>
      </c>
      <c r="D12" s="103"/>
      <c r="E12" s="149"/>
      <c r="F12" s="149"/>
      <c r="G12" s="149"/>
      <c r="H12" s="149"/>
      <c r="I12" s="99"/>
    </row>
    <row r="13" spans="1:9" ht="14.25" customHeight="1" x14ac:dyDescent="0.2">
      <c r="B13" s="61">
        <v>5</v>
      </c>
      <c r="C13" s="16" t="s">
        <v>58</v>
      </c>
      <c r="D13" s="103"/>
      <c r="E13" s="156"/>
      <c r="F13" s="156"/>
      <c r="G13" s="156"/>
      <c r="H13" s="156"/>
      <c r="I13" s="157"/>
    </row>
    <row r="14" spans="1:9" ht="14.25" customHeight="1" thickBot="1" x14ac:dyDescent="0.25">
      <c r="B14" s="63">
        <v>6</v>
      </c>
      <c r="C14" s="66" t="s">
        <v>59</v>
      </c>
      <c r="D14" s="158"/>
      <c r="E14" s="153"/>
      <c r="F14" s="153"/>
      <c r="G14" s="153"/>
      <c r="H14" s="153"/>
      <c r="I14" s="154"/>
    </row>
    <row r="15" spans="1:9" ht="14.25" customHeight="1" thickBot="1" x14ac:dyDescent="0.25">
      <c r="B15" s="61">
        <v>7</v>
      </c>
      <c r="C15" s="355"/>
      <c r="D15" s="103"/>
      <c r="E15" s="156"/>
      <c r="F15" s="156"/>
      <c r="G15" s="156"/>
      <c r="H15" s="156"/>
      <c r="I15" s="157"/>
    </row>
    <row r="16" spans="1:9" ht="14.25" customHeight="1" x14ac:dyDescent="0.2">
      <c r="B16" s="327">
        <v>8</v>
      </c>
      <c r="C16" s="348" t="s">
        <v>277</v>
      </c>
      <c r="D16" s="356">
        <v>6.2E-4</v>
      </c>
      <c r="E16" s="156"/>
      <c r="F16" s="156"/>
      <c r="G16" s="156"/>
      <c r="H16" s="156"/>
      <c r="I16" s="157">
        <v>6.2E-4</v>
      </c>
    </row>
    <row r="17" spans="2:9" ht="14.25" customHeight="1" x14ac:dyDescent="0.2">
      <c r="B17" s="327">
        <v>9</v>
      </c>
      <c r="C17" s="349" t="s">
        <v>273</v>
      </c>
      <c r="D17" s="356">
        <v>20962158.95118</v>
      </c>
      <c r="E17" s="156"/>
      <c r="F17" s="156"/>
      <c r="G17" s="156"/>
      <c r="H17" s="156"/>
      <c r="I17" s="157">
        <v>20962158.95118</v>
      </c>
    </row>
    <row r="18" spans="2:9" ht="14.25" customHeight="1" x14ac:dyDescent="0.2">
      <c r="B18" s="327">
        <v>10</v>
      </c>
      <c r="C18" s="349" t="s">
        <v>275</v>
      </c>
      <c r="D18" s="356">
        <v>1281706.24514</v>
      </c>
      <c r="E18" s="156"/>
      <c r="F18" s="156"/>
      <c r="G18" s="156"/>
      <c r="H18" s="156"/>
      <c r="I18" s="157">
        <v>1281706.24514</v>
      </c>
    </row>
    <row r="19" spans="2:9" ht="14.25" customHeight="1" x14ac:dyDescent="0.2">
      <c r="B19" s="327">
        <v>11</v>
      </c>
      <c r="C19" s="349" t="s">
        <v>274</v>
      </c>
      <c r="D19" s="356">
        <v>3113235.2393299998</v>
      </c>
      <c r="E19" s="156"/>
      <c r="F19" s="156"/>
      <c r="G19" s="156"/>
      <c r="H19" s="156"/>
      <c r="I19" s="157">
        <v>3113235.2393299998</v>
      </c>
    </row>
    <row r="20" spans="2:9" ht="14.25" customHeight="1" x14ac:dyDescent="0.2">
      <c r="B20" s="327">
        <v>12</v>
      </c>
      <c r="C20" s="349" t="s">
        <v>272</v>
      </c>
      <c r="D20" s="356">
        <v>62244.10959</v>
      </c>
      <c r="E20" s="156"/>
      <c r="F20" s="156"/>
      <c r="G20" s="156"/>
      <c r="H20" s="156"/>
      <c r="I20" s="157">
        <v>62244.10959</v>
      </c>
    </row>
    <row r="21" spans="2:9" ht="14.25" customHeight="1" thickBot="1" x14ac:dyDescent="0.25">
      <c r="B21" s="327">
        <v>13</v>
      </c>
      <c r="C21" s="350" t="s">
        <v>276</v>
      </c>
      <c r="D21" s="356">
        <v>32090.46745</v>
      </c>
      <c r="E21" s="156"/>
      <c r="F21" s="156"/>
      <c r="G21" s="156"/>
      <c r="H21" s="156"/>
      <c r="I21" s="157">
        <v>32090.46745</v>
      </c>
    </row>
    <row r="22" spans="2:9" ht="14.25" customHeight="1" x14ac:dyDescent="0.2">
      <c r="B22" s="61">
        <v>14</v>
      </c>
      <c r="C22" s="15"/>
      <c r="D22" s="103"/>
      <c r="E22" s="156"/>
      <c r="F22" s="156"/>
      <c r="G22" s="156"/>
      <c r="H22" s="156"/>
      <c r="I22" s="157"/>
    </row>
    <row r="23" spans="2:9" ht="14.25" customHeight="1" x14ac:dyDescent="0.2">
      <c r="B23" s="61">
        <v>15</v>
      </c>
      <c r="C23" s="16"/>
      <c r="D23" s="103"/>
      <c r="E23" s="156"/>
      <c r="F23" s="156"/>
      <c r="G23" s="156"/>
      <c r="H23" s="156"/>
      <c r="I23" s="157"/>
    </row>
    <row r="24" spans="2:9" ht="14.25" customHeight="1" x14ac:dyDescent="0.2">
      <c r="B24" s="61">
        <v>16</v>
      </c>
      <c r="C24" s="16"/>
      <c r="D24" s="103"/>
      <c r="E24" s="156"/>
      <c r="F24" s="156"/>
      <c r="G24" s="156"/>
      <c r="H24" s="156"/>
      <c r="I24" s="157"/>
    </row>
    <row r="25" spans="2:9" ht="14.25" customHeight="1" x14ac:dyDescent="0.2">
      <c r="B25" s="61">
        <v>17</v>
      </c>
      <c r="C25" s="16"/>
      <c r="D25" s="103"/>
      <c r="E25" s="156"/>
      <c r="F25" s="156"/>
      <c r="G25" s="156"/>
      <c r="H25" s="156"/>
      <c r="I25" s="157"/>
    </row>
    <row r="26" spans="2:9" ht="14.25" customHeight="1" x14ac:dyDescent="0.2">
      <c r="B26" s="61">
        <v>18</v>
      </c>
      <c r="C26" s="16"/>
      <c r="D26" s="103"/>
      <c r="E26" s="156"/>
      <c r="F26" s="156"/>
      <c r="G26" s="156"/>
      <c r="H26" s="156"/>
      <c r="I26" s="157"/>
    </row>
    <row r="27" spans="2:9" ht="14.25" customHeight="1" x14ac:dyDescent="0.2">
      <c r="B27" s="61">
        <v>19</v>
      </c>
      <c r="C27" s="16"/>
      <c r="D27" s="103"/>
      <c r="E27" s="156"/>
      <c r="F27" s="156"/>
      <c r="G27" s="156"/>
      <c r="H27" s="156"/>
      <c r="I27" s="157"/>
    </row>
    <row r="28" spans="2:9" ht="14.25" customHeight="1" x14ac:dyDescent="0.2">
      <c r="B28" s="61">
        <v>20</v>
      </c>
      <c r="C28" s="16"/>
      <c r="D28" s="103"/>
      <c r="E28" s="156"/>
      <c r="F28" s="156"/>
      <c r="G28" s="156"/>
      <c r="H28" s="156"/>
      <c r="I28" s="157"/>
    </row>
    <row r="29" spans="2:9" ht="14.25" customHeight="1" x14ac:dyDescent="0.2">
      <c r="B29" s="61">
        <v>21</v>
      </c>
      <c r="C29" s="16"/>
      <c r="D29" s="103"/>
      <c r="E29" s="156"/>
      <c r="F29" s="156"/>
      <c r="G29" s="156"/>
      <c r="H29" s="156"/>
      <c r="I29" s="157"/>
    </row>
    <row r="30" spans="2:9" ht="14.25" customHeight="1" x14ac:dyDescent="0.2">
      <c r="B30" s="61">
        <v>22</v>
      </c>
      <c r="C30" s="16"/>
      <c r="D30" s="103"/>
      <c r="E30" s="156"/>
      <c r="F30" s="156"/>
      <c r="G30" s="156"/>
      <c r="H30" s="156"/>
      <c r="I30" s="157"/>
    </row>
    <row r="31" spans="2:9" ht="14.25" customHeight="1" x14ac:dyDescent="0.2">
      <c r="B31" s="61">
        <v>23</v>
      </c>
      <c r="C31" s="319" t="s">
        <v>264</v>
      </c>
      <c r="D31" s="103">
        <f>SUM(D9:D30)</f>
        <v>25523305.975410003</v>
      </c>
      <c r="E31" s="156"/>
      <c r="F31" s="156"/>
      <c r="G31" s="156"/>
      <c r="H31" s="156"/>
      <c r="I31" s="157">
        <f>SUM(I9:I21)</f>
        <v>25523305.975410003</v>
      </c>
    </row>
    <row r="32" spans="2:9" ht="14.25" customHeight="1" x14ac:dyDescent="0.2">
      <c r="B32" s="61">
        <v>24</v>
      </c>
      <c r="C32" s="319" t="s">
        <v>47</v>
      </c>
      <c r="D32" s="103">
        <f>D31</f>
        <v>25523305.975410003</v>
      </c>
      <c r="E32" s="156"/>
      <c r="F32" s="156"/>
      <c r="G32" s="156"/>
      <c r="H32" s="156"/>
      <c r="I32" s="157">
        <f>I31</f>
        <v>25523305.975410003</v>
      </c>
    </row>
  </sheetData>
  <mergeCells count="1">
    <mergeCell ref="D7:I7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H16"/>
  <sheetViews>
    <sheetView topLeftCell="E1" workbookViewId="0">
      <selection activeCell="H25" sqref="H25"/>
    </sheetView>
  </sheetViews>
  <sheetFormatPr baseColWidth="10" defaultRowHeight="12.75" x14ac:dyDescent="0.2"/>
  <cols>
    <col min="2" max="2" width="39.5703125" bestFit="1" customWidth="1"/>
    <col min="3" max="3" width="22.140625" bestFit="1" customWidth="1"/>
    <col min="4" max="4" width="24.85546875" bestFit="1" customWidth="1"/>
    <col min="5" max="5" width="22.42578125" bestFit="1" customWidth="1"/>
    <col min="6" max="6" width="22.7109375" bestFit="1" customWidth="1"/>
    <col min="7" max="7" width="31.140625" bestFit="1" customWidth="1"/>
    <col min="8" max="8" width="22.5703125" bestFit="1" customWidth="1"/>
  </cols>
  <sheetData>
    <row r="1" spans="2:8" ht="15" x14ac:dyDescent="0.2">
      <c r="B1" s="357" t="s">
        <v>7</v>
      </c>
    </row>
    <row r="3" spans="2:8" ht="13.5" thickBot="1" x14ac:dyDescent="0.25">
      <c r="C3" s="168"/>
      <c r="D3" s="168"/>
      <c r="E3" s="168"/>
      <c r="F3" s="168"/>
      <c r="G3" s="168"/>
      <c r="H3" s="168"/>
    </row>
    <row r="4" spans="2:8" x14ac:dyDescent="0.2">
      <c r="B4" s="359" t="s">
        <v>265</v>
      </c>
      <c r="C4" s="360" t="s">
        <v>266</v>
      </c>
      <c r="D4" s="360" t="s">
        <v>267</v>
      </c>
      <c r="E4" s="360" t="s">
        <v>268</v>
      </c>
      <c r="F4" s="360" t="s">
        <v>269</v>
      </c>
      <c r="G4" s="360" t="s">
        <v>270</v>
      </c>
      <c r="H4" s="361" t="s">
        <v>271</v>
      </c>
    </row>
    <row r="5" spans="2:8" x14ac:dyDescent="0.2">
      <c r="B5" s="374" t="s">
        <v>276</v>
      </c>
      <c r="C5" s="565" t="s">
        <v>680</v>
      </c>
      <c r="D5" s="565"/>
      <c r="E5" s="375">
        <v>32090.4486</v>
      </c>
      <c r="F5" s="375" t="s">
        <v>82</v>
      </c>
      <c r="G5" s="375" t="s">
        <v>82</v>
      </c>
      <c r="H5" s="566"/>
    </row>
    <row r="6" spans="2:8" x14ac:dyDescent="0.2">
      <c r="B6" s="374" t="s">
        <v>273</v>
      </c>
      <c r="C6" s="565" t="s">
        <v>680</v>
      </c>
      <c r="D6" s="565"/>
      <c r="E6" s="375">
        <v>4995725.3956300002</v>
      </c>
      <c r="F6" s="375" t="s">
        <v>82</v>
      </c>
      <c r="G6" s="375" t="s">
        <v>82</v>
      </c>
      <c r="H6" s="566"/>
    </row>
    <row r="7" spans="2:8" x14ac:dyDescent="0.2">
      <c r="B7" s="374" t="s">
        <v>277</v>
      </c>
      <c r="C7" s="565"/>
      <c r="D7" s="565"/>
      <c r="E7" s="375">
        <v>30000.000619999999</v>
      </c>
      <c r="F7" s="375" t="s">
        <v>82</v>
      </c>
      <c r="G7" s="375" t="s">
        <v>82</v>
      </c>
      <c r="H7" s="566"/>
    </row>
    <row r="8" spans="2:8" x14ac:dyDescent="0.2">
      <c r="B8" s="374" t="s">
        <v>272</v>
      </c>
      <c r="C8" s="565"/>
      <c r="D8" s="565"/>
      <c r="E8" s="375" t="s">
        <v>82</v>
      </c>
      <c r="F8" s="375">
        <v>55193.836499999998</v>
      </c>
      <c r="G8" s="375">
        <v>10218.896000000001</v>
      </c>
      <c r="H8" s="566"/>
    </row>
    <row r="9" spans="2:8" x14ac:dyDescent="0.2">
      <c r="B9" s="374" t="s">
        <v>276</v>
      </c>
      <c r="C9" s="565"/>
      <c r="D9" s="565"/>
      <c r="E9" s="375" t="s">
        <v>82</v>
      </c>
      <c r="F9" s="375" t="s">
        <v>82</v>
      </c>
      <c r="G9" s="375" t="s">
        <v>82</v>
      </c>
      <c r="H9" s="566"/>
    </row>
    <row r="10" spans="2:8" x14ac:dyDescent="0.2">
      <c r="B10" s="374" t="s">
        <v>274</v>
      </c>
      <c r="C10" s="565"/>
      <c r="D10" s="565"/>
      <c r="E10" s="375">
        <v>1733268.95086</v>
      </c>
      <c r="F10" s="375" t="s">
        <v>82</v>
      </c>
      <c r="G10" s="375" t="s">
        <v>82</v>
      </c>
      <c r="H10" s="566"/>
    </row>
    <row r="11" spans="2:8" x14ac:dyDescent="0.2">
      <c r="B11" s="374" t="s">
        <v>273</v>
      </c>
      <c r="C11" s="565"/>
      <c r="D11" s="565"/>
      <c r="E11" s="375">
        <v>17289749.55029</v>
      </c>
      <c r="F11" s="375" t="s">
        <v>82</v>
      </c>
      <c r="G11" s="375" t="s">
        <v>82</v>
      </c>
      <c r="H11" s="566"/>
    </row>
    <row r="12" spans="2:8" x14ac:dyDescent="0.2">
      <c r="B12" s="362" t="s">
        <v>274</v>
      </c>
      <c r="C12" s="358" t="s">
        <v>680</v>
      </c>
      <c r="D12" s="358"/>
      <c r="E12" s="369">
        <v>1853969.25037</v>
      </c>
      <c r="F12" s="369" t="s">
        <v>82</v>
      </c>
      <c r="G12" s="369" t="s">
        <v>82</v>
      </c>
      <c r="H12" s="342" t="s">
        <v>82</v>
      </c>
    </row>
    <row r="13" spans="2:8" x14ac:dyDescent="0.2">
      <c r="B13" s="362" t="s">
        <v>275</v>
      </c>
      <c r="C13" s="358" t="s">
        <v>680</v>
      </c>
      <c r="D13" s="358"/>
      <c r="E13" s="369">
        <v>1749732.3665199999</v>
      </c>
      <c r="F13" s="369" t="s">
        <v>82</v>
      </c>
      <c r="G13" s="369" t="s">
        <v>82</v>
      </c>
      <c r="H13" s="342" t="s">
        <v>82</v>
      </c>
    </row>
    <row r="14" spans="2:8" x14ac:dyDescent="0.2">
      <c r="B14" s="362" t="s">
        <v>275</v>
      </c>
      <c r="C14" s="358"/>
      <c r="D14" s="358"/>
      <c r="E14" s="369">
        <v>149619.04240999999</v>
      </c>
      <c r="F14" s="369" t="s">
        <v>82</v>
      </c>
      <c r="G14" s="369" t="s">
        <v>82</v>
      </c>
      <c r="H14" s="342" t="s">
        <v>82</v>
      </c>
    </row>
    <row r="15" spans="2:8" x14ac:dyDescent="0.2">
      <c r="B15" s="362" t="s">
        <v>272</v>
      </c>
      <c r="C15" s="358" t="s">
        <v>680</v>
      </c>
      <c r="D15" s="358"/>
      <c r="E15" s="358" t="s">
        <v>82</v>
      </c>
      <c r="F15" s="369">
        <v>22241.28428</v>
      </c>
      <c r="G15" s="358">
        <v>4750</v>
      </c>
      <c r="H15" s="342" t="s">
        <v>82</v>
      </c>
    </row>
    <row r="16" spans="2:8" ht="13.5" thickBot="1" x14ac:dyDescent="0.25">
      <c r="B16" s="353" t="s">
        <v>650</v>
      </c>
      <c r="C16" s="364"/>
      <c r="D16" s="364"/>
      <c r="E16" s="371">
        <v>71870.962100000004</v>
      </c>
      <c r="F16" s="364" t="s">
        <v>82</v>
      </c>
      <c r="G16" s="364" t="s">
        <v>82</v>
      </c>
      <c r="H16" s="34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G24"/>
  <sheetViews>
    <sheetView topLeftCell="E1" workbookViewId="0">
      <selection activeCell="F15" sqref="F15"/>
    </sheetView>
  </sheetViews>
  <sheetFormatPr baseColWidth="10" defaultRowHeight="12.75" x14ac:dyDescent="0.2"/>
  <cols>
    <col min="2" max="2" width="21.85546875" bestFit="1" customWidth="1"/>
    <col min="3" max="3" width="22.5703125" bestFit="1" customWidth="1"/>
    <col min="4" max="4" width="22.42578125" bestFit="1" customWidth="1"/>
    <col min="5" max="5" width="22.7109375" bestFit="1" customWidth="1"/>
    <col min="6" max="6" width="31.140625" bestFit="1" customWidth="1"/>
    <col min="7" max="7" width="22.5703125" bestFit="1" customWidth="1"/>
  </cols>
  <sheetData>
    <row r="1" spans="1:7" ht="15" x14ac:dyDescent="0.2">
      <c r="A1" s="357" t="s">
        <v>8</v>
      </c>
    </row>
    <row r="2" spans="1:7" ht="13.5" thickBot="1" x14ac:dyDescent="0.25">
      <c r="D2" s="168"/>
      <c r="E2" s="168"/>
      <c r="F2" s="168"/>
      <c r="G2" s="168"/>
    </row>
    <row r="3" spans="1:7" x14ac:dyDescent="0.2">
      <c r="B3" s="366" t="s">
        <v>278</v>
      </c>
      <c r="C3" s="367" t="s">
        <v>279</v>
      </c>
      <c r="D3" s="367" t="s">
        <v>268</v>
      </c>
      <c r="E3" s="367" t="s">
        <v>269</v>
      </c>
      <c r="F3" s="367" t="s">
        <v>270</v>
      </c>
      <c r="G3" s="368" t="s">
        <v>271</v>
      </c>
    </row>
    <row r="4" spans="1:7" x14ac:dyDescent="0.2">
      <c r="B4" s="362" t="s">
        <v>310</v>
      </c>
      <c r="C4" s="358" t="s">
        <v>311</v>
      </c>
      <c r="D4" s="369">
        <v>5775709.0981000001</v>
      </c>
      <c r="E4" s="369">
        <v>12183.133809999999</v>
      </c>
      <c r="F4" s="369">
        <v>0</v>
      </c>
      <c r="G4" s="370">
        <v>-2818.75</v>
      </c>
    </row>
    <row r="5" spans="1:7" x14ac:dyDescent="0.2">
      <c r="B5" s="362" t="s">
        <v>280</v>
      </c>
      <c r="C5" s="358" t="s">
        <v>281</v>
      </c>
      <c r="D5" s="369">
        <v>85752.955690000003</v>
      </c>
      <c r="E5" s="369">
        <v>0</v>
      </c>
      <c r="F5" s="369">
        <v>0</v>
      </c>
      <c r="G5" s="370">
        <v>0</v>
      </c>
    </row>
    <row r="6" spans="1:7" x14ac:dyDescent="0.2">
      <c r="B6" s="362" t="s">
        <v>318</v>
      </c>
      <c r="C6" s="358" t="s">
        <v>319</v>
      </c>
      <c r="D6" s="369">
        <v>185507.58975000001</v>
      </c>
      <c r="E6" s="369">
        <v>0</v>
      </c>
      <c r="F6" s="369">
        <v>0</v>
      </c>
      <c r="G6" s="370">
        <v>0</v>
      </c>
    </row>
    <row r="7" spans="1:7" x14ac:dyDescent="0.2">
      <c r="B7" s="362" t="s">
        <v>304</v>
      </c>
      <c r="C7" s="358" t="s">
        <v>305</v>
      </c>
      <c r="D7" s="369">
        <v>334913.42126999999</v>
      </c>
      <c r="E7" s="369">
        <v>3763.7157900000002</v>
      </c>
      <c r="F7" s="369">
        <v>2750</v>
      </c>
      <c r="G7" s="370">
        <v>2750</v>
      </c>
    </row>
    <row r="8" spans="1:7" x14ac:dyDescent="0.2">
      <c r="B8" s="362" t="s">
        <v>300</v>
      </c>
      <c r="C8" s="358" t="s">
        <v>301</v>
      </c>
      <c r="D8" s="369">
        <v>93121.37887</v>
      </c>
      <c r="E8" s="369">
        <v>5910.1027299999996</v>
      </c>
      <c r="F8" s="369">
        <v>0</v>
      </c>
      <c r="G8" s="370">
        <v>0</v>
      </c>
    </row>
    <row r="9" spans="1:7" x14ac:dyDescent="0.2">
      <c r="B9" s="362" t="s">
        <v>306</v>
      </c>
      <c r="C9" s="358" t="s">
        <v>307</v>
      </c>
      <c r="D9" s="369">
        <v>171814.69957</v>
      </c>
      <c r="E9" s="369">
        <v>96.483850000000004</v>
      </c>
      <c r="F9" s="369">
        <v>0</v>
      </c>
      <c r="G9" s="370">
        <v>0</v>
      </c>
    </row>
    <row r="10" spans="1:7" x14ac:dyDescent="0.2">
      <c r="B10" s="362" t="s">
        <v>320</v>
      </c>
      <c r="C10" s="358" t="s">
        <v>321</v>
      </c>
      <c r="D10" s="369">
        <v>378768.16768999997</v>
      </c>
      <c r="E10" s="369">
        <v>12138.53016</v>
      </c>
      <c r="F10" s="369">
        <v>1418.896</v>
      </c>
      <c r="G10" s="370">
        <v>0</v>
      </c>
    </row>
    <row r="11" spans="1:7" x14ac:dyDescent="0.2">
      <c r="B11" s="362" t="s">
        <v>302</v>
      </c>
      <c r="C11" s="358" t="s">
        <v>303</v>
      </c>
      <c r="D11" s="369">
        <v>80640.430800000002</v>
      </c>
      <c r="E11" s="369">
        <v>0</v>
      </c>
      <c r="F11" s="369">
        <v>0</v>
      </c>
      <c r="G11" s="370">
        <v>0</v>
      </c>
    </row>
    <row r="12" spans="1:7" x14ac:dyDescent="0.2">
      <c r="B12" s="362" t="s">
        <v>296</v>
      </c>
      <c r="C12" s="358" t="s">
        <v>297</v>
      </c>
      <c r="D12" s="369">
        <v>13035.452090000001</v>
      </c>
      <c r="E12" s="369">
        <v>0</v>
      </c>
      <c r="F12" s="369">
        <v>0</v>
      </c>
      <c r="G12" s="370">
        <v>0</v>
      </c>
    </row>
    <row r="13" spans="1:7" x14ac:dyDescent="0.2">
      <c r="B13" s="362" t="s">
        <v>294</v>
      </c>
      <c r="C13" s="358" t="s">
        <v>295</v>
      </c>
      <c r="D13" s="369">
        <v>35327.326869999997</v>
      </c>
      <c r="E13" s="369">
        <v>0</v>
      </c>
      <c r="F13" s="369">
        <v>0</v>
      </c>
      <c r="G13" s="370">
        <v>0</v>
      </c>
    </row>
    <row r="14" spans="1:7" x14ac:dyDescent="0.2">
      <c r="B14" s="362" t="s">
        <v>298</v>
      </c>
      <c r="C14" s="358" t="s">
        <v>299</v>
      </c>
      <c r="D14" s="369">
        <v>1592.6209699999999</v>
      </c>
      <c r="E14" s="369">
        <v>0</v>
      </c>
      <c r="F14" s="369">
        <v>0</v>
      </c>
      <c r="G14" s="370">
        <v>0</v>
      </c>
    </row>
    <row r="15" spans="1:7" x14ac:dyDescent="0.2">
      <c r="B15" s="362" t="s">
        <v>290</v>
      </c>
      <c r="C15" s="358" t="s">
        <v>291</v>
      </c>
      <c r="D15" s="369">
        <v>354871.73885999998</v>
      </c>
      <c r="E15" s="369">
        <v>181.13767999999999</v>
      </c>
      <c r="F15" s="369">
        <v>0</v>
      </c>
      <c r="G15" s="370">
        <v>0</v>
      </c>
    </row>
    <row r="16" spans="1:7" x14ac:dyDescent="0.2">
      <c r="B16" s="362" t="s">
        <v>314</v>
      </c>
      <c r="C16" s="358" t="s">
        <v>315</v>
      </c>
      <c r="D16" s="369">
        <v>30000.019469999999</v>
      </c>
      <c r="E16" s="369">
        <v>0</v>
      </c>
      <c r="F16" s="369">
        <v>0</v>
      </c>
      <c r="G16" s="370">
        <v>0</v>
      </c>
    </row>
    <row r="17" spans="2:7" x14ac:dyDescent="0.2">
      <c r="B17" s="362" t="s">
        <v>288</v>
      </c>
      <c r="C17" s="358" t="s">
        <v>289</v>
      </c>
      <c r="D17" s="369">
        <v>438456.06052</v>
      </c>
      <c r="E17" s="369">
        <v>2509.8216299999999</v>
      </c>
      <c r="F17" s="369">
        <v>0</v>
      </c>
      <c r="G17" s="370">
        <v>0</v>
      </c>
    </row>
    <row r="18" spans="2:7" x14ac:dyDescent="0.2">
      <c r="B18" s="362" t="s">
        <v>308</v>
      </c>
      <c r="C18" s="358" t="s">
        <v>309</v>
      </c>
      <c r="D18" s="369">
        <v>1921383.1466399999</v>
      </c>
      <c r="E18" s="369">
        <v>4048.1538700000001</v>
      </c>
      <c r="F18" s="369">
        <v>2000</v>
      </c>
      <c r="G18" s="370">
        <v>2000</v>
      </c>
    </row>
    <row r="19" spans="2:7" x14ac:dyDescent="0.2">
      <c r="B19" s="362" t="s">
        <v>316</v>
      </c>
      <c r="C19" s="358" t="s">
        <v>317</v>
      </c>
      <c r="D19" s="369">
        <v>76047.034839999993</v>
      </c>
      <c r="E19" s="369">
        <v>0</v>
      </c>
      <c r="F19" s="369">
        <v>0</v>
      </c>
      <c r="G19" s="370">
        <v>0</v>
      </c>
    </row>
    <row r="20" spans="2:7" x14ac:dyDescent="0.2">
      <c r="B20" s="362" t="s">
        <v>284</v>
      </c>
      <c r="C20" s="358" t="s">
        <v>285</v>
      </c>
      <c r="D20" s="369">
        <v>101334.90938</v>
      </c>
      <c r="E20" s="369">
        <v>0</v>
      </c>
      <c r="F20" s="369">
        <v>0</v>
      </c>
      <c r="G20" s="370">
        <v>0</v>
      </c>
    </row>
    <row r="21" spans="2:7" x14ac:dyDescent="0.2">
      <c r="B21" s="362" t="s">
        <v>292</v>
      </c>
      <c r="C21" s="358" t="s">
        <v>293</v>
      </c>
      <c r="D21" s="369">
        <v>17517935.94881</v>
      </c>
      <c r="E21" s="369">
        <v>36604.041259999998</v>
      </c>
      <c r="F21" s="369">
        <v>8800</v>
      </c>
      <c r="G21" s="370">
        <v>5219.5124500000002</v>
      </c>
    </row>
    <row r="22" spans="2:7" x14ac:dyDescent="0.2">
      <c r="B22" s="362" t="s">
        <v>312</v>
      </c>
      <c r="C22" s="358" t="s">
        <v>313</v>
      </c>
      <c r="D22" s="369">
        <v>40348.30255</v>
      </c>
      <c r="E22" s="369">
        <v>0</v>
      </c>
      <c r="F22" s="369">
        <v>0</v>
      </c>
      <c r="G22" s="370">
        <v>0</v>
      </c>
    </row>
    <row r="23" spans="2:7" x14ac:dyDescent="0.2">
      <c r="B23" s="362" t="s">
        <v>282</v>
      </c>
      <c r="C23" s="358" t="s">
        <v>283</v>
      </c>
      <c r="D23" s="369">
        <v>33608.805899999999</v>
      </c>
      <c r="E23" s="369">
        <v>0</v>
      </c>
      <c r="F23" s="369">
        <v>0</v>
      </c>
      <c r="G23" s="370">
        <v>0</v>
      </c>
    </row>
    <row r="24" spans="2:7" ht="13.5" thickBot="1" x14ac:dyDescent="0.25">
      <c r="B24" s="363" t="s">
        <v>286</v>
      </c>
      <c r="C24" s="364" t="s">
        <v>287</v>
      </c>
      <c r="D24" s="371">
        <v>235856.87761</v>
      </c>
      <c r="E24" s="371">
        <v>0</v>
      </c>
      <c r="F24" s="371">
        <v>0</v>
      </c>
      <c r="G24" s="372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2:F30"/>
  <sheetViews>
    <sheetView workbookViewId="0">
      <selection activeCell="E2" sqref="E2"/>
    </sheetView>
  </sheetViews>
  <sheetFormatPr baseColWidth="10" defaultRowHeight="12.75" x14ac:dyDescent="0.2"/>
  <cols>
    <col min="2" max="2" width="11.140625" bestFit="1" customWidth="1"/>
    <col min="3" max="3" width="22.42578125" bestFit="1" customWidth="1"/>
    <col min="4" max="4" width="20" bestFit="1" customWidth="1"/>
    <col min="5" max="5" width="31.140625" bestFit="1" customWidth="1"/>
    <col min="6" max="6" width="22.5703125" bestFit="1" customWidth="1"/>
  </cols>
  <sheetData>
    <row r="2" spans="2:6" ht="15" x14ac:dyDescent="0.2">
      <c r="B2" s="357" t="s">
        <v>9</v>
      </c>
    </row>
    <row r="3" spans="2:6" ht="13.5" thickBot="1" x14ac:dyDescent="0.25">
      <c r="C3" s="168"/>
      <c r="D3" s="168"/>
      <c r="E3" s="168"/>
      <c r="F3" s="168"/>
    </row>
    <row r="4" spans="2:6" ht="13.5" thickBot="1" x14ac:dyDescent="0.25">
      <c r="B4" s="377" t="s">
        <v>322</v>
      </c>
      <c r="C4" s="378" t="s">
        <v>268</v>
      </c>
      <c r="D4" s="378" t="s">
        <v>323</v>
      </c>
      <c r="E4" s="378" t="s">
        <v>270</v>
      </c>
      <c r="F4" s="379" t="s">
        <v>271</v>
      </c>
    </row>
    <row r="5" spans="2:6" x14ac:dyDescent="0.2">
      <c r="B5" s="374" t="s">
        <v>328</v>
      </c>
      <c r="C5" s="375">
        <v>13.109489999999999</v>
      </c>
      <c r="D5" s="375">
        <v>0</v>
      </c>
      <c r="E5" s="375">
        <v>0</v>
      </c>
      <c r="F5" s="376">
        <v>0</v>
      </c>
    </row>
    <row r="6" spans="2:6" x14ac:dyDescent="0.2">
      <c r="B6" s="362" t="s">
        <v>329</v>
      </c>
      <c r="C6" s="369">
        <v>2450.3781199999999</v>
      </c>
      <c r="D6" s="369">
        <v>0</v>
      </c>
      <c r="E6" s="369">
        <v>0</v>
      </c>
      <c r="F6" s="370">
        <v>0</v>
      </c>
    </row>
    <row r="7" spans="2:6" x14ac:dyDescent="0.2">
      <c r="B7" s="362" t="s">
        <v>332</v>
      </c>
      <c r="C7" s="369">
        <v>4075.0813899999998</v>
      </c>
      <c r="D7" s="369">
        <v>0</v>
      </c>
      <c r="E7" s="369">
        <v>0</v>
      </c>
      <c r="F7" s="370">
        <v>0</v>
      </c>
    </row>
    <row r="8" spans="2:6" x14ac:dyDescent="0.2">
      <c r="B8" s="362" t="s">
        <v>651</v>
      </c>
      <c r="C8" s="369">
        <v>0.41089999999999999</v>
      </c>
      <c r="D8" s="369">
        <v>0</v>
      </c>
      <c r="E8" s="369">
        <v>0</v>
      </c>
      <c r="F8" s="370">
        <v>0</v>
      </c>
    </row>
    <row r="9" spans="2:6" x14ac:dyDescent="0.2">
      <c r="B9" s="362" t="s">
        <v>681</v>
      </c>
      <c r="C9" s="369">
        <v>5245.0886899999996</v>
      </c>
      <c r="D9" s="369">
        <v>0</v>
      </c>
      <c r="E9" s="369">
        <v>0</v>
      </c>
      <c r="F9" s="370">
        <v>0</v>
      </c>
    </row>
    <row r="10" spans="2:6" x14ac:dyDescent="0.2">
      <c r="B10" s="362" t="s">
        <v>335</v>
      </c>
      <c r="C10" s="369">
        <v>1.14E-3</v>
      </c>
      <c r="D10" s="369">
        <v>0</v>
      </c>
      <c r="E10" s="369">
        <v>0</v>
      </c>
      <c r="F10" s="370">
        <v>0</v>
      </c>
    </row>
    <row r="11" spans="2:6" x14ac:dyDescent="0.2">
      <c r="B11" s="362" t="s">
        <v>653</v>
      </c>
      <c r="C11" s="369">
        <v>4.2999999999999999E-4</v>
      </c>
      <c r="D11" s="369">
        <v>0</v>
      </c>
      <c r="E11" s="369">
        <v>0</v>
      </c>
      <c r="F11" s="370">
        <v>0</v>
      </c>
    </row>
    <row r="12" spans="2:6" x14ac:dyDescent="0.2">
      <c r="B12" s="362" t="s">
        <v>326</v>
      </c>
      <c r="C12" s="369">
        <v>1349.91131</v>
      </c>
      <c r="D12" s="369">
        <v>0</v>
      </c>
      <c r="E12" s="369">
        <v>0</v>
      </c>
      <c r="F12" s="370">
        <v>0</v>
      </c>
    </row>
    <row r="13" spans="2:6" x14ac:dyDescent="0.2">
      <c r="B13" s="362" t="s">
        <v>324</v>
      </c>
      <c r="C13" s="369">
        <v>2431.1143499999998</v>
      </c>
      <c r="D13" s="369">
        <v>0</v>
      </c>
      <c r="E13" s="369">
        <v>0</v>
      </c>
      <c r="F13" s="370">
        <v>0</v>
      </c>
    </row>
    <row r="14" spans="2:6" x14ac:dyDescent="0.2">
      <c r="B14" s="362" t="s">
        <v>336</v>
      </c>
      <c r="C14" s="369">
        <v>5035.7870800000001</v>
      </c>
      <c r="D14" s="369">
        <v>0</v>
      </c>
      <c r="E14" s="369">
        <v>0</v>
      </c>
      <c r="F14" s="370">
        <v>0</v>
      </c>
    </row>
    <row r="15" spans="2:6" x14ac:dyDescent="0.2">
      <c r="B15" s="362" t="s">
        <v>652</v>
      </c>
      <c r="C15" s="369">
        <v>66.929860000000005</v>
      </c>
      <c r="D15" s="369">
        <v>0</v>
      </c>
      <c r="E15" s="369">
        <v>0</v>
      </c>
      <c r="F15" s="370">
        <v>0</v>
      </c>
    </row>
    <row r="16" spans="2:6" x14ac:dyDescent="0.2">
      <c r="B16" s="362" t="s">
        <v>334</v>
      </c>
      <c r="C16" s="369">
        <v>6193.4774600000001</v>
      </c>
      <c r="D16" s="369">
        <v>0</v>
      </c>
      <c r="E16" s="369">
        <v>0</v>
      </c>
      <c r="F16" s="370">
        <v>0</v>
      </c>
    </row>
    <row r="17" spans="2:6" x14ac:dyDescent="0.2">
      <c r="B17" s="362" t="s">
        <v>330</v>
      </c>
      <c r="C17" s="369">
        <v>721.93559000000005</v>
      </c>
      <c r="D17" s="369">
        <v>0</v>
      </c>
      <c r="E17" s="369">
        <v>0</v>
      </c>
      <c r="F17" s="370">
        <v>0</v>
      </c>
    </row>
    <row r="18" spans="2:6" x14ac:dyDescent="0.2">
      <c r="B18" s="362" t="s">
        <v>333</v>
      </c>
      <c r="C18" s="369">
        <v>0.37126999999999999</v>
      </c>
      <c r="D18" s="369">
        <v>0</v>
      </c>
      <c r="E18" s="369">
        <v>0</v>
      </c>
      <c r="F18" s="370">
        <v>0</v>
      </c>
    </row>
    <row r="19" spans="2:6" x14ac:dyDescent="0.2">
      <c r="B19" s="362" t="s">
        <v>325</v>
      </c>
      <c r="C19" s="369">
        <v>30.07658</v>
      </c>
      <c r="D19" s="369">
        <v>0</v>
      </c>
      <c r="E19" s="369">
        <v>0</v>
      </c>
      <c r="F19" s="370">
        <v>0</v>
      </c>
    </row>
    <row r="20" spans="2:6" x14ac:dyDescent="0.2">
      <c r="B20" s="362" t="s">
        <v>682</v>
      </c>
      <c r="C20" s="369">
        <v>35.001249999999999</v>
      </c>
      <c r="D20" s="369">
        <v>0</v>
      </c>
      <c r="E20" s="369">
        <v>0</v>
      </c>
      <c r="F20" s="370">
        <v>0</v>
      </c>
    </row>
    <row r="21" spans="2:6" x14ac:dyDescent="0.2">
      <c r="B21" s="362" t="s">
        <v>327</v>
      </c>
      <c r="C21" s="369">
        <v>27878377.30477</v>
      </c>
      <c r="D21" s="369">
        <v>77435.120779999997</v>
      </c>
      <c r="E21" s="369">
        <v>14968.896000000001</v>
      </c>
      <c r="F21" s="370">
        <v>7150.7624500000002</v>
      </c>
    </row>
    <row r="22" spans="2:6" x14ac:dyDescent="0.2">
      <c r="B22" s="362" t="s">
        <v>683</v>
      </c>
      <c r="C22" s="369">
        <v>1.8799999999999999E-3</v>
      </c>
      <c r="D22" s="369">
        <v>0</v>
      </c>
      <c r="E22" s="369">
        <v>0</v>
      </c>
      <c r="F22" s="370">
        <v>0</v>
      </c>
    </row>
    <row r="23" spans="2:6" x14ac:dyDescent="0.2">
      <c r="B23" s="362" t="s">
        <v>331</v>
      </c>
      <c r="C23" s="369">
        <v>4.6899999999999997E-3</v>
      </c>
      <c r="D23" s="369">
        <v>0</v>
      </c>
      <c r="E23" s="369">
        <v>0</v>
      </c>
      <c r="F23" s="370">
        <v>0</v>
      </c>
    </row>
    <row r="24" spans="2:6" x14ac:dyDescent="0.2">
      <c r="C24" s="373"/>
      <c r="D24" s="373"/>
      <c r="E24" s="373"/>
      <c r="F24" s="373"/>
    </row>
    <row r="25" spans="2:6" x14ac:dyDescent="0.2">
      <c r="C25" s="373"/>
      <c r="D25" s="373"/>
      <c r="E25" s="373"/>
      <c r="F25" s="373"/>
    </row>
    <row r="26" spans="2:6" x14ac:dyDescent="0.2">
      <c r="C26" s="373"/>
      <c r="D26" s="373"/>
      <c r="E26" s="373"/>
      <c r="F26" s="373"/>
    </row>
    <row r="27" spans="2:6" x14ac:dyDescent="0.2">
      <c r="C27" s="373"/>
      <c r="D27" s="373"/>
      <c r="E27" s="373"/>
      <c r="F27" s="373"/>
    </row>
    <row r="28" spans="2:6" x14ac:dyDescent="0.2">
      <c r="C28" s="373"/>
      <c r="D28" s="373"/>
      <c r="E28" s="373"/>
      <c r="F28" s="373"/>
    </row>
    <row r="29" spans="2:6" x14ac:dyDescent="0.2">
      <c r="C29" s="373"/>
      <c r="D29" s="373"/>
      <c r="E29" s="373"/>
      <c r="F29" s="373"/>
    </row>
    <row r="30" spans="2:6" x14ac:dyDescent="0.2">
      <c r="C30" s="373"/>
      <c r="D30" s="373"/>
      <c r="E30" s="373"/>
      <c r="F30" s="373"/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J5"/>
  <sheetViews>
    <sheetView topLeftCell="H1" workbookViewId="0">
      <selection activeCell="E1" sqref="E1"/>
    </sheetView>
  </sheetViews>
  <sheetFormatPr baseColWidth="10" defaultRowHeight="12.75" x14ac:dyDescent="0.2"/>
  <cols>
    <col min="1" max="1" width="9.7109375" customWidth="1"/>
    <col min="2" max="2" width="6.28515625" customWidth="1"/>
    <col min="3" max="3" width="15.28515625" customWidth="1"/>
    <col min="4" max="4" width="20.5703125" bestFit="1" customWidth="1"/>
    <col min="5" max="5" width="21.42578125" bestFit="1" customWidth="1"/>
    <col min="6" max="7" width="30.140625" bestFit="1" customWidth="1"/>
    <col min="8" max="8" width="31.140625" bestFit="1" customWidth="1"/>
    <col min="9" max="9" width="27.5703125" bestFit="1" customWidth="1"/>
    <col min="10" max="10" width="20.28515625" bestFit="1" customWidth="1"/>
    <col min="11" max="11" width="22.42578125" bestFit="1" customWidth="1"/>
  </cols>
  <sheetData>
    <row r="1" spans="1:10" ht="15" x14ac:dyDescent="0.2">
      <c r="A1" s="357" t="s">
        <v>10</v>
      </c>
    </row>
    <row r="3" spans="1:10" ht="13.5" thickBot="1" x14ac:dyDescent="0.25">
      <c r="D3" s="168"/>
      <c r="E3" s="168"/>
      <c r="F3" s="168"/>
      <c r="G3" s="168"/>
      <c r="H3" s="168"/>
      <c r="I3" s="168"/>
      <c r="J3" s="168"/>
    </row>
    <row r="4" spans="1:10" x14ac:dyDescent="0.2">
      <c r="C4" s="359" t="s">
        <v>361</v>
      </c>
      <c r="D4" s="360" t="s">
        <v>362</v>
      </c>
      <c r="E4" s="360" t="s">
        <v>363</v>
      </c>
      <c r="F4" s="360" t="s">
        <v>364</v>
      </c>
      <c r="G4" s="360" t="s">
        <v>365</v>
      </c>
      <c r="H4" s="360" t="s">
        <v>366</v>
      </c>
      <c r="I4" s="360" t="s">
        <v>367</v>
      </c>
      <c r="J4" s="361" t="s">
        <v>368</v>
      </c>
    </row>
    <row r="5" spans="1:10" ht="13.5" thickBot="1" x14ac:dyDescent="0.25">
      <c r="C5" s="363" t="s">
        <v>369</v>
      </c>
      <c r="D5" s="371">
        <v>418217.93517000001</v>
      </c>
      <c r="E5" s="371">
        <v>17910.936389999999</v>
      </c>
      <c r="F5" s="371">
        <v>7734.6643199999999</v>
      </c>
      <c r="G5" s="371">
        <v>21203.078109999999</v>
      </c>
      <c r="H5" s="371">
        <v>14059.10773</v>
      </c>
      <c r="I5" s="371">
        <v>40521.558700000001</v>
      </c>
      <c r="J5" s="372">
        <v>25018627.590989999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0">
    <tabColor rgb="FF00B050"/>
  </sheetPr>
  <dimension ref="A1:H11"/>
  <sheetViews>
    <sheetView zoomScale="110" zoomScaleNormal="110" workbookViewId="0">
      <selection activeCell="E2" sqref="E2"/>
    </sheetView>
  </sheetViews>
  <sheetFormatPr baseColWidth="10" defaultRowHeight="14.25" x14ac:dyDescent="0.2"/>
  <cols>
    <col min="1" max="2" width="4.28515625" style="18" customWidth="1"/>
    <col min="3" max="3" width="18.7109375" style="18" customWidth="1"/>
    <col min="4" max="8" width="14.28515625" style="18" customWidth="1"/>
    <col min="9" max="16384" width="11.42578125" style="18"/>
  </cols>
  <sheetData>
    <row r="1" spans="1:8" ht="18.75" customHeight="1" x14ac:dyDescent="0.2"/>
    <row r="2" spans="1:8" ht="18.75" customHeight="1" x14ac:dyDescent="0.2">
      <c r="A2" s="19" t="s">
        <v>14</v>
      </c>
      <c r="B2" s="20"/>
      <c r="C2" s="20"/>
      <c r="D2" s="21"/>
      <c r="E2" s="21"/>
      <c r="F2" s="21"/>
      <c r="G2" s="21"/>
      <c r="H2" s="21"/>
    </row>
    <row r="3" spans="1:8" ht="14.25" customHeight="1" x14ac:dyDescent="0.2">
      <c r="A3" s="19"/>
      <c r="B3" s="20"/>
      <c r="C3" s="20"/>
      <c r="D3" s="21"/>
      <c r="E3" s="21"/>
      <c r="F3" s="21"/>
      <c r="G3" s="21"/>
      <c r="H3" s="21"/>
    </row>
    <row r="4" spans="1:8" ht="14.25" customHeight="1" x14ac:dyDescent="0.2">
      <c r="A4" s="19"/>
      <c r="B4" s="22" t="s">
        <v>455</v>
      </c>
      <c r="C4" s="23"/>
      <c r="D4" s="21"/>
      <c r="E4" s="21"/>
      <c r="F4" s="21"/>
      <c r="G4" s="21"/>
      <c r="H4" s="21"/>
    </row>
    <row r="5" spans="1:8" ht="14.25" customHeight="1" thickBot="1" x14ac:dyDescent="0.25">
      <c r="A5" s="19"/>
      <c r="B5" s="20"/>
      <c r="C5" s="20"/>
      <c r="D5" s="21"/>
      <c r="E5" s="21"/>
      <c r="F5" s="21"/>
      <c r="G5" s="21"/>
      <c r="H5" s="21"/>
    </row>
    <row r="6" spans="1:8" ht="14.25" customHeight="1" x14ac:dyDescent="0.2">
      <c r="B6" s="24"/>
      <c r="C6" s="25"/>
      <c r="D6" s="69" t="s">
        <v>43</v>
      </c>
      <c r="E6" s="27" t="s">
        <v>44</v>
      </c>
      <c r="F6" s="27" t="s">
        <v>45</v>
      </c>
      <c r="G6" s="27" t="s">
        <v>48</v>
      </c>
      <c r="H6" s="58" t="s">
        <v>49</v>
      </c>
    </row>
    <row r="7" spans="1:8" ht="18.75" thickBot="1" x14ac:dyDescent="0.25">
      <c r="B7" s="28"/>
      <c r="C7" s="35"/>
      <c r="D7" s="331" t="s">
        <v>371</v>
      </c>
      <c r="E7" s="330" t="s">
        <v>372</v>
      </c>
      <c r="F7" s="330" t="s">
        <v>373</v>
      </c>
      <c r="G7" s="330" t="s">
        <v>374</v>
      </c>
      <c r="H7" s="332" t="s">
        <v>375</v>
      </c>
    </row>
    <row r="8" spans="1:8" ht="14.25" customHeight="1" x14ac:dyDescent="0.2">
      <c r="B8" s="75">
        <v>1</v>
      </c>
      <c r="C8" s="380" t="s">
        <v>369</v>
      </c>
      <c r="D8" s="339">
        <v>6156892.6945500001</v>
      </c>
      <c r="E8" s="383">
        <v>21647112.415350001</v>
      </c>
      <c r="F8" s="383">
        <v>164487.10113</v>
      </c>
      <c r="G8" s="383">
        <v>27968492.211029999</v>
      </c>
      <c r="H8" s="340">
        <v>53132030.515000001</v>
      </c>
    </row>
    <row r="9" spans="1:8" ht="14.25" customHeight="1" thickBot="1" x14ac:dyDescent="0.25">
      <c r="B9" s="44">
        <v>2</v>
      </c>
      <c r="C9" s="381" t="s">
        <v>370</v>
      </c>
      <c r="D9" s="343">
        <v>19893.536230000002</v>
      </c>
      <c r="E9" s="365">
        <v>42533.937330000001</v>
      </c>
      <c r="F9" s="365">
        <v>38.751220000000004</v>
      </c>
      <c r="G9" s="365">
        <v>62466.224779999997</v>
      </c>
      <c r="H9" s="344">
        <v>145826.42800000001</v>
      </c>
    </row>
    <row r="10" spans="1:8" ht="14.25" customHeight="1" x14ac:dyDescent="0.2">
      <c r="B10" s="77">
        <v>3</v>
      </c>
      <c r="C10" s="87"/>
      <c r="D10" s="382"/>
      <c r="E10" s="382"/>
      <c r="F10" s="39"/>
      <c r="G10" s="39"/>
      <c r="H10" s="51"/>
    </row>
    <row r="11" spans="1:8" ht="14.25" customHeight="1" thickBot="1" x14ac:dyDescent="0.25">
      <c r="B11" s="73">
        <v>4</v>
      </c>
      <c r="C11" s="310"/>
      <c r="D11" s="311"/>
      <c r="E11" s="311"/>
      <c r="F11" s="312"/>
      <c r="G11" s="312"/>
      <c r="H11" s="313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21">
    <tabColor rgb="FF00B050"/>
  </sheetPr>
  <dimension ref="A1:I25"/>
  <sheetViews>
    <sheetView topLeftCell="D1" zoomScaleNormal="100" workbookViewId="0">
      <selection activeCell="G2" sqref="G2"/>
    </sheetView>
  </sheetViews>
  <sheetFormatPr baseColWidth="10" defaultRowHeight="14.25" x14ac:dyDescent="0.2"/>
  <cols>
    <col min="1" max="2" width="4.28515625" style="18" customWidth="1"/>
    <col min="3" max="3" width="39.85546875" style="18" bestFit="1" customWidth="1"/>
    <col min="4" max="9" width="14.28515625" style="18" customWidth="1"/>
    <col min="10" max="16384" width="11.42578125" style="18"/>
  </cols>
  <sheetData>
    <row r="1" spans="1:9" ht="18.75" customHeight="1" x14ac:dyDescent="0.2"/>
    <row r="2" spans="1:9" ht="18.75" customHeight="1" x14ac:dyDescent="0.2">
      <c r="A2" s="19" t="s">
        <v>15</v>
      </c>
      <c r="B2" s="20"/>
      <c r="C2" s="20"/>
      <c r="D2" s="21"/>
      <c r="E2" s="21"/>
      <c r="F2" s="21"/>
      <c r="G2" s="21"/>
      <c r="H2" s="21"/>
      <c r="I2" s="21"/>
    </row>
    <row r="3" spans="1:9" ht="14.25" customHeight="1" x14ac:dyDescent="0.2">
      <c r="A3" s="19"/>
      <c r="B3" s="20"/>
      <c r="C3" s="20"/>
      <c r="D3" s="21"/>
      <c r="E3" s="21"/>
      <c r="F3" s="21"/>
      <c r="G3" s="21"/>
      <c r="H3" s="21"/>
      <c r="I3" s="21"/>
    </row>
    <row r="4" spans="1:9" ht="14.25" customHeight="1" x14ac:dyDescent="0.2">
      <c r="A4" s="19"/>
      <c r="B4" s="22" t="s">
        <v>455</v>
      </c>
      <c r="C4" s="23"/>
      <c r="D4" s="21"/>
      <c r="E4" s="21"/>
      <c r="F4" s="21"/>
      <c r="G4" s="21"/>
      <c r="H4" s="21"/>
      <c r="I4" s="21"/>
    </row>
    <row r="5" spans="1:9" ht="14.25" customHeight="1" thickBot="1" x14ac:dyDescent="0.25">
      <c r="A5" s="19"/>
      <c r="B5" s="20"/>
      <c r="C5" s="20"/>
      <c r="D5" s="29"/>
      <c r="E5" s="29"/>
      <c r="F5" s="29"/>
      <c r="G5" s="29"/>
      <c r="H5" s="29"/>
      <c r="I5" s="29"/>
    </row>
    <row r="6" spans="1:9" ht="14.25" customHeight="1" x14ac:dyDescent="0.2">
      <c r="B6" s="24"/>
      <c r="C6" s="25"/>
      <c r="D6" s="220" t="s">
        <v>43</v>
      </c>
      <c r="E6" s="221" t="s">
        <v>44</v>
      </c>
      <c r="F6" s="221" t="s">
        <v>45</v>
      </c>
      <c r="G6" s="222" t="s">
        <v>48</v>
      </c>
      <c r="H6" s="223" t="s">
        <v>49</v>
      </c>
      <c r="I6" s="86" t="s">
        <v>50</v>
      </c>
    </row>
    <row r="7" spans="1:9" ht="15" thickBot="1" x14ac:dyDescent="0.25">
      <c r="B7" s="28"/>
      <c r="C7" s="110"/>
      <c r="D7" s="647"/>
      <c r="E7" s="629"/>
      <c r="F7" s="628"/>
      <c r="G7" s="648"/>
      <c r="H7" s="643" t="s">
        <v>380</v>
      </c>
      <c r="I7" s="645" t="s">
        <v>381</v>
      </c>
    </row>
    <row r="8" spans="1:9" ht="18.75" thickBot="1" x14ac:dyDescent="0.25">
      <c r="B8" s="117"/>
      <c r="C8" s="110" t="s">
        <v>81</v>
      </c>
      <c r="D8" s="384" t="s">
        <v>376</v>
      </c>
      <c r="E8" s="385" t="s">
        <v>377</v>
      </c>
      <c r="F8" s="385" t="s">
        <v>378</v>
      </c>
      <c r="G8" s="385" t="s">
        <v>379</v>
      </c>
      <c r="H8" s="644"/>
      <c r="I8" s="646"/>
    </row>
    <row r="9" spans="1:9" ht="14.25" customHeight="1" x14ac:dyDescent="0.2">
      <c r="B9" s="75">
        <v>1</v>
      </c>
      <c r="C9" s="84" t="s">
        <v>275</v>
      </c>
      <c r="D9" s="339">
        <v>1281706.24514</v>
      </c>
      <c r="E9" s="383">
        <v>617645.16379000002</v>
      </c>
      <c r="F9" s="383">
        <v>1281706.24514</v>
      </c>
      <c r="G9" s="383">
        <v>205872.186289</v>
      </c>
      <c r="H9" s="383">
        <v>1468588.0338399999</v>
      </c>
      <c r="I9" s="567">
        <v>0.98723401927066301</v>
      </c>
    </row>
    <row r="10" spans="1:9" ht="14.25" customHeight="1" x14ac:dyDescent="0.2">
      <c r="B10" s="76">
        <v>2</v>
      </c>
      <c r="C10" s="84" t="s">
        <v>273</v>
      </c>
      <c r="D10" s="341">
        <v>20962158.95118</v>
      </c>
      <c r="E10" s="335">
        <v>1323315.99483</v>
      </c>
      <c r="F10" s="335">
        <v>20962158.95118</v>
      </c>
      <c r="G10" s="335">
        <v>555216.17338299996</v>
      </c>
      <c r="H10" s="335">
        <v>9760668.7857000008</v>
      </c>
      <c r="I10" s="568">
        <v>0.45361800541171871</v>
      </c>
    </row>
    <row r="11" spans="1:9" ht="14.25" customHeight="1" x14ac:dyDescent="0.2">
      <c r="B11" s="76">
        <v>3</v>
      </c>
      <c r="C11" s="84" t="s">
        <v>650</v>
      </c>
      <c r="D11" s="341">
        <v>71870.962100000004</v>
      </c>
      <c r="E11" s="335">
        <v>0</v>
      </c>
      <c r="F11" s="335">
        <v>71870.962100000004</v>
      </c>
      <c r="G11" s="335">
        <v>0</v>
      </c>
      <c r="H11" s="335">
        <v>14374.1924</v>
      </c>
      <c r="I11" s="568">
        <v>0.1999999997217235</v>
      </c>
    </row>
    <row r="12" spans="1:9" ht="14.25" customHeight="1" x14ac:dyDescent="0.2">
      <c r="B12" s="76">
        <v>4</v>
      </c>
      <c r="C12" s="84" t="s">
        <v>277</v>
      </c>
      <c r="D12" s="341">
        <v>6.2E-4</v>
      </c>
      <c r="E12" s="335">
        <v>30000</v>
      </c>
      <c r="F12" s="335">
        <v>6.2E-4</v>
      </c>
      <c r="G12" s="335">
        <v>6000</v>
      </c>
      <c r="H12" s="335">
        <v>1200.0001199999999</v>
      </c>
      <c r="I12" s="568">
        <v>0.1999999993333334</v>
      </c>
    </row>
    <row r="13" spans="1:9" ht="14.25" customHeight="1" x14ac:dyDescent="0.2">
      <c r="B13" s="76">
        <v>5</v>
      </c>
      <c r="C13" s="84" t="s">
        <v>272</v>
      </c>
      <c r="D13" s="341">
        <v>62244.10959</v>
      </c>
      <c r="E13" s="335">
        <v>222.11519000000001</v>
      </c>
      <c r="F13" s="335">
        <v>62244.10959</v>
      </c>
      <c r="G13" s="335">
        <v>110.693038</v>
      </c>
      <c r="H13" s="335">
        <v>70792.099979999999</v>
      </c>
      <c r="I13" s="568">
        <v>1.1353111067055368</v>
      </c>
    </row>
    <row r="14" spans="1:9" ht="14.25" customHeight="1" x14ac:dyDescent="0.2">
      <c r="B14" s="76">
        <v>6</v>
      </c>
      <c r="C14" s="84" t="s">
        <v>274</v>
      </c>
      <c r="D14" s="341">
        <v>3113235.2393299998</v>
      </c>
      <c r="E14" s="335">
        <v>474002.96192999999</v>
      </c>
      <c r="F14" s="335">
        <v>3113235.2393299998</v>
      </c>
      <c r="G14" s="335">
        <v>141768.029289</v>
      </c>
      <c r="H14" s="335">
        <v>2226447.8607800002</v>
      </c>
      <c r="I14" s="568">
        <v>0.68400787250963802</v>
      </c>
    </row>
    <row r="15" spans="1:9" ht="14.25" customHeight="1" x14ac:dyDescent="0.2">
      <c r="B15" s="76">
        <v>7</v>
      </c>
      <c r="C15" s="84" t="s">
        <v>276</v>
      </c>
      <c r="D15" s="545">
        <v>32090.46745</v>
      </c>
      <c r="E15" s="546">
        <v>0</v>
      </c>
      <c r="F15" s="546">
        <v>32090.46745</v>
      </c>
      <c r="G15" s="546">
        <v>0</v>
      </c>
      <c r="H15" s="546">
        <v>0</v>
      </c>
      <c r="I15" s="569">
        <v>0</v>
      </c>
    </row>
    <row r="16" spans="1:9" ht="14.25" customHeight="1" x14ac:dyDescent="0.2">
      <c r="B16" s="76">
        <v>8</v>
      </c>
      <c r="C16" s="547"/>
      <c r="D16" s="54"/>
      <c r="E16" s="55"/>
      <c r="F16" s="55"/>
      <c r="G16" s="55"/>
      <c r="H16" s="55"/>
      <c r="I16" s="307"/>
    </row>
    <row r="17" spans="2:9" ht="14.25" customHeight="1" x14ac:dyDescent="0.2">
      <c r="B17" s="76">
        <v>9</v>
      </c>
      <c r="C17" s="84"/>
      <c r="D17" s="36"/>
      <c r="E17" s="37"/>
      <c r="F17" s="37"/>
      <c r="G17" s="37"/>
      <c r="H17" s="37"/>
      <c r="I17" s="308"/>
    </row>
    <row r="18" spans="2:9" ht="14.25" customHeight="1" x14ac:dyDescent="0.2">
      <c r="B18" s="76">
        <v>10</v>
      </c>
      <c r="C18" s="84"/>
      <c r="D18" s="54"/>
      <c r="E18" s="55"/>
      <c r="F18" s="55"/>
      <c r="G18" s="55"/>
      <c r="H18" s="55"/>
      <c r="I18" s="307"/>
    </row>
    <row r="19" spans="2:9" ht="14.25" customHeight="1" x14ac:dyDescent="0.2">
      <c r="B19" s="76">
        <v>11</v>
      </c>
      <c r="C19" s="84"/>
      <c r="D19" s="54"/>
      <c r="E19" s="55"/>
      <c r="F19" s="55"/>
      <c r="G19" s="55"/>
      <c r="H19" s="55"/>
      <c r="I19" s="307"/>
    </row>
    <row r="20" spans="2:9" ht="14.25" customHeight="1" x14ac:dyDescent="0.2">
      <c r="B20" s="45">
        <v>12</v>
      </c>
      <c r="C20" s="83"/>
      <c r="D20" s="36"/>
      <c r="E20" s="37"/>
      <c r="F20" s="37"/>
      <c r="G20" s="37"/>
      <c r="H20" s="37"/>
      <c r="I20" s="308"/>
    </row>
    <row r="21" spans="2:9" ht="14.25" customHeight="1" x14ac:dyDescent="0.2">
      <c r="B21" s="76">
        <v>13</v>
      </c>
      <c r="C21" s="84"/>
      <c r="D21" s="54"/>
      <c r="E21" s="55"/>
      <c r="F21" s="55"/>
      <c r="G21" s="55"/>
      <c r="H21" s="55"/>
      <c r="I21" s="307"/>
    </row>
    <row r="22" spans="2:9" ht="14.25" customHeight="1" x14ac:dyDescent="0.2">
      <c r="B22" s="76">
        <v>14</v>
      </c>
      <c r="C22" s="84"/>
      <c r="D22" s="54"/>
      <c r="E22" s="55"/>
      <c r="F22" s="55"/>
      <c r="G22" s="55"/>
      <c r="H22" s="55"/>
      <c r="I22" s="307"/>
    </row>
    <row r="23" spans="2:9" ht="14.25" customHeight="1" x14ac:dyDescent="0.2">
      <c r="B23" s="45">
        <v>15</v>
      </c>
      <c r="C23" s="83"/>
      <c r="D23" s="36"/>
      <c r="E23" s="37"/>
      <c r="F23" s="37"/>
      <c r="G23" s="37"/>
      <c r="H23" s="37"/>
      <c r="I23" s="308"/>
    </row>
    <row r="24" spans="2:9" ht="14.25" customHeight="1" x14ac:dyDescent="0.2">
      <c r="B24" s="45">
        <v>16</v>
      </c>
      <c r="C24" s="83"/>
      <c r="D24" s="36"/>
      <c r="E24" s="37"/>
      <c r="F24" s="37"/>
      <c r="G24" s="37"/>
      <c r="H24" s="37"/>
      <c r="I24" s="308"/>
    </row>
    <row r="25" spans="2:9" ht="14.25" customHeight="1" thickBot="1" x14ac:dyDescent="0.25">
      <c r="B25" s="57">
        <v>17</v>
      </c>
      <c r="C25" s="42"/>
      <c r="D25" s="111"/>
      <c r="E25" s="88"/>
      <c r="F25" s="88"/>
      <c r="G25" s="88"/>
      <c r="H25" s="88"/>
      <c r="I25" s="309"/>
    </row>
  </sheetData>
  <mergeCells count="4">
    <mergeCell ref="H7:H8"/>
    <mergeCell ref="I7:I8"/>
    <mergeCell ref="D7:E7"/>
    <mergeCell ref="F7:G7"/>
  </mergeCells>
  <pageMargins left="0.7" right="0.7" top="0.75" bottom="0.75" header="0.3" footer="0.3"/>
  <pageSetup paperSize="9" orientation="portrait" verticalDpi="14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A1:H61"/>
  <sheetViews>
    <sheetView showGridLines="0" zoomScale="110" zoomScaleNormal="110" zoomScaleSheetLayoutView="90" workbookViewId="0">
      <selection activeCell="I29" sqref="I29"/>
    </sheetView>
  </sheetViews>
  <sheetFormatPr baseColWidth="10" defaultColWidth="11.42578125" defaultRowHeight="12.75" x14ac:dyDescent="0.2"/>
  <cols>
    <col min="1" max="1" width="4.7109375" style="10" customWidth="1"/>
    <col min="2" max="2" width="4.7109375" style="5" customWidth="1"/>
    <col min="3" max="3" width="86.140625" style="6" bestFit="1" customWidth="1"/>
    <col min="4" max="4" width="17.42578125" style="5" bestFit="1" customWidth="1"/>
    <col min="5" max="5" width="9.28515625" style="6" bestFit="1" customWidth="1"/>
    <col min="6" max="6" width="10.42578125" style="6" bestFit="1" customWidth="1"/>
    <col min="7" max="7" width="11.85546875" style="4" customWidth="1"/>
    <col min="8" max="16384" width="11.42578125" style="5"/>
  </cols>
  <sheetData>
    <row r="1" spans="1:8" s="1" customFormat="1" ht="18.75" customHeight="1" x14ac:dyDescent="0.2">
      <c r="A1" s="188"/>
      <c r="B1" s="189"/>
      <c r="C1" s="190"/>
      <c r="D1" s="189"/>
      <c r="E1" s="190"/>
      <c r="F1" s="190"/>
      <c r="G1" s="191"/>
    </row>
    <row r="2" spans="1:8" ht="18.75" customHeight="1" x14ac:dyDescent="0.2">
      <c r="B2" s="2" t="s">
        <v>194</v>
      </c>
      <c r="C2" s="192"/>
      <c r="D2" s="3"/>
      <c r="E2" s="192"/>
      <c r="F2" s="564"/>
      <c r="G2" s="564"/>
    </row>
    <row r="3" spans="1:8" ht="14.25" customHeight="1" x14ac:dyDescent="0.2">
      <c r="A3" s="193"/>
      <c r="B3" s="224" t="s">
        <v>180</v>
      </c>
      <c r="C3" s="225" t="s">
        <v>140</v>
      </c>
      <c r="D3" s="225" t="s">
        <v>239</v>
      </c>
      <c r="E3" s="225" t="s">
        <v>142</v>
      </c>
      <c r="F3" s="225" t="s">
        <v>263</v>
      </c>
      <c r="G3" s="225" t="s">
        <v>141</v>
      </c>
    </row>
    <row r="4" spans="1:8" s="9" customFormat="1" ht="14.25" customHeight="1" x14ac:dyDescent="0.15">
      <c r="A4" s="8"/>
      <c r="B4" s="196">
        <v>1</v>
      </c>
      <c r="C4" s="159" t="s">
        <v>1</v>
      </c>
      <c r="D4" s="159" t="s">
        <v>195</v>
      </c>
      <c r="E4" s="159" t="s">
        <v>240</v>
      </c>
      <c r="F4" s="159" t="s">
        <v>684</v>
      </c>
      <c r="G4" s="388" t="s">
        <v>86</v>
      </c>
    </row>
    <row r="5" spans="1:8" s="9" customFormat="1" ht="14.25" customHeight="1" x14ac:dyDescent="0.15">
      <c r="A5" s="8"/>
      <c r="B5" s="212">
        <v>2</v>
      </c>
      <c r="C5" s="210" t="s">
        <v>2</v>
      </c>
      <c r="D5" s="210" t="s">
        <v>196</v>
      </c>
      <c r="E5" s="210" t="s">
        <v>240</v>
      </c>
      <c r="F5" s="159" t="s">
        <v>684</v>
      </c>
      <c r="G5" s="389" t="s">
        <v>236</v>
      </c>
    </row>
    <row r="6" spans="1:8" s="9" customFormat="1" ht="14.25" customHeight="1" x14ac:dyDescent="0.15">
      <c r="A6" s="8"/>
      <c r="B6" s="196">
        <v>3</v>
      </c>
      <c r="C6" s="159" t="s">
        <v>243</v>
      </c>
      <c r="D6" s="159" t="s">
        <v>197</v>
      </c>
      <c r="E6" s="159" t="s">
        <v>240</v>
      </c>
      <c r="F6" s="159" t="s">
        <v>684</v>
      </c>
      <c r="G6" s="388" t="s">
        <v>86</v>
      </c>
      <c r="H6" s="9" t="s">
        <v>688</v>
      </c>
    </row>
    <row r="7" spans="1:8" s="9" customFormat="1" ht="14.25" customHeight="1" x14ac:dyDescent="0.15">
      <c r="A7" s="8"/>
      <c r="B7" s="212">
        <v>4</v>
      </c>
      <c r="C7" s="210" t="s">
        <v>42</v>
      </c>
      <c r="D7" s="210" t="s">
        <v>184</v>
      </c>
      <c r="E7" s="210" t="s">
        <v>240</v>
      </c>
      <c r="F7" s="159" t="s">
        <v>684</v>
      </c>
      <c r="G7" s="389" t="s">
        <v>86</v>
      </c>
    </row>
    <row r="8" spans="1:8" s="9" customFormat="1" ht="14.25" customHeight="1" x14ac:dyDescent="0.15">
      <c r="A8" s="8"/>
      <c r="B8" s="229">
        <v>5</v>
      </c>
      <c r="C8" s="228" t="s">
        <v>175</v>
      </c>
      <c r="D8" s="228" t="s">
        <v>184</v>
      </c>
      <c r="E8" s="228" t="s">
        <v>240</v>
      </c>
      <c r="F8" s="159" t="s">
        <v>684</v>
      </c>
      <c r="G8" s="390" t="s">
        <v>86</v>
      </c>
    </row>
    <row r="9" spans="1:8" s="9" customFormat="1" ht="14.25" customHeight="1" x14ac:dyDescent="0.15">
      <c r="A9" s="8"/>
      <c r="B9" s="212">
        <v>6</v>
      </c>
      <c r="C9" s="210" t="s">
        <v>0</v>
      </c>
      <c r="D9" s="210" t="s">
        <v>198</v>
      </c>
      <c r="E9" s="210" t="s">
        <v>240</v>
      </c>
      <c r="F9" s="159" t="s">
        <v>684</v>
      </c>
      <c r="G9" s="389" t="s">
        <v>86</v>
      </c>
    </row>
    <row r="10" spans="1:8" s="9" customFormat="1" ht="14.25" customHeight="1" x14ac:dyDescent="0.15">
      <c r="A10" s="8"/>
      <c r="B10" s="196">
        <v>7</v>
      </c>
      <c r="C10" s="159" t="s">
        <v>41</v>
      </c>
      <c r="D10" s="159" t="s">
        <v>199</v>
      </c>
      <c r="E10" s="159" t="s">
        <v>143</v>
      </c>
      <c r="F10" s="159" t="s">
        <v>684</v>
      </c>
      <c r="G10" s="388" t="s">
        <v>236</v>
      </c>
    </row>
    <row r="11" spans="1:8" ht="14.25" customHeight="1" x14ac:dyDescent="0.2">
      <c r="A11" s="195"/>
      <c r="B11" s="212">
        <v>8</v>
      </c>
      <c r="C11" s="210" t="s">
        <v>144</v>
      </c>
      <c r="D11" s="210" t="s">
        <v>185</v>
      </c>
      <c r="E11" s="210" t="s">
        <v>143</v>
      </c>
      <c r="F11" s="159" t="s">
        <v>684</v>
      </c>
      <c r="G11" s="389" t="s">
        <v>235</v>
      </c>
    </row>
    <row r="12" spans="1:8" ht="14.25" customHeight="1" x14ac:dyDescent="0.2">
      <c r="A12" s="195"/>
      <c r="B12" s="229">
        <v>9</v>
      </c>
      <c r="C12" s="228" t="s">
        <v>145</v>
      </c>
      <c r="D12" s="228" t="s">
        <v>185</v>
      </c>
      <c r="E12" s="228" t="s">
        <v>240</v>
      </c>
      <c r="F12" s="159" t="s">
        <v>684</v>
      </c>
      <c r="G12" s="390" t="s">
        <v>86</v>
      </c>
    </row>
    <row r="13" spans="1:8" ht="14.25" customHeight="1" x14ac:dyDescent="0.2">
      <c r="A13" s="195"/>
      <c r="B13" s="212">
        <v>10</v>
      </c>
      <c r="C13" s="210" t="s">
        <v>150</v>
      </c>
      <c r="D13" s="210" t="s">
        <v>185</v>
      </c>
      <c r="E13" s="210" t="s">
        <v>240</v>
      </c>
      <c r="F13" s="159" t="s">
        <v>684</v>
      </c>
      <c r="G13" s="389" t="s">
        <v>86</v>
      </c>
    </row>
    <row r="14" spans="1:8" s="7" customFormat="1" ht="14.25" customHeight="1" x14ac:dyDescent="0.2">
      <c r="A14" s="194"/>
      <c r="B14" s="196">
        <v>11</v>
      </c>
      <c r="C14" s="159" t="s">
        <v>3</v>
      </c>
      <c r="D14" s="159" t="s">
        <v>200</v>
      </c>
      <c r="E14" s="159" t="s">
        <v>240</v>
      </c>
      <c r="F14" s="159" t="s">
        <v>684</v>
      </c>
      <c r="G14" s="388" t="s">
        <v>86</v>
      </c>
    </row>
    <row r="15" spans="1:8" s="7" customFormat="1" ht="14.25" customHeight="1" x14ac:dyDescent="0.2">
      <c r="A15" s="194"/>
      <c r="B15" s="212">
        <v>12</v>
      </c>
      <c r="C15" s="210" t="s">
        <v>4</v>
      </c>
      <c r="D15" s="210" t="s">
        <v>201</v>
      </c>
      <c r="E15" s="210" t="s">
        <v>241</v>
      </c>
      <c r="F15" s="159" t="s">
        <v>684</v>
      </c>
      <c r="G15" s="389" t="s">
        <v>86</v>
      </c>
    </row>
    <row r="16" spans="1:8" s="7" customFormat="1" ht="14.25" customHeight="1" x14ac:dyDescent="0.2">
      <c r="A16" s="194"/>
      <c r="B16" s="196">
        <v>13</v>
      </c>
      <c r="C16" s="159" t="s">
        <v>5</v>
      </c>
      <c r="D16" s="159" t="s">
        <v>202</v>
      </c>
      <c r="E16" s="159" t="s">
        <v>240</v>
      </c>
      <c r="F16" s="159" t="s">
        <v>684</v>
      </c>
      <c r="G16" s="388" t="s">
        <v>86</v>
      </c>
    </row>
    <row r="17" spans="1:8" s="7" customFormat="1" ht="14.25" customHeight="1" x14ac:dyDescent="0.2">
      <c r="A17" s="194"/>
      <c r="B17" s="212">
        <v>14</v>
      </c>
      <c r="C17" s="210" t="s">
        <v>6</v>
      </c>
      <c r="D17" s="210" t="s">
        <v>204</v>
      </c>
      <c r="E17" s="210" t="s">
        <v>240</v>
      </c>
      <c r="F17" s="159" t="s">
        <v>684</v>
      </c>
      <c r="G17" s="389" t="s">
        <v>86</v>
      </c>
    </row>
    <row r="18" spans="1:8" s="7" customFormat="1" ht="14.25" customHeight="1" x14ac:dyDescent="0.2">
      <c r="A18" s="194"/>
      <c r="B18" s="196">
        <v>15</v>
      </c>
      <c r="C18" s="159" t="s">
        <v>7</v>
      </c>
      <c r="D18" s="159" t="s">
        <v>205</v>
      </c>
      <c r="E18" s="159" t="s">
        <v>360</v>
      </c>
      <c r="F18" s="159" t="s">
        <v>684</v>
      </c>
      <c r="G18" s="388"/>
    </row>
    <row r="19" spans="1:8" s="7" customFormat="1" ht="14.25" customHeight="1" x14ac:dyDescent="0.2">
      <c r="A19" s="194"/>
      <c r="B19" s="212">
        <v>16</v>
      </c>
      <c r="C19" s="210" t="s">
        <v>8</v>
      </c>
      <c r="D19" s="210" t="s">
        <v>207</v>
      </c>
      <c r="E19" s="210" t="s">
        <v>240</v>
      </c>
      <c r="F19" s="159" t="s">
        <v>684</v>
      </c>
      <c r="G19" s="389"/>
    </row>
    <row r="20" spans="1:8" s="7" customFormat="1" ht="14.25" customHeight="1" x14ac:dyDescent="0.2">
      <c r="A20" s="194"/>
      <c r="B20" s="196">
        <v>17</v>
      </c>
      <c r="C20" s="159" t="s">
        <v>9</v>
      </c>
      <c r="D20" s="159" t="s">
        <v>206</v>
      </c>
      <c r="E20" s="159" t="s">
        <v>240</v>
      </c>
      <c r="F20" s="159" t="s">
        <v>684</v>
      </c>
      <c r="G20" s="388"/>
    </row>
    <row r="21" spans="1:8" s="7" customFormat="1" ht="14.25" customHeight="1" x14ac:dyDescent="0.2">
      <c r="A21" s="194"/>
      <c r="B21" s="212">
        <v>18</v>
      </c>
      <c r="C21" s="210" t="s">
        <v>10</v>
      </c>
      <c r="D21" s="210" t="s">
        <v>208</v>
      </c>
      <c r="E21" s="210" t="s">
        <v>240</v>
      </c>
      <c r="F21" s="159" t="s">
        <v>684</v>
      </c>
      <c r="G21" s="389"/>
    </row>
    <row r="22" spans="1:8" s="7" customFormat="1" ht="14.25" customHeight="1" x14ac:dyDescent="0.2">
      <c r="A22" s="194"/>
      <c r="B22" s="196">
        <v>19</v>
      </c>
      <c r="C22" s="159" t="s">
        <v>11</v>
      </c>
      <c r="D22" s="159" t="s">
        <v>209</v>
      </c>
      <c r="E22" s="159" t="s">
        <v>240</v>
      </c>
      <c r="F22" s="159" t="s">
        <v>684</v>
      </c>
      <c r="G22" s="388" t="s">
        <v>235</v>
      </c>
    </row>
    <row r="23" spans="1:8" s="7" customFormat="1" ht="14.25" customHeight="1" x14ac:dyDescent="0.2">
      <c r="A23" s="194"/>
      <c r="B23" s="212">
        <v>20</v>
      </c>
      <c r="C23" s="210" t="s">
        <v>12</v>
      </c>
      <c r="D23" s="210" t="s">
        <v>210</v>
      </c>
      <c r="E23" s="210" t="s">
        <v>241</v>
      </c>
      <c r="F23" s="159" t="s">
        <v>684</v>
      </c>
      <c r="G23" s="389" t="s">
        <v>235</v>
      </c>
    </row>
    <row r="24" spans="1:8" s="7" customFormat="1" ht="14.25" customHeight="1" x14ac:dyDescent="0.2">
      <c r="A24" s="194"/>
      <c r="B24" s="196">
        <v>21</v>
      </c>
      <c r="C24" s="159" t="s">
        <v>13</v>
      </c>
      <c r="D24" s="159" t="s">
        <v>211</v>
      </c>
      <c r="E24" s="159" t="s">
        <v>241</v>
      </c>
      <c r="F24" s="159" t="s">
        <v>684</v>
      </c>
      <c r="G24" s="388" t="s">
        <v>235</v>
      </c>
    </row>
    <row r="25" spans="1:8" s="7" customFormat="1" ht="14.25" customHeight="1" x14ac:dyDescent="0.2">
      <c r="A25" s="194"/>
      <c r="B25" s="212">
        <v>22</v>
      </c>
      <c r="C25" s="210" t="s">
        <v>14</v>
      </c>
      <c r="D25" s="210" t="s">
        <v>212</v>
      </c>
      <c r="E25" s="210" t="s">
        <v>240</v>
      </c>
      <c r="F25" s="159" t="s">
        <v>684</v>
      </c>
      <c r="G25" s="389" t="s">
        <v>86</v>
      </c>
    </row>
    <row r="26" spans="1:8" s="7" customFormat="1" ht="14.25" customHeight="1" x14ac:dyDescent="0.2">
      <c r="A26" s="194"/>
      <c r="B26" s="196">
        <v>23</v>
      </c>
      <c r="C26" s="159" t="s">
        <v>15</v>
      </c>
      <c r="D26" s="159" t="s">
        <v>213</v>
      </c>
      <c r="E26" s="159" t="s">
        <v>240</v>
      </c>
      <c r="F26" s="159" t="s">
        <v>684</v>
      </c>
      <c r="G26" s="388" t="s">
        <v>86</v>
      </c>
    </row>
    <row r="27" spans="1:8" s="7" customFormat="1" ht="14.25" customHeight="1" x14ac:dyDescent="0.2">
      <c r="A27" s="194"/>
      <c r="B27" s="212">
        <v>24</v>
      </c>
      <c r="C27" s="210" t="s">
        <v>16</v>
      </c>
      <c r="D27" s="210" t="s">
        <v>214</v>
      </c>
      <c r="E27" s="210" t="s">
        <v>240</v>
      </c>
      <c r="F27" s="159" t="s">
        <v>684</v>
      </c>
      <c r="G27" s="389" t="s">
        <v>86</v>
      </c>
      <c r="H27" s="9" t="s">
        <v>688</v>
      </c>
    </row>
    <row r="28" spans="1:8" s="7" customFormat="1" ht="14.25" customHeight="1" x14ac:dyDescent="0.2">
      <c r="A28" s="194"/>
      <c r="B28" s="196">
        <v>25</v>
      </c>
      <c r="C28" s="159" t="s">
        <v>17</v>
      </c>
      <c r="D28" s="159" t="s">
        <v>215</v>
      </c>
      <c r="E28" s="159" t="s">
        <v>240</v>
      </c>
      <c r="F28" s="159" t="s">
        <v>684</v>
      </c>
      <c r="G28" s="388" t="s">
        <v>236</v>
      </c>
    </row>
    <row r="29" spans="1:8" s="7" customFormat="1" ht="14.25" customHeight="1" x14ac:dyDescent="0.2">
      <c r="A29" s="194"/>
      <c r="B29" s="212">
        <v>26</v>
      </c>
      <c r="C29" s="210" t="s">
        <v>18</v>
      </c>
      <c r="D29" s="210" t="s">
        <v>216</v>
      </c>
      <c r="E29" s="210" t="s">
        <v>241</v>
      </c>
      <c r="F29" s="159" t="s">
        <v>684</v>
      </c>
      <c r="G29" s="389" t="s">
        <v>236</v>
      </c>
    </row>
    <row r="30" spans="1:8" s="7" customFormat="1" ht="14.25" customHeight="1" x14ac:dyDescent="0.2">
      <c r="A30" s="194"/>
      <c r="B30" s="196">
        <v>27</v>
      </c>
      <c r="C30" s="159" t="s">
        <v>19</v>
      </c>
      <c r="D30" s="159" t="s">
        <v>217</v>
      </c>
      <c r="E30" s="159" t="s">
        <v>143</v>
      </c>
      <c r="F30" s="159" t="s">
        <v>684</v>
      </c>
      <c r="G30" s="390" t="s">
        <v>236</v>
      </c>
    </row>
    <row r="31" spans="1:8" s="7" customFormat="1" ht="14.25" customHeight="1" x14ac:dyDescent="0.2">
      <c r="A31" s="194"/>
      <c r="B31" s="212">
        <v>28</v>
      </c>
      <c r="C31" s="210" t="s">
        <v>20</v>
      </c>
      <c r="D31" s="210" t="s">
        <v>218</v>
      </c>
      <c r="E31" s="210" t="s">
        <v>240</v>
      </c>
      <c r="F31" s="159" t="s">
        <v>684</v>
      </c>
      <c r="G31" s="389" t="s">
        <v>236</v>
      </c>
    </row>
    <row r="32" spans="1:8" s="7" customFormat="1" ht="14.25" customHeight="1" x14ac:dyDescent="0.2">
      <c r="A32" s="194"/>
      <c r="B32" s="196">
        <v>29</v>
      </c>
      <c r="C32" s="159" t="s">
        <v>21</v>
      </c>
      <c r="D32" s="159" t="s">
        <v>219</v>
      </c>
      <c r="E32" s="159" t="s">
        <v>241</v>
      </c>
      <c r="F32" s="159" t="s">
        <v>684</v>
      </c>
      <c r="G32" s="388" t="s">
        <v>236</v>
      </c>
    </row>
    <row r="33" spans="1:7" s="9" customFormat="1" ht="14.25" customHeight="1" x14ac:dyDescent="0.15">
      <c r="A33" s="194"/>
      <c r="B33" s="212">
        <v>30</v>
      </c>
      <c r="C33" s="210" t="s">
        <v>22</v>
      </c>
      <c r="D33" s="210" t="s">
        <v>220</v>
      </c>
      <c r="E33" s="210" t="s">
        <v>241</v>
      </c>
      <c r="F33" s="159" t="s">
        <v>684</v>
      </c>
      <c r="G33" s="389" t="s">
        <v>236</v>
      </c>
    </row>
    <row r="34" spans="1:7" s="9" customFormat="1" ht="14.25" customHeight="1" x14ac:dyDescent="0.15">
      <c r="A34" s="194"/>
      <c r="B34" s="229">
        <v>31</v>
      </c>
      <c r="C34" s="228" t="s">
        <v>23</v>
      </c>
      <c r="D34" s="228" t="s">
        <v>221</v>
      </c>
      <c r="E34" s="228" t="s">
        <v>240</v>
      </c>
      <c r="F34" s="159" t="s">
        <v>684</v>
      </c>
      <c r="G34" s="390" t="s">
        <v>86</v>
      </c>
    </row>
    <row r="35" spans="1:7" s="9" customFormat="1" ht="14.25" customHeight="1" x14ac:dyDescent="0.15">
      <c r="A35" s="194"/>
      <c r="B35" s="212">
        <v>32</v>
      </c>
      <c r="C35" s="210" t="s">
        <v>24</v>
      </c>
      <c r="D35" s="210" t="s">
        <v>222</v>
      </c>
      <c r="E35" s="210" t="s">
        <v>241</v>
      </c>
      <c r="F35" s="159" t="s">
        <v>684</v>
      </c>
      <c r="G35" s="389" t="s">
        <v>236</v>
      </c>
    </row>
    <row r="36" spans="1:7" s="9" customFormat="1" ht="14.25" customHeight="1" x14ac:dyDescent="0.15">
      <c r="A36" s="194"/>
      <c r="B36" s="196">
        <v>33</v>
      </c>
      <c r="C36" s="159" t="s">
        <v>183</v>
      </c>
      <c r="D36" s="159" t="s">
        <v>223</v>
      </c>
      <c r="E36" s="159" t="s">
        <v>241</v>
      </c>
      <c r="F36" s="159" t="s">
        <v>684</v>
      </c>
      <c r="G36" s="388" t="s">
        <v>236</v>
      </c>
    </row>
    <row r="37" spans="1:7" s="9" customFormat="1" ht="14.25" customHeight="1" x14ac:dyDescent="0.15">
      <c r="A37" s="194"/>
      <c r="B37" s="212">
        <v>34</v>
      </c>
      <c r="C37" s="210" t="s">
        <v>25</v>
      </c>
      <c r="D37" s="210" t="s">
        <v>224</v>
      </c>
      <c r="E37" s="210" t="s">
        <v>241</v>
      </c>
      <c r="F37" s="159" t="s">
        <v>684</v>
      </c>
      <c r="G37" s="389" t="s">
        <v>236</v>
      </c>
    </row>
    <row r="38" spans="1:7" s="9" customFormat="1" ht="14.25" customHeight="1" x14ac:dyDescent="0.15">
      <c r="A38" s="194"/>
      <c r="B38" s="196">
        <v>35</v>
      </c>
      <c r="C38" s="159" t="s">
        <v>26</v>
      </c>
      <c r="D38" s="159" t="s">
        <v>225</v>
      </c>
      <c r="E38" s="159" t="s">
        <v>240</v>
      </c>
      <c r="F38" s="159" t="s">
        <v>684</v>
      </c>
      <c r="G38" s="388" t="s">
        <v>86</v>
      </c>
    </row>
    <row r="39" spans="1:7" s="9" customFormat="1" ht="14.25" customHeight="1" x14ac:dyDescent="0.15">
      <c r="A39" s="194"/>
      <c r="B39" s="212">
        <v>36</v>
      </c>
      <c r="C39" s="210" t="s">
        <v>27</v>
      </c>
      <c r="D39" s="210" t="s">
        <v>226</v>
      </c>
      <c r="E39" s="210" t="s">
        <v>241</v>
      </c>
      <c r="F39" s="159" t="s">
        <v>684</v>
      </c>
      <c r="G39" s="389" t="s">
        <v>236</v>
      </c>
    </row>
    <row r="40" spans="1:7" s="9" customFormat="1" ht="14.25" customHeight="1" x14ac:dyDescent="0.15">
      <c r="A40" s="194"/>
      <c r="B40" s="196">
        <v>37</v>
      </c>
      <c r="C40" s="159" t="s">
        <v>28</v>
      </c>
      <c r="D40" s="159" t="s">
        <v>227</v>
      </c>
      <c r="E40" s="159" t="s">
        <v>143</v>
      </c>
      <c r="F40" s="159" t="s">
        <v>684</v>
      </c>
      <c r="G40" s="388" t="s">
        <v>236</v>
      </c>
    </row>
    <row r="41" spans="1:7" s="9" customFormat="1" ht="14.25" customHeight="1" x14ac:dyDescent="0.15">
      <c r="A41" s="194"/>
      <c r="B41" s="212">
        <v>38</v>
      </c>
      <c r="C41" s="210" t="s">
        <v>29</v>
      </c>
      <c r="D41" s="210" t="s">
        <v>228</v>
      </c>
      <c r="E41" s="210" t="s">
        <v>241</v>
      </c>
      <c r="F41" s="159" t="s">
        <v>684</v>
      </c>
      <c r="G41" s="389" t="s">
        <v>236</v>
      </c>
    </row>
    <row r="42" spans="1:7" s="9" customFormat="1" ht="14.25" customHeight="1" x14ac:dyDescent="0.15">
      <c r="A42" s="194"/>
      <c r="B42" s="196">
        <v>39</v>
      </c>
      <c r="C42" s="159" t="s">
        <v>30</v>
      </c>
      <c r="D42" s="159" t="s">
        <v>186</v>
      </c>
      <c r="E42" s="159" t="s">
        <v>241</v>
      </c>
      <c r="F42" s="159" t="s">
        <v>684</v>
      </c>
      <c r="G42" s="388" t="s">
        <v>236</v>
      </c>
    </row>
    <row r="43" spans="1:7" s="9" customFormat="1" ht="14.25" customHeight="1" x14ac:dyDescent="0.15">
      <c r="A43" s="194"/>
      <c r="B43" s="212">
        <v>40</v>
      </c>
      <c r="C43" s="210" t="s">
        <v>31</v>
      </c>
      <c r="D43" s="210" t="s">
        <v>186</v>
      </c>
      <c r="E43" s="210" t="s">
        <v>241</v>
      </c>
      <c r="F43" s="159" t="s">
        <v>684</v>
      </c>
      <c r="G43" s="389" t="s">
        <v>236</v>
      </c>
    </row>
    <row r="44" spans="1:7" s="9" customFormat="1" ht="14.25" customHeight="1" x14ac:dyDescent="0.15">
      <c r="A44" s="194"/>
      <c r="B44" s="196">
        <v>41</v>
      </c>
      <c r="C44" s="159" t="s">
        <v>32</v>
      </c>
      <c r="D44" s="159" t="s">
        <v>186</v>
      </c>
      <c r="E44" s="159" t="s">
        <v>241</v>
      </c>
      <c r="F44" s="159" t="s">
        <v>684</v>
      </c>
      <c r="G44" s="388" t="s">
        <v>236</v>
      </c>
    </row>
    <row r="45" spans="1:7" s="9" customFormat="1" ht="14.25" customHeight="1" x14ac:dyDescent="0.15">
      <c r="A45" s="194"/>
      <c r="B45" s="212">
        <v>42</v>
      </c>
      <c r="C45" s="210" t="s">
        <v>33</v>
      </c>
      <c r="D45" s="210" t="s">
        <v>186</v>
      </c>
      <c r="E45" s="210" t="s">
        <v>241</v>
      </c>
      <c r="F45" s="159" t="s">
        <v>684</v>
      </c>
      <c r="G45" s="389" t="s">
        <v>236</v>
      </c>
    </row>
    <row r="46" spans="1:7" s="9" customFormat="1" ht="14.25" customHeight="1" x14ac:dyDescent="0.15">
      <c r="A46" s="194"/>
      <c r="B46" s="196">
        <v>43</v>
      </c>
      <c r="C46" s="159" t="s">
        <v>34</v>
      </c>
      <c r="D46" s="159" t="s">
        <v>229</v>
      </c>
      <c r="E46" s="159" t="s">
        <v>241</v>
      </c>
      <c r="F46" s="159" t="s">
        <v>684</v>
      </c>
      <c r="G46" s="388" t="s">
        <v>236</v>
      </c>
    </row>
    <row r="47" spans="1:7" s="9" customFormat="1" ht="14.25" customHeight="1" x14ac:dyDescent="0.15">
      <c r="A47" s="194"/>
      <c r="B47" s="212">
        <v>44</v>
      </c>
      <c r="C47" s="210" t="s">
        <v>35</v>
      </c>
      <c r="D47" s="210" t="s">
        <v>230</v>
      </c>
      <c r="E47" s="210" t="s">
        <v>241</v>
      </c>
      <c r="F47" s="159" t="s">
        <v>684</v>
      </c>
      <c r="G47" s="389" t="s">
        <v>236</v>
      </c>
    </row>
    <row r="48" spans="1:7" s="9" customFormat="1" ht="14.25" customHeight="1" x14ac:dyDescent="0.15">
      <c r="A48" s="194"/>
      <c r="B48" s="196">
        <v>45</v>
      </c>
      <c r="C48" s="159" t="s">
        <v>36</v>
      </c>
      <c r="D48" s="159" t="s">
        <v>231</v>
      </c>
      <c r="E48" s="159" t="s">
        <v>241</v>
      </c>
      <c r="F48" s="159" t="s">
        <v>684</v>
      </c>
      <c r="G48" s="388" t="s">
        <v>236</v>
      </c>
    </row>
    <row r="49" spans="1:7" s="9" customFormat="1" ht="14.25" customHeight="1" x14ac:dyDescent="0.15">
      <c r="A49" s="194"/>
      <c r="B49" s="212">
        <v>46</v>
      </c>
      <c r="C49" s="210" t="s">
        <v>37</v>
      </c>
      <c r="D49" s="210" t="s">
        <v>232</v>
      </c>
      <c r="E49" s="210" t="s">
        <v>241</v>
      </c>
      <c r="F49" s="159" t="s">
        <v>684</v>
      </c>
      <c r="G49" s="389" t="s">
        <v>236</v>
      </c>
    </row>
    <row r="50" spans="1:7" s="9" customFormat="1" ht="14.25" customHeight="1" x14ac:dyDescent="0.15">
      <c r="A50" s="194"/>
      <c r="B50" s="196">
        <v>47</v>
      </c>
      <c r="C50" s="159" t="s">
        <v>38</v>
      </c>
      <c r="D50" s="159" t="s">
        <v>233</v>
      </c>
      <c r="E50" s="159" t="s">
        <v>241</v>
      </c>
      <c r="F50" s="159" t="s">
        <v>684</v>
      </c>
      <c r="G50" s="388" t="s">
        <v>236</v>
      </c>
    </row>
    <row r="51" spans="1:7" s="9" customFormat="1" ht="14.25" customHeight="1" x14ac:dyDescent="0.15">
      <c r="A51" s="8"/>
      <c r="B51" s="212">
        <v>48</v>
      </c>
      <c r="C51" s="210" t="s">
        <v>39</v>
      </c>
      <c r="D51" s="210" t="s">
        <v>187</v>
      </c>
      <c r="E51" s="210" t="s">
        <v>241</v>
      </c>
      <c r="F51" s="159" t="s">
        <v>684</v>
      </c>
      <c r="G51" s="389" t="s">
        <v>86</v>
      </c>
    </row>
    <row r="52" spans="1:7" s="9" customFormat="1" ht="14.25" customHeight="1" x14ac:dyDescent="0.15">
      <c r="A52" s="194"/>
      <c r="B52" s="196">
        <v>49</v>
      </c>
      <c r="C52" s="159" t="s">
        <v>146</v>
      </c>
      <c r="D52" s="159" t="s">
        <v>188</v>
      </c>
      <c r="E52" s="159" t="s">
        <v>241</v>
      </c>
      <c r="F52" s="159" t="s">
        <v>684</v>
      </c>
      <c r="G52" s="388" t="s">
        <v>86</v>
      </c>
    </row>
    <row r="53" spans="1:7" s="9" customFormat="1" ht="14.25" customHeight="1" x14ac:dyDescent="0.15">
      <c r="A53" s="194"/>
      <c r="B53" s="212">
        <v>50</v>
      </c>
      <c r="C53" s="210" t="s">
        <v>147</v>
      </c>
      <c r="D53" s="210" t="s">
        <v>188</v>
      </c>
      <c r="E53" s="210" t="s">
        <v>143</v>
      </c>
      <c r="F53" s="159" t="s">
        <v>684</v>
      </c>
      <c r="G53" s="389" t="s">
        <v>236</v>
      </c>
    </row>
    <row r="54" spans="1:7" s="9" customFormat="1" ht="14.25" customHeight="1" x14ac:dyDescent="0.15">
      <c r="A54" s="194"/>
      <c r="B54" s="196">
        <v>51</v>
      </c>
      <c r="C54" s="159" t="s">
        <v>148</v>
      </c>
      <c r="D54" s="159" t="s">
        <v>188</v>
      </c>
      <c r="E54" s="159" t="s">
        <v>143</v>
      </c>
      <c r="F54" s="159" t="s">
        <v>684</v>
      </c>
      <c r="G54" s="388" t="s">
        <v>236</v>
      </c>
    </row>
    <row r="55" spans="1:7" x14ac:dyDescent="0.2">
      <c r="B55" s="212">
        <v>52</v>
      </c>
      <c r="C55" s="210" t="s">
        <v>237</v>
      </c>
      <c r="D55" s="210" t="s">
        <v>249</v>
      </c>
      <c r="E55" s="210" t="s">
        <v>240</v>
      </c>
      <c r="F55" s="159" t="s">
        <v>684</v>
      </c>
      <c r="G55" s="389" t="s">
        <v>86</v>
      </c>
    </row>
    <row r="56" spans="1:7" x14ac:dyDescent="0.2">
      <c r="B56" s="226">
        <v>53</v>
      </c>
      <c r="C56" s="227" t="s">
        <v>238</v>
      </c>
      <c r="D56" s="227" t="s">
        <v>249</v>
      </c>
      <c r="E56" s="227" t="s">
        <v>240</v>
      </c>
      <c r="F56" s="227" t="s">
        <v>684</v>
      </c>
      <c r="G56" s="391" t="s">
        <v>86</v>
      </c>
    </row>
    <row r="57" spans="1:7" x14ac:dyDescent="0.2">
      <c r="B57" s="211" t="s">
        <v>234</v>
      </c>
    </row>
    <row r="59" spans="1:7" x14ac:dyDescent="0.2">
      <c r="B59" s="230" t="s">
        <v>262</v>
      </c>
      <c r="C59" s="231"/>
    </row>
    <row r="60" spans="1:7" x14ac:dyDescent="0.2">
      <c r="B60" s="230" t="s">
        <v>679</v>
      </c>
      <c r="C60" s="231"/>
    </row>
    <row r="61" spans="1:7" x14ac:dyDescent="0.2">
      <c r="B61" s="230"/>
      <c r="C61" s="231"/>
    </row>
  </sheetData>
  <autoFilter ref="B3:G57" xr:uid="{00000000-0009-0000-0000-000001000000}"/>
  <hyperlinks>
    <hyperlink ref="B5:G5" location="'2'!A1" display="'2'!A1" xr:uid="{00000000-0004-0000-0100-000000000000}"/>
    <hyperlink ref="B6:G6" location="'3'!A1" display="'3'!A1" xr:uid="{00000000-0004-0000-0100-000001000000}"/>
    <hyperlink ref="B4:G4" location="'1'!A1" display="'1'!A1" xr:uid="{00000000-0004-0000-0100-000002000000}"/>
    <hyperlink ref="B7:G7" location="'4'!A1" display="'4'!A1" xr:uid="{00000000-0004-0000-0100-000003000000}"/>
    <hyperlink ref="B8:G8" location="'5'!A1" display="'5'!A1" xr:uid="{00000000-0004-0000-0100-000004000000}"/>
    <hyperlink ref="B9:G9" location="'6'!A1" display="'6'!A1" xr:uid="{00000000-0004-0000-0100-000005000000}"/>
    <hyperlink ref="B12:G12" location="'9'!A1" display="'9'!A1" xr:uid="{00000000-0004-0000-0100-000006000000}"/>
    <hyperlink ref="B13:G13" location="'10'!A1" display="'10'!A1" xr:uid="{00000000-0004-0000-0100-000007000000}"/>
    <hyperlink ref="B14:G14" location="'11'!A1" display="'11'!A1" xr:uid="{00000000-0004-0000-0100-000008000000}"/>
    <hyperlink ref="B16:G16" location="'13'!A1" display="'13'!A1" xr:uid="{00000000-0004-0000-0100-000009000000}"/>
    <hyperlink ref="B17:G17" location="'14'!A1" display="'14'!A1" xr:uid="{00000000-0004-0000-0100-00000A000000}"/>
    <hyperlink ref="B25:G25" location="'22'!A1" display="'22'!A1" xr:uid="{00000000-0004-0000-0100-00000B000000}"/>
    <hyperlink ref="B26:G26" location="'23'!A1" display="'23'!A1" xr:uid="{00000000-0004-0000-0100-00000C000000}"/>
    <hyperlink ref="B27:G27" location="'24'!A1" display="'24'!A1" xr:uid="{00000000-0004-0000-0100-00000D000000}"/>
    <hyperlink ref="B28:G28" location="'25'!A1" display="'25'!A1" xr:uid="{00000000-0004-0000-0100-00000E000000}"/>
    <hyperlink ref="B51:G51" location="'48'!A1" display="'48'!A1" xr:uid="{00000000-0004-0000-0100-00000F000000}"/>
    <hyperlink ref="B33:G33" location="'30'!A1" display="'30'!A1" xr:uid="{00000000-0004-0000-0100-000010000000}"/>
    <hyperlink ref="B34:G34" location="'31'!A1" display="'31'!A1" xr:uid="{00000000-0004-0000-0100-000011000000}"/>
    <hyperlink ref="B37:G37" location="'34'!A1" display="'34'!A1" xr:uid="{00000000-0004-0000-0100-000012000000}"/>
    <hyperlink ref="B38:G38" location="'35'!A1" display="'35'!A1" xr:uid="{00000000-0004-0000-0100-000013000000}"/>
    <hyperlink ref="G37" location="'34'!A1" display="'34'!A1" xr:uid="{00000000-0004-0000-0100-000014000000}"/>
    <hyperlink ref="G38" location="'35'!A1" display="'35'!A1" xr:uid="{00000000-0004-0000-0100-000015000000}"/>
    <hyperlink ref="B52:G52" location="'49'!A1" display="'49'!A1" xr:uid="{00000000-0004-0000-0100-000016000000}"/>
    <hyperlink ref="B53:G53" location="'50'!A1" display="'50'!A1" xr:uid="{00000000-0004-0000-0100-000017000000}"/>
    <hyperlink ref="B54:G54" location="'51'!A1" display="'51'!A1" xr:uid="{00000000-0004-0000-0100-000018000000}"/>
    <hyperlink ref="B55:G55" location="'52'!A1" display="'52'!A1" xr:uid="{00000000-0004-0000-0100-000019000000}"/>
    <hyperlink ref="B56:G56" location="'53'!A1" display="'53'!A1" xr:uid="{00000000-0004-0000-0100-00001A000000}"/>
    <hyperlink ref="B15:G15" location="'12'!A1" display="'12'!A1" xr:uid="{00000000-0004-0000-0100-00001B000000}"/>
    <hyperlink ref="F4" location="'1'!A1" display="'1'!A1" xr:uid="{00000000-0004-0000-0100-00001C000000}"/>
    <hyperlink ref="F5:F56" location="'1'!A1" display="'1'!A1" xr:uid="{00000000-0004-0000-0100-00001D000000}"/>
  </hyperlinks>
  <pageMargins left="0.70866141732283472" right="0.70866141732283472" top="0.6692913385826772" bottom="0.39370078740157483" header="0.51181102362204722" footer="0.51181102362204722"/>
  <pageSetup paperSize="9" scale="61" fitToHeight="0" orientation="portrait" r:id="rId1"/>
  <headerFooter scaleWithDoc="0">
    <oddHeader>&amp;L&amp;8FACT BOOK DNB - 4Q15&amp;R&amp;"Calibri"&amp;12&amp;K008A00I N T E R N&amp;1#_x000D_&amp;"Calibri"&amp;11&amp;K000000&amp;"Calibri"&amp;11&amp;K000000&amp;8CONTENTS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2">
    <tabColor rgb="FF92D050"/>
  </sheetPr>
  <dimension ref="A1:U28"/>
  <sheetViews>
    <sheetView tabSelected="1" topLeftCell="A2" zoomScale="115" zoomScaleNormal="110" workbookViewId="0">
      <selection activeCell="H11" sqref="H11"/>
    </sheetView>
  </sheetViews>
  <sheetFormatPr baseColWidth="10" defaultRowHeight="14.25" x14ac:dyDescent="0.2"/>
  <cols>
    <col min="1" max="2" width="4.28515625" style="18" customWidth="1"/>
    <col min="3" max="3" width="39.85546875" style="18" bestFit="1" customWidth="1"/>
    <col min="4" max="4" width="14.28515625" style="18" customWidth="1"/>
    <col min="5" max="5" width="14.85546875" style="18" customWidth="1"/>
    <col min="6" max="6" width="14.140625" style="18" bestFit="1" customWidth="1"/>
    <col min="7" max="11" width="12.42578125" style="18" customWidth="1"/>
    <col min="12" max="20" width="14.28515625" style="18" customWidth="1"/>
    <col min="21" max="21" width="13.5703125" style="18" customWidth="1"/>
    <col min="22" max="16384" width="11.42578125" style="18"/>
  </cols>
  <sheetData>
    <row r="1" spans="1:21" ht="18.75" customHeight="1" x14ac:dyDescent="0.2"/>
    <row r="2" spans="1:21" ht="18.75" customHeight="1" x14ac:dyDescent="0.2">
      <c r="A2" s="19" t="s">
        <v>16</v>
      </c>
      <c r="B2" s="20"/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14.25" customHeight="1" x14ac:dyDescent="0.2">
      <c r="A3" s="19"/>
      <c r="B3" s="20"/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14.25" customHeight="1" x14ac:dyDescent="0.2">
      <c r="A4" s="19"/>
      <c r="B4" s="22" t="s">
        <v>455</v>
      </c>
      <c r="C4" s="23"/>
      <c r="D4" s="21"/>
      <c r="E4" s="21"/>
      <c r="F4" s="21"/>
      <c r="G4" s="21"/>
      <c r="H4" s="21"/>
      <c r="I4" s="21"/>
      <c r="J4" s="21"/>
      <c r="K4" s="21"/>
      <c r="L4" s="21"/>
      <c r="N4" s="471"/>
      <c r="O4" s="21"/>
      <c r="P4" s="21"/>
      <c r="Q4" s="21"/>
      <c r="R4" s="21"/>
      <c r="S4" s="21"/>
      <c r="T4" s="21"/>
      <c r="U4" s="21"/>
    </row>
    <row r="5" spans="1:21" ht="14.25" customHeight="1" thickBot="1" x14ac:dyDescent="0.25">
      <c r="A5" s="19"/>
      <c r="B5" s="20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x14ac:dyDescent="0.2">
      <c r="B6" s="28" t="s">
        <v>82</v>
      </c>
      <c r="C6" s="649" t="s">
        <v>81</v>
      </c>
      <c r="D6" s="651" t="s">
        <v>83</v>
      </c>
      <c r="E6" s="651"/>
      <c r="F6" s="651"/>
      <c r="G6" s="651"/>
      <c r="H6" s="651"/>
      <c r="I6" s="651"/>
      <c r="J6" s="651"/>
      <c r="K6" s="651"/>
      <c r="L6" s="651"/>
      <c r="M6" s="651"/>
      <c r="N6" s="651"/>
      <c r="O6" s="651"/>
      <c r="P6" s="651"/>
      <c r="Q6" s="651"/>
      <c r="R6" s="651"/>
      <c r="S6" s="652"/>
      <c r="T6" s="652"/>
      <c r="U6" s="653"/>
    </row>
    <row r="7" spans="1:21" ht="14.25" customHeight="1" thickBot="1" x14ac:dyDescent="0.25">
      <c r="B7" s="89"/>
      <c r="C7" s="650"/>
      <c r="D7" s="559">
        <v>0</v>
      </c>
      <c r="E7" s="386">
        <v>0.02</v>
      </c>
      <c r="F7" s="386">
        <v>0.04</v>
      </c>
      <c r="G7" s="387">
        <v>0.1</v>
      </c>
      <c r="H7" s="387">
        <v>0.2</v>
      </c>
      <c r="I7" s="387">
        <v>0.35</v>
      </c>
      <c r="J7" s="387">
        <v>0.5</v>
      </c>
      <c r="K7" s="387">
        <v>0.7</v>
      </c>
      <c r="L7" s="387">
        <v>0.75</v>
      </c>
      <c r="M7" s="387">
        <v>1</v>
      </c>
      <c r="N7" s="387">
        <v>1.5</v>
      </c>
      <c r="O7" s="387">
        <v>2.5</v>
      </c>
      <c r="P7" s="387">
        <v>3.7</v>
      </c>
      <c r="Q7" s="387">
        <v>12.5</v>
      </c>
      <c r="R7" s="386" t="s">
        <v>84</v>
      </c>
      <c r="S7" s="335"/>
      <c r="T7" s="335" t="s">
        <v>47</v>
      </c>
      <c r="U7" s="342" t="s">
        <v>85</v>
      </c>
    </row>
    <row r="8" spans="1:21" ht="14.25" customHeight="1" x14ac:dyDescent="0.2">
      <c r="B8" s="554">
        <v>1</v>
      </c>
      <c r="C8" s="349" t="s">
        <v>273</v>
      </c>
      <c r="D8" s="560"/>
      <c r="E8" s="206"/>
      <c r="F8" s="206"/>
      <c r="G8" s="206"/>
      <c r="H8" s="206"/>
      <c r="I8" s="206">
        <v>18848786260</v>
      </c>
      <c r="J8" s="206"/>
      <c r="K8" s="206"/>
      <c r="L8" s="206"/>
      <c r="M8" s="206">
        <v>3712663626</v>
      </c>
      <c r="N8" s="206"/>
      <c r="O8" s="206"/>
      <c r="P8" s="206"/>
      <c r="Q8" s="206"/>
      <c r="R8" s="206"/>
      <c r="S8" s="206"/>
      <c r="T8" s="206">
        <f>SUM(D8:S8)</f>
        <v>22561449886</v>
      </c>
      <c r="U8" s="342"/>
    </row>
    <row r="9" spans="1:21" ht="14.25" customHeight="1" x14ac:dyDescent="0.2">
      <c r="B9" s="555">
        <v>2</v>
      </c>
      <c r="C9" s="349" t="s">
        <v>275</v>
      </c>
      <c r="D9" s="206">
        <v>69161981</v>
      </c>
      <c r="E9" s="206"/>
      <c r="F9" s="206"/>
      <c r="G9" s="206"/>
      <c r="H9" s="206"/>
      <c r="I9" s="206"/>
      <c r="J9" s="206"/>
      <c r="K9" s="206"/>
      <c r="L9" s="206">
        <v>3313904864</v>
      </c>
      <c r="M9" s="206">
        <v>2130021291</v>
      </c>
      <c r="N9" s="206">
        <v>683333333</v>
      </c>
      <c r="O9" s="206">
        <v>17340000</v>
      </c>
      <c r="Q9" s="206"/>
      <c r="R9" s="206"/>
      <c r="S9" s="206"/>
      <c r="T9" s="206">
        <f>SUM(D9:S9)</f>
        <v>6213761469</v>
      </c>
      <c r="U9" s="114"/>
    </row>
    <row r="10" spans="1:21" ht="14.25" customHeight="1" x14ac:dyDescent="0.2">
      <c r="B10" s="555">
        <v>3</v>
      </c>
      <c r="C10" s="349" t="s">
        <v>272</v>
      </c>
      <c r="D10" s="560"/>
      <c r="E10" s="206"/>
      <c r="F10" s="206"/>
      <c r="G10" s="206"/>
      <c r="H10" s="206"/>
      <c r="I10" s="206"/>
      <c r="J10" s="206"/>
      <c r="K10" s="206"/>
      <c r="L10" s="206"/>
      <c r="M10" s="206">
        <v>45590658</v>
      </c>
      <c r="N10" s="206">
        <v>16875565</v>
      </c>
      <c r="O10" s="206"/>
      <c r="P10" s="206"/>
      <c r="Q10" s="206"/>
      <c r="R10" s="206"/>
      <c r="S10" s="206"/>
      <c r="T10" s="206">
        <f>SUM(D10:S10)</f>
        <v>62466223</v>
      </c>
      <c r="U10" s="114"/>
    </row>
    <row r="11" spans="1:21" ht="14.25" customHeight="1" x14ac:dyDescent="0.2">
      <c r="B11" s="555">
        <v>4</v>
      </c>
      <c r="C11" s="349" t="s">
        <v>650</v>
      </c>
      <c r="D11" s="560"/>
      <c r="E11" s="206"/>
      <c r="F11" s="206"/>
      <c r="G11" s="206"/>
      <c r="H11" s="206">
        <v>1550015757</v>
      </c>
      <c r="I11" s="206"/>
      <c r="J11" s="206">
        <v>32867857</v>
      </c>
      <c r="K11" s="206"/>
      <c r="L11" s="206"/>
      <c r="M11" s="206"/>
      <c r="N11" s="206"/>
      <c r="O11" s="206"/>
      <c r="P11" s="206"/>
      <c r="Q11" s="206"/>
      <c r="R11" s="206"/>
      <c r="S11" s="206"/>
      <c r="T11" s="206">
        <f>SUM(D11:S11)</f>
        <v>1582883614</v>
      </c>
      <c r="U11" s="114"/>
    </row>
    <row r="12" spans="1:21" ht="14.25" customHeight="1" x14ac:dyDescent="0.2">
      <c r="B12" s="556">
        <v>5</v>
      </c>
      <c r="C12" s="349" t="s">
        <v>277</v>
      </c>
      <c r="D12" s="560">
        <v>295161431</v>
      </c>
      <c r="E12" s="206"/>
      <c r="F12" s="206"/>
      <c r="G12" s="206"/>
      <c r="H12" s="206">
        <v>194373053</v>
      </c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>
        <f>SUM(D12:S12)</f>
        <v>489534484</v>
      </c>
      <c r="U12" s="114"/>
    </row>
    <row r="13" spans="1:21" ht="14.25" customHeight="1" x14ac:dyDescent="0.2">
      <c r="B13" s="555">
        <v>6</v>
      </c>
      <c r="C13" s="349" t="s">
        <v>274</v>
      </c>
      <c r="D13" s="560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>
        <f>SUM(D13:S13)</f>
        <v>0</v>
      </c>
      <c r="U13" s="114"/>
    </row>
    <row r="14" spans="1:21" ht="14.25" customHeight="1" x14ac:dyDescent="0.2">
      <c r="B14" s="555">
        <v>7</v>
      </c>
      <c r="C14" s="349" t="s">
        <v>276</v>
      </c>
      <c r="D14" s="560">
        <v>106826261</v>
      </c>
      <c r="E14" s="206"/>
      <c r="F14" s="206"/>
      <c r="G14" s="206">
        <v>723892297</v>
      </c>
      <c r="H14" s="206">
        <v>95024859</v>
      </c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>
        <f>SUM(D14:S14)</f>
        <v>925743417</v>
      </c>
      <c r="U14" s="114"/>
    </row>
    <row r="15" spans="1:21" ht="14.25" customHeight="1" x14ac:dyDescent="0.2">
      <c r="B15" s="555">
        <v>8</v>
      </c>
      <c r="C15" s="81"/>
      <c r="D15" s="560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>
        <f>SUM(D15:S15)</f>
        <v>0</v>
      </c>
      <c r="U15" s="114"/>
    </row>
    <row r="16" spans="1:21" ht="14.25" customHeight="1" x14ac:dyDescent="0.2">
      <c r="B16" s="555">
        <v>9</v>
      </c>
      <c r="C16" s="81"/>
      <c r="D16" s="560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>
        <f>SUM(D16:S16)</f>
        <v>0</v>
      </c>
      <c r="U16" s="114"/>
    </row>
    <row r="17" spans="2:21" ht="14.25" customHeight="1" x14ac:dyDescent="0.2">
      <c r="B17" s="556"/>
      <c r="C17" s="349"/>
      <c r="D17" s="560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114"/>
    </row>
    <row r="18" spans="2:21" ht="14.25" customHeight="1" x14ac:dyDescent="0.2">
      <c r="B18" s="555"/>
      <c r="C18" s="349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Q18" s="206"/>
      <c r="R18" s="206"/>
      <c r="S18" s="206"/>
      <c r="T18" s="206"/>
      <c r="U18" s="114"/>
    </row>
    <row r="19" spans="2:21" ht="14.25" customHeight="1" x14ac:dyDescent="0.2">
      <c r="B19" s="555"/>
      <c r="C19" s="349"/>
      <c r="D19" s="560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114"/>
    </row>
    <row r="20" spans="2:21" ht="14.25" customHeight="1" x14ac:dyDescent="0.2">
      <c r="B20" s="555"/>
      <c r="C20" s="349"/>
      <c r="D20" s="560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114"/>
    </row>
    <row r="21" spans="2:21" ht="14.25" customHeight="1" x14ac:dyDescent="0.2">
      <c r="B21" s="555"/>
      <c r="C21" s="349"/>
      <c r="D21" s="560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114"/>
    </row>
    <row r="22" spans="2:21" ht="14.25" customHeight="1" x14ac:dyDescent="0.2">
      <c r="B22" s="556"/>
      <c r="C22" s="349"/>
      <c r="D22" s="560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114"/>
    </row>
    <row r="23" spans="2:21" ht="14.25" customHeight="1" x14ac:dyDescent="0.2">
      <c r="B23" s="555"/>
      <c r="C23" s="349"/>
      <c r="D23" s="560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114"/>
    </row>
    <row r="24" spans="2:21" ht="14.25" customHeight="1" thickBot="1" x14ac:dyDescent="0.25">
      <c r="B24" s="557">
        <v>17</v>
      </c>
      <c r="C24" s="558" t="s">
        <v>47</v>
      </c>
      <c r="D24" s="561">
        <f>SUM(D8:D23)</f>
        <v>471149673</v>
      </c>
      <c r="E24" s="207">
        <f t="shared" ref="E24:R24" si="0">SUM(E8:E23)</f>
        <v>0</v>
      </c>
      <c r="F24" s="207">
        <f t="shared" si="0"/>
        <v>0</v>
      </c>
      <c r="G24" s="207">
        <f>SUM(G8:G23)</f>
        <v>723892297</v>
      </c>
      <c r="H24" s="207">
        <f>SUM(D24:G24)</f>
        <v>1195041970</v>
      </c>
      <c r="I24" s="207">
        <f>SUM(I8:I23)</f>
        <v>18848786260</v>
      </c>
      <c r="J24" s="207">
        <f>SUM(J8:J23)</f>
        <v>32867857</v>
      </c>
      <c r="K24" s="207">
        <f t="shared" si="0"/>
        <v>0</v>
      </c>
      <c r="L24" s="207">
        <f>SUM(L8:L23)</f>
        <v>3313904864</v>
      </c>
      <c r="M24" s="207">
        <f>SUM(M8:M23)</f>
        <v>5888275575</v>
      </c>
      <c r="N24" s="207">
        <f>SUM(N8:N23)</f>
        <v>700208898</v>
      </c>
      <c r="O24" s="207">
        <f>SUM(O8:O23)</f>
        <v>17340000</v>
      </c>
      <c r="P24" s="207">
        <f t="shared" si="0"/>
        <v>0</v>
      </c>
      <c r="Q24" s="207">
        <f t="shared" si="0"/>
        <v>0</v>
      </c>
      <c r="R24" s="207">
        <f t="shared" si="0"/>
        <v>0</v>
      </c>
      <c r="S24" s="208"/>
      <c r="T24" s="208">
        <f>SUM(T8:T23)</f>
        <v>31835839093</v>
      </c>
      <c r="U24" s="205"/>
    </row>
    <row r="25" spans="2:21" x14ac:dyDescent="0.2">
      <c r="J25" s="238"/>
      <c r="M25" s="238"/>
    </row>
    <row r="27" spans="2:21" x14ac:dyDescent="0.2">
      <c r="M27" s="471"/>
    </row>
    <row r="28" spans="2:21" x14ac:dyDescent="0.2">
      <c r="J28" s="316"/>
    </row>
  </sheetData>
  <mergeCells count="2">
    <mergeCell ref="C6:C7"/>
    <mergeCell ref="D6:U6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30">
    <tabColor rgb="FF00B050"/>
  </sheetPr>
  <dimension ref="A1:F13"/>
  <sheetViews>
    <sheetView zoomScale="110" zoomScaleNormal="110" workbookViewId="0">
      <selection activeCell="D11" sqref="D11"/>
    </sheetView>
  </sheetViews>
  <sheetFormatPr baseColWidth="10" defaultRowHeight="14.25" x14ac:dyDescent="0.2"/>
  <cols>
    <col min="1" max="2" width="4.28515625" style="18" customWidth="1"/>
    <col min="3" max="3" width="32.85546875" style="18" customWidth="1"/>
    <col min="4" max="5" width="14.28515625" style="18" customWidth="1"/>
    <col min="6" max="6" width="12.42578125" style="18" customWidth="1"/>
    <col min="7" max="16384" width="11.42578125" style="18"/>
  </cols>
  <sheetData>
    <row r="1" spans="1:6" ht="18.75" customHeight="1" x14ac:dyDescent="0.2"/>
    <row r="2" spans="1:6" ht="18.75" customHeight="1" x14ac:dyDescent="0.2">
      <c r="A2" s="19" t="s">
        <v>23</v>
      </c>
    </row>
    <row r="3" spans="1:6" ht="14.25" customHeight="1" x14ac:dyDescent="0.2">
      <c r="B3" s="21"/>
      <c r="C3" s="21"/>
      <c r="D3" s="21"/>
      <c r="E3" s="21"/>
      <c r="F3" s="21"/>
    </row>
    <row r="4" spans="1:6" ht="14.25" customHeight="1" x14ac:dyDescent="0.2">
      <c r="B4" s="22" t="s">
        <v>258</v>
      </c>
      <c r="C4" s="21"/>
      <c r="D4" s="21"/>
      <c r="E4" s="21"/>
      <c r="F4" s="21"/>
    </row>
    <row r="5" spans="1:6" ht="14.25" customHeight="1" thickBot="1" x14ac:dyDescent="0.25">
      <c r="B5" s="21"/>
      <c r="C5" s="21"/>
      <c r="D5" s="21"/>
      <c r="E5" s="576"/>
      <c r="F5" s="21"/>
    </row>
    <row r="6" spans="1:6" x14ac:dyDescent="0.2">
      <c r="B6" s="24"/>
      <c r="C6" s="24"/>
      <c r="D6" s="32" t="s">
        <v>43</v>
      </c>
      <c r="E6" s="46" t="s">
        <v>44</v>
      </c>
    </row>
    <row r="7" spans="1:6" ht="14.25" customHeight="1" thickBot="1" x14ac:dyDescent="0.25">
      <c r="B7" s="92"/>
      <c r="C7" s="89"/>
      <c r="D7" s="90" t="s">
        <v>87</v>
      </c>
      <c r="E7" s="91" t="s">
        <v>46</v>
      </c>
    </row>
    <row r="8" spans="1:6" x14ac:dyDescent="0.2">
      <c r="B8" s="93">
        <v>1</v>
      </c>
      <c r="C8" s="94" t="s">
        <v>88</v>
      </c>
      <c r="D8" s="95"/>
      <c r="E8" s="96"/>
    </row>
    <row r="9" spans="1:6" x14ac:dyDescent="0.2">
      <c r="B9" s="76">
        <v>2</v>
      </c>
      <c r="C9" s="97" t="s">
        <v>89</v>
      </c>
      <c r="D9" s="217"/>
      <c r="E9" s="99"/>
    </row>
    <row r="10" spans="1:6" x14ac:dyDescent="0.2">
      <c r="B10" s="76">
        <v>3</v>
      </c>
      <c r="C10" s="97" t="s">
        <v>90</v>
      </c>
      <c r="D10" s="217"/>
      <c r="E10" s="99"/>
    </row>
    <row r="11" spans="1:6" x14ac:dyDescent="0.2">
      <c r="B11" s="76">
        <v>4</v>
      </c>
      <c r="C11" s="97" t="s">
        <v>91</v>
      </c>
      <c r="D11" s="98">
        <v>91.73</v>
      </c>
      <c r="E11" s="99">
        <v>54.530999999999999</v>
      </c>
    </row>
    <row r="12" spans="1:6" x14ac:dyDescent="0.2">
      <c r="B12" s="45" t="s">
        <v>92</v>
      </c>
      <c r="C12" s="100" t="s">
        <v>93</v>
      </c>
      <c r="D12" s="101"/>
      <c r="E12" s="102"/>
    </row>
    <row r="13" spans="1:6" ht="15" thickBot="1" x14ac:dyDescent="0.25">
      <c r="B13" s="57">
        <v>5</v>
      </c>
      <c r="C13" s="198" t="s">
        <v>94</v>
      </c>
      <c r="D13" s="199">
        <v>91.73</v>
      </c>
      <c r="E13" s="200">
        <v>54.530999999999999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34">
    <tabColor rgb="FF00B050"/>
  </sheetPr>
  <dimension ref="A1:H15"/>
  <sheetViews>
    <sheetView zoomScale="110" zoomScaleNormal="110" workbookViewId="0">
      <selection activeCell="J2" sqref="J2"/>
    </sheetView>
  </sheetViews>
  <sheetFormatPr baseColWidth="10" defaultRowHeight="14.25" x14ac:dyDescent="0.2"/>
  <cols>
    <col min="1" max="1" width="4.28515625" style="18" customWidth="1"/>
    <col min="2" max="2" width="15.85546875" style="18" customWidth="1"/>
    <col min="3" max="8" width="14.28515625" style="18" customWidth="1"/>
    <col min="9" max="16384" width="11.42578125" style="18"/>
  </cols>
  <sheetData>
    <row r="1" spans="1:8" ht="18.75" customHeight="1" x14ac:dyDescent="0.2"/>
    <row r="2" spans="1:8" ht="18.75" customHeight="1" x14ac:dyDescent="0.2">
      <c r="A2" s="19" t="s">
        <v>26</v>
      </c>
    </row>
    <row r="3" spans="1:8" ht="14.25" customHeight="1" x14ac:dyDescent="0.2"/>
    <row r="4" spans="1:8" ht="14.25" customHeight="1" x14ac:dyDescent="0.2">
      <c r="B4" s="22" t="s">
        <v>258</v>
      </c>
    </row>
    <row r="5" spans="1:8" ht="14.25" customHeight="1" thickBot="1" x14ac:dyDescent="0.25">
      <c r="B5" s="22"/>
    </row>
    <row r="6" spans="1:8" ht="14.25" customHeight="1" x14ac:dyDescent="0.2">
      <c r="C6" s="32" t="s">
        <v>43</v>
      </c>
      <c r="D6" s="33" t="s">
        <v>44</v>
      </c>
      <c r="E6" s="33" t="s">
        <v>45</v>
      </c>
      <c r="F6" s="33" t="s">
        <v>48</v>
      </c>
      <c r="G6" s="33" t="s">
        <v>49</v>
      </c>
      <c r="H6" s="46" t="s">
        <v>50</v>
      </c>
    </row>
    <row r="7" spans="1:8" ht="14.25" customHeight="1" x14ac:dyDescent="0.2">
      <c r="C7" s="654" t="s">
        <v>95</v>
      </c>
      <c r="D7" s="655"/>
      <c r="E7" s="655"/>
      <c r="F7" s="656"/>
      <c r="G7" s="657" t="s">
        <v>96</v>
      </c>
      <c r="H7" s="658"/>
    </row>
    <row r="8" spans="1:8" ht="14.25" customHeight="1" x14ac:dyDescent="0.2">
      <c r="C8" s="659" t="s">
        <v>97</v>
      </c>
      <c r="D8" s="660"/>
      <c r="E8" s="661" t="s">
        <v>98</v>
      </c>
      <c r="F8" s="662"/>
      <c r="G8" s="663" t="s">
        <v>97</v>
      </c>
      <c r="H8" s="665" t="s">
        <v>98</v>
      </c>
    </row>
    <row r="9" spans="1:8" ht="15" thickBot="1" x14ac:dyDescent="0.25">
      <c r="B9" s="30"/>
      <c r="C9" s="107" t="s">
        <v>99</v>
      </c>
      <c r="D9" s="106" t="s">
        <v>100</v>
      </c>
      <c r="E9" s="106" t="s">
        <v>99</v>
      </c>
      <c r="F9" s="106" t="s">
        <v>100</v>
      </c>
      <c r="G9" s="664"/>
      <c r="H9" s="666"/>
    </row>
    <row r="10" spans="1:8" ht="14.25" customHeight="1" x14ac:dyDescent="0.2">
      <c r="B10" s="108" t="s">
        <v>178</v>
      </c>
      <c r="C10" s="139">
        <v>0</v>
      </c>
      <c r="D10" s="140">
        <v>0</v>
      </c>
      <c r="E10" s="140"/>
      <c r="F10" s="140"/>
      <c r="G10" s="140"/>
      <c r="H10" s="141"/>
    </row>
    <row r="11" spans="1:8" ht="14.25" customHeight="1" x14ac:dyDescent="0.2">
      <c r="B11" s="187" t="s">
        <v>179</v>
      </c>
      <c r="C11" s="145">
        <v>0</v>
      </c>
      <c r="D11" s="146"/>
      <c r="E11" s="146"/>
      <c r="F11" s="146"/>
      <c r="G11" s="146"/>
      <c r="H11" s="147"/>
    </row>
    <row r="12" spans="1:8" ht="14.25" customHeight="1" thickBot="1" x14ac:dyDescent="0.25">
      <c r="B12" s="109" t="s">
        <v>47</v>
      </c>
      <c r="C12" s="142">
        <v>0</v>
      </c>
      <c r="D12" s="143"/>
      <c r="E12" s="143"/>
      <c r="F12" s="143"/>
      <c r="G12" s="143"/>
      <c r="H12" s="144"/>
    </row>
    <row r="15" spans="1:8" x14ac:dyDescent="0.2">
      <c r="E15" s="105"/>
    </row>
  </sheetData>
  <mergeCells count="6">
    <mergeCell ref="C7:F7"/>
    <mergeCell ref="G7:H7"/>
    <mergeCell ref="C8:D8"/>
    <mergeCell ref="E8:F8"/>
    <mergeCell ref="G8:G9"/>
    <mergeCell ref="H8:H9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50">
    <tabColor rgb="FF00B050"/>
  </sheetPr>
  <dimension ref="A1:K41"/>
  <sheetViews>
    <sheetView zoomScale="118" zoomScaleNormal="118" workbookViewId="0">
      <selection activeCell="H12" sqref="H12"/>
    </sheetView>
  </sheetViews>
  <sheetFormatPr baseColWidth="10" defaultRowHeight="14.25" x14ac:dyDescent="0.2"/>
  <cols>
    <col min="1" max="3" width="4.28515625" style="18" customWidth="1"/>
    <col min="4" max="4" width="58" style="18" customWidth="1"/>
    <col min="5" max="5" width="18.42578125" style="18" customWidth="1"/>
    <col min="6" max="6" width="24.85546875" style="18" customWidth="1"/>
    <col min="7" max="7" width="29.7109375" style="18" customWidth="1"/>
    <col min="8" max="8" width="22.28515625" style="18" bestFit="1" customWidth="1"/>
    <col min="9" max="9" width="21.7109375" style="18" customWidth="1"/>
    <col min="10" max="10" width="15.5703125" style="18" bestFit="1" customWidth="1"/>
    <col min="11" max="16384" width="11.42578125" style="18"/>
  </cols>
  <sheetData>
    <row r="1" spans="1:11" ht="18.75" customHeight="1" x14ac:dyDescent="0.2"/>
    <row r="2" spans="1:11" ht="18.75" customHeight="1" x14ac:dyDescent="0.2">
      <c r="A2" s="197" t="s">
        <v>39</v>
      </c>
      <c r="B2" s="19"/>
      <c r="C2" s="19"/>
    </row>
    <row r="3" spans="1:11" ht="14.25" customHeight="1" x14ac:dyDescent="0.2"/>
    <row r="4" spans="1:11" ht="14.25" customHeight="1" x14ac:dyDescent="0.2">
      <c r="B4" s="22" t="s">
        <v>643</v>
      </c>
      <c r="C4" s="22"/>
    </row>
    <row r="5" spans="1:11" ht="14.25" customHeight="1" thickBot="1" x14ac:dyDescent="0.25">
      <c r="B5" s="20"/>
      <c r="C5" s="20"/>
      <c r="D5" s="20"/>
      <c r="E5" s="21"/>
    </row>
    <row r="6" spans="1:11" ht="14.25" customHeight="1" x14ac:dyDescent="0.2">
      <c r="B6" s="682" t="s">
        <v>189</v>
      </c>
      <c r="C6" s="683"/>
      <c r="D6" s="683"/>
      <c r="E6" s="684" t="s">
        <v>190</v>
      </c>
      <c r="F6" s="686" t="s">
        <v>191</v>
      </c>
    </row>
    <row r="7" spans="1:11" ht="14.25" customHeight="1" x14ac:dyDescent="0.2">
      <c r="B7" s="680" t="s">
        <v>192</v>
      </c>
      <c r="C7" s="681"/>
      <c r="D7" s="681"/>
      <c r="E7" s="685"/>
      <c r="F7" s="687"/>
    </row>
    <row r="8" spans="1:11" ht="14.25" customHeight="1" x14ac:dyDescent="0.2">
      <c r="B8" s="680" t="s">
        <v>685</v>
      </c>
      <c r="C8" s="681"/>
      <c r="D8" s="681"/>
      <c r="E8" s="202">
        <v>44196</v>
      </c>
      <c r="F8" s="203">
        <v>44196</v>
      </c>
    </row>
    <row r="9" spans="1:11" ht="14.25" customHeight="1" thickBot="1" x14ac:dyDescent="0.25">
      <c r="B9" s="667" t="s">
        <v>102</v>
      </c>
      <c r="C9" s="668"/>
      <c r="D9" s="668"/>
      <c r="E9" s="133">
        <v>1</v>
      </c>
      <c r="F9" s="134">
        <v>1</v>
      </c>
    </row>
    <row r="10" spans="1:11" ht="14.25" customHeight="1" x14ac:dyDescent="0.2">
      <c r="B10" s="669" t="s">
        <v>103</v>
      </c>
      <c r="C10" s="670"/>
      <c r="D10" s="670"/>
      <c r="E10" s="671"/>
      <c r="F10" s="672"/>
    </row>
    <row r="11" spans="1:11" ht="14.25" customHeight="1" x14ac:dyDescent="0.25">
      <c r="B11" s="76">
        <v>1</v>
      </c>
      <c r="C11" s="119" t="s">
        <v>104</v>
      </c>
      <c r="D11" s="113"/>
      <c r="E11" s="215"/>
      <c r="F11" s="616">
        <v>1069.605</v>
      </c>
      <c r="H11" s="609"/>
      <c r="I11" s="609"/>
      <c r="J11" s="609"/>
      <c r="K11" s="609"/>
    </row>
    <row r="12" spans="1:11" ht="14.25" customHeight="1" thickBot="1" x14ac:dyDescent="0.25">
      <c r="B12" s="677" t="s">
        <v>105</v>
      </c>
      <c r="C12" s="678"/>
      <c r="D12" s="678"/>
      <c r="E12" s="679"/>
      <c r="F12" s="672"/>
    </row>
    <row r="13" spans="1:11" ht="14.25" customHeight="1" x14ac:dyDescent="0.2">
      <c r="B13" s="76">
        <v>2</v>
      </c>
      <c r="C13" s="119" t="s">
        <v>106</v>
      </c>
      <c r="D13" s="120"/>
      <c r="E13" s="617">
        <v>14351</v>
      </c>
      <c r="F13" s="618">
        <v>743</v>
      </c>
      <c r="G13" s="24"/>
    </row>
    <row r="14" spans="1:11" ht="14.25" customHeight="1" x14ac:dyDescent="0.2">
      <c r="B14" s="76">
        <v>3</v>
      </c>
      <c r="C14" s="121"/>
      <c r="D14" s="314" t="s">
        <v>107</v>
      </c>
      <c r="E14" s="614">
        <v>11637</v>
      </c>
      <c r="F14" s="615">
        <v>582</v>
      </c>
    </row>
    <row r="15" spans="1:11" ht="14.25" customHeight="1" x14ac:dyDescent="0.2">
      <c r="B15" s="76">
        <v>4</v>
      </c>
      <c r="C15" s="121"/>
      <c r="D15" s="314" t="s">
        <v>108</v>
      </c>
      <c r="E15" s="614">
        <f>+E13-E14</f>
        <v>2714</v>
      </c>
      <c r="F15" s="615">
        <f>+F13-F14</f>
        <v>161</v>
      </c>
    </row>
    <row r="16" spans="1:11" ht="14.25" customHeight="1" x14ac:dyDescent="0.2">
      <c r="B16" s="76">
        <v>5</v>
      </c>
      <c r="C16" s="119" t="s">
        <v>109</v>
      </c>
      <c r="D16" s="120"/>
      <c r="E16" s="614">
        <v>2763</v>
      </c>
      <c r="F16" s="615">
        <v>603</v>
      </c>
    </row>
    <row r="17" spans="2:8" ht="14.25" customHeight="1" x14ac:dyDescent="0.2">
      <c r="B17" s="76">
        <v>6</v>
      </c>
      <c r="C17" s="119"/>
      <c r="D17" s="314" t="s">
        <v>110</v>
      </c>
      <c r="E17" s="614">
        <v>2127</v>
      </c>
      <c r="F17" s="615">
        <v>273</v>
      </c>
    </row>
    <row r="18" spans="2:8" ht="14.25" customHeight="1" x14ac:dyDescent="0.2">
      <c r="B18" s="76">
        <v>7</v>
      </c>
      <c r="C18" s="119"/>
      <c r="D18" s="314" t="s">
        <v>111</v>
      </c>
      <c r="E18" s="614">
        <v>636</v>
      </c>
      <c r="F18" s="615">
        <v>331</v>
      </c>
    </row>
    <row r="19" spans="2:8" ht="14.25" customHeight="1" x14ac:dyDescent="0.2">
      <c r="B19" s="76">
        <v>8</v>
      </c>
      <c r="C19" s="119"/>
      <c r="D19" s="113" t="s">
        <v>112</v>
      </c>
      <c r="E19" s="614"/>
      <c r="F19" s="615"/>
    </row>
    <row r="20" spans="2:8" ht="14.25" customHeight="1" x14ac:dyDescent="0.2">
      <c r="B20" s="76">
        <v>9</v>
      </c>
      <c r="C20" s="119" t="s">
        <v>113</v>
      </c>
      <c r="D20" s="120"/>
      <c r="E20" s="614"/>
      <c r="F20" s="615"/>
    </row>
    <row r="21" spans="2:8" ht="14.25" customHeight="1" x14ac:dyDescent="0.2">
      <c r="B21" s="76">
        <v>10</v>
      </c>
      <c r="C21" s="119" t="s">
        <v>114</v>
      </c>
      <c r="D21" s="120"/>
      <c r="E21" s="614">
        <f>+E22+E23+E24</f>
        <v>2045.5940000000001</v>
      </c>
      <c r="F21" s="615">
        <f>+F22+F23+F24</f>
        <v>110.72</v>
      </c>
    </row>
    <row r="22" spans="2:8" ht="14.25" customHeight="1" x14ac:dyDescent="0.2">
      <c r="B22" s="76">
        <v>11</v>
      </c>
      <c r="C22" s="119"/>
      <c r="D22" s="314" t="s">
        <v>115</v>
      </c>
      <c r="E22" s="614">
        <v>3.5939999999999999</v>
      </c>
      <c r="F22" s="615">
        <v>3.5939999999999999</v>
      </c>
      <c r="H22" s="238"/>
    </row>
    <row r="23" spans="2:8" ht="14.25" customHeight="1" x14ac:dyDescent="0.2">
      <c r="B23" s="76">
        <v>12</v>
      </c>
      <c r="C23" s="119"/>
      <c r="D23" s="314" t="s">
        <v>116</v>
      </c>
      <c r="E23" s="614"/>
      <c r="F23" s="615"/>
    </row>
    <row r="24" spans="2:8" ht="14.25" customHeight="1" x14ac:dyDescent="0.2">
      <c r="B24" s="76">
        <v>13</v>
      </c>
      <c r="C24" s="119"/>
      <c r="D24" s="314" t="s">
        <v>117</v>
      </c>
      <c r="E24" s="614">
        <v>2042</v>
      </c>
      <c r="F24" s="615">
        <v>107.126</v>
      </c>
    </row>
    <row r="25" spans="2:8" ht="14.25" customHeight="1" x14ac:dyDescent="0.2">
      <c r="B25" s="76">
        <v>14</v>
      </c>
      <c r="C25" s="122" t="s">
        <v>118</v>
      </c>
      <c r="D25" s="123"/>
      <c r="E25" s="614">
        <v>38</v>
      </c>
      <c r="F25" s="615">
        <v>38</v>
      </c>
    </row>
    <row r="26" spans="2:8" ht="14.25" customHeight="1" x14ac:dyDescent="0.2">
      <c r="B26" s="76">
        <v>15</v>
      </c>
      <c r="C26" s="122" t="s">
        <v>119</v>
      </c>
      <c r="D26" s="123"/>
      <c r="E26" s="614">
        <f>869.451-E25</f>
        <v>831.45100000000002</v>
      </c>
      <c r="F26" s="615">
        <f>357.995-F25</f>
        <v>319.995</v>
      </c>
    </row>
    <row r="27" spans="2:8" ht="14.25" customHeight="1" thickBot="1" x14ac:dyDescent="0.25">
      <c r="B27" s="135">
        <v>16</v>
      </c>
      <c r="C27" s="124" t="s">
        <v>120</v>
      </c>
      <c r="D27" s="115"/>
      <c r="E27" s="619"/>
      <c r="F27" s="621">
        <f>+F13+F16+F20+F21+F25+F26</f>
        <v>1814.7150000000001</v>
      </c>
      <c r="G27" s="238"/>
      <c r="H27" s="238"/>
    </row>
    <row r="28" spans="2:8" ht="14.25" customHeight="1" thickBot="1" x14ac:dyDescent="0.25">
      <c r="B28" s="673" t="s">
        <v>121</v>
      </c>
      <c r="C28" s="674"/>
      <c r="D28" s="674"/>
      <c r="E28" s="674"/>
      <c r="F28" s="672"/>
    </row>
    <row r="29" spans="2:8" ht="14.25" customHeight="1" x14ac:dyDescent="0.2">
      <c r="B29" s="45">
        <v>17</v>
      </c>
      <c r="C29" s="125" t="s">
        <v>122</v>
      </c>
      <c r="D29" s="115"/>
      <c r="E29" s="617"/>
      <c r="F29" s="618"/>
    </row>
    <row r="30" spans="2:8" ht="14.25" customHeight="1" x14ac:dyDescent="0.2">
      <c r="B30" s="76">
        <v>18</v>
      </c>
      <c r="C30" s="122" t="s">
        <v>123</v>
      </c>
      <c r="D30" s="123"/>
      <c r="E30" s="614">
        <v>1006.893</v>
      </c>
      <c r="F30" s="615">
        <v>1006.893</v>
      </c>
    </row>
    <row r="31" spans="2:8" ht="14.25" customHeight="1" x14ac:dyDescent="0.2">
      <c r="B31" s="76">
        <v>19</v>
      </c>
      <c r="C31" s="122" t="s">
        <v>124</v>
      </c>
      <c r="D31" s="123"/>
      <c r="E31" s="614">
        <v>292.52300000000002</v>
      </c>
      <c r="F31" s="615">
        <f>+F34-F30</f>
        <v>259.24499999999989</v>
      </c>
    </row>
    <row r="32" spans="2:8" ht="42.75" customHeight="1" x14ac:dyDescent="0.2">
      <c r="B32" s="76" t="s">
        <v>125</v>
      </c>
      <c r="C32" s="675" t="s">
        <v>126</v>
      </c>
      <c r="D32" s="676"/>
      <c r="E32" s="614"/>
      <c r="F32" s="615"/>
    </row>
    <row r="33" spans="2:8" x14ac:dyDescent="0.2">
      <c r="B33" s="76" t="s">
        <v>127</v>
      </c>
      <c r="C33" s="122" t="s">
        <v>128</v>
      </c>
      <c r="D33" s="123"/>
      <c r="E33" s="614"/>
      <c r="F33" s="615"/>
    </row>
    <row r="34" spans="2:8" x14ac:dyDescent="0.2">
      <c r="B34" s="77">
        <v>20</v>
      </c>
      <c r="C34" s="126" t="s">
        <v>129</v>
      </c>
      <c r="D34" s="136"/>
      <c r="E34" s="614">
        <v>1299.5229999999999</v>
      </c>
      <c r="F34" s="616">
        <v>1266.1379999999999</v>
      </c>
    </row>
    <row r="35" spans="2:8" x14ac:dyDescent="0.2">
      <c r="B35" s="77" t="s">
        <v>130</v>
      </c>
      <c r="C35" s="127" t="s">
        <v>131</v>
      </c>
      <c r="D35" s="136"/>
      <c r="E35" s="614"/>
      <c r="F35" s="615"/>
    </row>
    <row r="36" spans="2:8" x14ac:dyDescent="0.2">
      <c r="B36" s="77" t="s">
        <v>132</v>
      </c>
      <c r="C36" s="127" t="s">
        <v>133</v>
      </c>
      <c r="D36" s="136"/>
      <c r="E36" s="614"/>
      <c r="F36" s="615"/>
    </row>
    <row r="37" spans="2:8" ht="15" thickBot="1" x14ac:dyDescent="0.25">
      <c r="B37" s="137" t="s">
        <v>134</v>
      </c>
      <c r="C37" s="128" t="s">
        <v>135</v>
      </c>
      <c r="D37" s="138"/>
      <c r="E37" s="619">
        <v>1299.5229999999999</v>
      </c>
      <c r="F37" s="620">
        <v>1266.1379999999999</v>
      </c>
    </row>
    <row r="38" spans="2:8" ht="15" thickBot="1" x14ac:dyDescent="0.25">
      <c r="E38" s="24"/>
      <c r="F38" s="24"/>
    </row>
    <row r="39" spans="2:8" x14ac:dyDescent="0.2">
      <c r="B39" s="129">
        <v>21</v>
      </c>
      <c r="C39" s="130" t="s">
        <v>136</v>
      </c>
      <c r="D39" s="130"/>
      <c r="E39" s="617"/>
      <c r="F39" s="622">
        <v>1247.886</v>
      </c>
    </row>
    <row r="40" spans="2:8" ht="15" thickBot="1" x14ac:dyDescent="0.25">
      <c r="B40" s="131">
        <v>22</v>
      </c>
      <c r="C40" s="132" t="s">
        <v>137</v>
      </c>
      <c r="D40" s="132"/>
      <c r="E40" s="614"/>
      <c r="F40" s="616">
        <f>+F27-F37</f>
        <v>548.57700000000023</v>
      </c>
      <c r="G40" s="610"/>
      <c r="H40" s="611"/>
    </row>
    <row r="41" spans="2:8" ht="15" thickBot="1" x14ac:dyDescent="0.25">
      <c r="B41" s="104">
        <v>23</v>
      </c>
      <c r="C41" s="89" t="s">
        <v>138</v>
      </c>
      <c r="D41" s="89"/>
      <c r="E41" s="619"/>
      <c r="F41" s="623">
        <f>+F39/F40</f>
        <v>2.2747690843764858</v>
      </c>
      <c r="G41" s="612"/>
      <c r="H41" s="611"/>
    </row>
  </sheetData>
  <mergeCells count="10">
    <mergeCell ref="B7:D7"/>
    <mergeCell ref="B6:D6"/>
    <mergeCell ref="E6:E7"/>
    <mergeCell ref="F6:F7"/>
    <mergeCell ref="B8:D8"/>
    <mergeCell ref="B9:D9"/>
    <mergeCell ref="B10:F10"/>
    <mergeCell ref="B28:F28"/>
    <mergeCell ref="C32:D32"/>
    <mergeCell ref="B12:F12"/>
  </mergeCell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M69"/>
  <sheetViews>
    <sheetView topLeftCell="H1" zoomScaleNormal="100" workbookViewId="0">
      <selection activeCell="N10" sqref="N10:P12"/>
    </sheetView>
  </sheetViews>
  <sheetFormatPr baseColWidth="10" defaultRowHeight="12.75" x14ac:dyDescent="0.2"/>
  <cols>
    <col min="1" max="2" width="4.42578125" style="168" customWidth="1"/>
    <col min="3" max="4" width="2.140625" style="168" customWidth="1"/>
    <col min="5" max="5" width="61" style="168" customWidth="1"/>
    <col min="6" max="6" width="14.42578125" style="168" customWidth="1"/>
    <col min="7" max="13" width="14.28515625" style="168" customWidth="1"/>
    <col min="14" max="16384" width="11.42578125" style="168"/>
  </cols>
  <sheetData>
    <row r="1" spans="1:13" ht="18.75" customHeight="1" x14ac:dyDescent="0.2">
      <c r="A1" s="251"/>
      <c r="B1" s="251"/>
      <c r="C1" s="251"/>
      <c r="D1" s="251"/>
      <c r="E1" s="251"/>
      <c r="F1" s="251"/>
      <c r="G1" s="251"/>
      <c r="H1" s="251"/>
      <c r="I1" s="251"/>
      <c r="J1" s="574"/>
      <c r="K1" s="573"/>
      <c r="L1" s="573"/>
      <c r="M1" s="573"/>
    </row>
    <row r="2" spans="1:13" ht="18.75" customHeight="1" x14ac:dyDescent="0.2">
      <c r="A2" s="268" t="s">
        <v>146</v>
      </c>
      <c r="B2" s="251"/>
      <c r="C2" s="251"/>
      <c r="D2" s="251"/>
      <c r="E2" s="251"/>
      <c r="F2" s="573"/>
      <c r="G2" s="573"/>
      <c r="H2" s="573"/>
    </row>
    <row r="3" spans="1:13" ht="14.25" customHeight="1" x14ac:dyDescent="0.2">
      <c r="A3" s="251"/>
      <c r="B3" s="251"/>
      <c r="C3" s="251"/>
      <c r="D3" s="251"/>
      <c r="E3" s="251"/>
      <c r="F3" s="251"/>
      <c r="G3" s="251"/>
      <c r="H3" s="251"/>
      <c r="I3" s="251"/>
      <c r="J3" s="415"/>
      <c r="K3" s="573"/>
      <c r="L3" s="415"/>
      <c r="M3" s="415"/>
    </row>
    <row r="4" spans="1:13" ht="14.25" customHeight="1" x14ac:dyDescent="0.2">
      <c r="A4" s="251"/>
      <c r="B4" s="267" t="s">
        <v>644</v>
      </c>
      <c r="C4" s="267"/>
      <c r="D4" s="267"/>
      <c r="E4" s="251"/>
      <c r="F4" s="251"/>
      <c r="G4" s="251"/>
      <c r="H4" s="251"/>
      <c r="I4" s="251"/>
      <c r="J4" s="415"/>
      <c r="K4" s="573"/>
      <c r="L4" s="573"/>
      <c r="M4" s="573"/>
    </row>
    <row r="5" spans="1:13" ht="14.25" customHeight="1" thickBot="1" x14ac:dyDescent="0.25">
      <c r="A5" s="251"/>
      <c r="B5" s="267"/>
      <c r="C5" s="267"/>
      <c r="D5" s="267"/>
      <c r="E5" s="251"/>
      <c r="F5" s="251"/>
      <c r="G5" s="251"/>
      <c r="H5" s="251"/>
      <c r="I5" s="251"/>
      <c r="J5" s="251"/>
      <c r="K5" s="251"/>
      <c r="L5" s="251"/>
      <c r="M5" s="251"/>
    </row>
    <row r="6" spans="1:13" ht="14.25" customHeight="1" x14ac:dyDescent="0.2">
      <c r="A6" s="251"/>
      <c r="B6" s="251"/>
      <c r="C6" s="251"/>
      <c r="D6" s="251"/>
      <c r="E6" s="251"/>
      <c r="F6" s="688" t="s">
        <v>257</v>
      </c>
      <c r="G6" s="689"/>
      <c r="H6" s="690" t="s">
        <v>256</v>
      </c>
      <c r="I6" s="691"/>
      <c r="J6" s="689" t="s">
        <v>255</v>
      </c>
      <c r="K6" s="689"/>
      <c r="L6" s="690" t="s">
        <v>254</v>
      </c>
      <c r="M6" s="692"/>
    </row>
    <row r="7" spans="1:13" ht="27" x14ac:dyDescent="0.2">
      <c r="A7" s="251"/>
      <c r="B7" s="262"/>
      <c r="C7" s="262"/>
      <c r="D7" s="262"/>
      <c r="E7" s="262"/>
      <c r="F7" s="266"/>
      <c r="G7" s="265" t="s">
        <v>253</v>
      </c>
      <c r="H7" s="264"/>
      <c r="I7" s="265" t="s">
        <v>253</v>
      </c>
      <c r="J7" s="264"/>
      <c r="K7" s="265" t="s">
        <v>252</v>
      </c>
      <c r="L7" s="264"/>
      <c r="M7" s="263" t="s">
        <v>252</v>
      </c>
    </row>
    <row r="8" spans="1:13" ht="14.25" customHeight="1" thickBot="1" x14ac:dyDescent="0.25">
      <c r="A8" s="251"/>
      <c r="B8" s="261"/>
      <c r="C8" s="261"/>
      <c r="D8" s="261"/>
      <c r="E8" s="261"/>
      <c r="F8" s="260">
        <v>10</v>
      </c>
      <c r="G8" s="259">
        <v>30</v>
      </c>
      <c r="H8" s="258">
        <v>40</v>
      </c>
      <c r="I8" s="259">
        <v>50</v>
      </c>
      <c r="J8" s="258">
        <v>60</v>
      </c>
      <c r="K8" s="259">
        <v>80</v>
      </c>
      <c r="L8" s="258">
        <v>90</v>
      </c>
      <c r="M8" s="257">
        <v>100</v>
      </c>
    </row>
    <row r="9" spans="1:13" ht="14.25" customHeight="1" x14ac:dyDescent="0.2">
      <c r="A9" s="251"/>
      <c r="B9" s="256">
        <v>10</v>
      </c>
      <c r="C9" s="269" t="s">
        <v>251</v>
      </c>
      <c r="D9" s="270"/>
      <c r="E9" s="271"/>
      <c r="F9" s="272"/>
      <c r="G9" s="273"/>
      <c r="H9" s="274"/>
      <c r="I9" s="275"/>
      <c r="J9" s="276">
        <v>29534</v>
      </c>
      <c r="K9" s="273"/>
      <c r="L9" s="274"/>
      <c r="M9" s="277"/>
    </row>
    <row r="10" spans="1:13" ht="14.25" customHeight="1" x14ac:dyDescent="0.2">
      <c r="A10" s="251"/>
      <c r="B10" s="255">
        <v>30</v>
      </c>
      <c r="C10" s="278" t="s">
        <v>250</v>
      </c>
      <c r="D10" s="278"/>
      <c r="E10" s="278"/>
      <c r="F10" s="103"/>
      <c r="G10" s="151"/>
      <c r="H10" s="279"/>
      <c r="I10" s="246"/>
      <c r="J10" s="149">
        <v>992</v>
      </c>
      <c r="K10" s="151"/>
      <c r="L10" s="279"/>
      <c r="M10" s="247"/>
    </row>
    <row r="11" spans="1:13" ht="14.25" customHeight="1" x14ac:dyDescent="0.2">
      <c r="A11" s="251"/>
      <c r="B11" s="255">
        <v>40</v>
      </c>
      <c r="C11" s="278" t="s">
        <v>80</v>
      </c>
      <c r="D11" s="278"/>
      <c r="E11" s="278"/>
      <c r="F11" s="103"/>
      <c r="G11" s="151"/>
      <c r="H11" s="149"/>
      <c r="I11" s="151"/>
      <c r="J11" s="149">
        <v>1421</v>
      </c>
      <c r="K11" s="151"/>
      <c r="L11" s="149">
        <v>1421</v>
      </c>
      <c r="M11" s="99">
        <v>1327</v>
      </c>
    </row>
    <row r="12" spans="1:13" ht="14.25" customHeight="1" thickBot="1" x14ac:dyDescent="0.25">
      <c r="A12" s="251"/>
      <c r="B12" s="253">
        <v>120</v>
      </c>
      <c r="C12" s="254" t="s">
        <v>52</v>
      </c>
      <c r="D12" s="254"/>
      <c r="E12" s="254"/>
      <c r="F12" s="150"/>
      <c r="G12" s="280"/>
      <c r="H12" s="281"/>
      <c r="I12" s="282"/>
      <c r="J12" s="575">
        <v>263</v>
      </c>
      <c r="K12" s="280"/>
      <c r="L12" s="281"/>
      <c r="M12" s="283"/>
    </row>
    <row r="13" spans="1:13" ht="14.25" x14ac:dyDescent="0.2">
      <c r="A13" s="251"/>
      <c r="B13" s="251"/>
      <c r="C13" s="251"/>
      <c r="D13" s="251"/>
      <c r="E13" s="251"/>
      <c r="F13" s="252"/>
      <c r="G13" s="252"/>
      <c r="H13" s="252"/>
      <c r="I13" s="252"/>
      <c r="J13" s="252"/>
      <c r="K13" s="252"/>
      <c r="L13" s="252"/>
      <c r="M13" s="252"/>
    </row>
    <row r="14" spans="1:13" ht="14.25" x14ac:dyDescent="0.2">
      <c r="A14" s="251"/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</row>
    <row r="15" spans="1:13" ht="14.25" x14ac:dyDescent="0.2">
      <c r="A15" s="251"/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1:13" ht="14.25" x14ac:dyDescent="0.2">
      <c r="A16" s="251"/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</row>
    <row r="17" spans="1:13" ht="14.25" x14ac:dyDescent="0.2">
      <c r="A17" s="251"/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</row>
    <row r="18" spans="1:13" ht="14.25" x14ac:dyDescent="0.2">
      <c r="A18" s="251"/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</row>
    <row r="19" spans="1:13" ht="14.25" x14ac:dyDescent="0.2">
      <c r="A19" s="251"/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</row>
    <row r="20" spans="1:13" ht="14.25" x14ac:dyDescent="0.2">
      <c r="A20" s="251"/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</row>
    <row r="21" spans="1:13" ht="14.25" x14ac:dyDescent="0.2">
      <c r="A21" s="251"/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</row>
    <row r="22" spans="1:13" ht="14.25" x14ac:dyDescent="0.2">
      <c r="A22" s="251"/>
      <c r="B22" s="251"/>
      <c r="C22" s="251"/>
      <c r="D22" s="251"/>
      <c r="E22" s="251"/>
      <c r="F22" s="251"/>
      <c r="G22" s="251"/>
      <c r="H22" s="251"/>
      <c r="I22" s="251"/>
      <c r="J22" s="573"/>
      <c r="K22" s="573"/>
      <c r="L22" s="251"/>
      <c r="M22" s="251"/>
    </row>
    <row r="23" spans="1:13" ht="14.25" x14ac:dyDescent="0.2">
      <c r="A23" s="251"/>
      <c r="B23" s="251"/>
      <c r="C23" s="251"/>
      <c r="D23" s="251"/>
      <c r="E23" s="251"/>
      <c r="F23" s="251"/>
      <c r="G23" s="251"/>
      <c r="H23" s="251"/>
      <c r="I23" s="251"/>
      <c r="J23" s="415"/>
      <c r="K23" s="415"/>
      <c r="L23" s="251"/>
      <c r="M23" s="251"/>
    </row>
    <row r="24" spans="1:13" ht="14.25" x14ac:dyDescent="0.2">
      <c r="A24" s="251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</row>
    <row r="25" spans="1:13" ht="14.25" x14ac:dyDescent="0.2">
      <c r="A25" s="251"/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</row>
    <row r="26" spans="1:13" ht="14.25" x14ac:dyDescent="0.2">
      <c r="A26" s="251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</row>
    <row r="27" spans="1:13" ht="14.25" x14ac:dyDescent="0.2">
      <c r="A27" s="251"/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</row>
    <row r="28" spans="1:13" ht="14.25" x14ac:dyDescent="0.2">
      <c r="A28" s="251"/>
      <c r="B28" s="251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</row>
    <row r="29" spans="1:13" ht="14.25" x14ac:dyDescent="0.2">
      <c r="A29" s="251"/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</row>
    <row r="30" spans="1:13" ht="14.25" x14ac:dyDescent="0.2">
      <c r="A30" s="251"/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</row>
    <row r="31" spans="1:13" ht="14.25" x14ac:dyDescent="0.2">
      <c r="A31" s="251"/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</row>
    <row r="32" spans="1:13" ht="14.25" x14ac:dyDescent="0.2">
      <c r="A32" s="251"/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</row>
    <row r="33" spans="1:13" ht="14.25" x14ac:dyDescent="0.2">
      <c r="A33" s="251"/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</row>
    <row r="34" spans="1:13" ht="14.25" x14ac:dyDescent="0.2">
      <c r="A34" s="251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</row>
    <row r="35" spans="1:13" ht="14.25" x14ac:dyDescent="0.2">
      <c r="A35" s="251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</row>
    <row r="36" spans="1:13" ht="14.25" x14ac:dyDescent="0.2">
      <c r="A36" s="251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</row>
    <row r="37" spans="1:13" ht="14.25" x14ac:dyDescent="0.2">
      <c r="A37" s="251"/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</row>
    <row r="38" spans="1:13" ht="14.25" x14ac:dyDescent="0.2">
      <c r="A38" s="251"/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</row>
    <row r="39" spans="1:13" ht="14.25" x14ac:dyDescent="0.2">
      <c r="A39" s="251"/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</row>
    <row r="40" spans="1:13" ht="14.25" x14ac:dyDescent="0.2">
      <c r="A40" s="251"/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</row>
    <row r="41" spans="1:13" ht="14.25" x14ac:dyDescent="0.2">
      <c r="A41" s="251"/>
      <c r="B41" s="251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</row>
    <row r="42" spans="1:13" ht="14.25" x14ac:dyDescent="0.2">
      <c r="A42" s="251"/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</row>
    <row r="43" spans="1:13" ht="14.25" x14ac:dyDescent="0.2">
      <c r="A43" s="251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</row>
    <row r="44" spans="1:13" ht="14.25" x14ac:dyDescent="0.2">
      <c r="A44" s="251"/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</row>
    <row r="45" spans="1:13" ht="14.25" x14ac:dyDescent="0.2">
      <c r="A45" s="251"/>
      <c r="B45" s="251"/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1"/>
    </row>
    <row r="46" spans="1:13" ht="14.25" x14ac:dyDescent="0.2">
      <c r="A46" s="251"/>
      <c r="B46" s="251"/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M46" s="251"/>
    </row>
    <row r="47" spans="1:13" ht="14.25" x14ac:dyDescent="0.2">
      <c r="A47" s="251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</row>
    <row r="48" spans="1:13" ht="14.25" x14ac:dyDescent="0.2">
      <c r="A48" s="251"/>
      <c r="B48" s="251"/>
      <c r="C48" s="251"/>
      <c r="D48" s="251"/>
      <c r="E48" s="251"/>
      <c r="F48" s="251"/>
      <c r="G48" s="251"/>
      <c r="H48" s="251"/>
      <c r="I48" s="251"/>
      <c r="J48" s="251"/>
      <c r="K48" s="251"/>
      <c r="L48" s="251"/>
      <c r="M48" s="251"/>
    </row>
    <row r="49" spans="1:13" ht="14.25" x14ac:dyDescent="0.2">
      <c r="A49" s="251"/>
      <c r="B49" s="251"/>
      <c r="C49" s="251"/>
      <c r="D49" s="251"/>
      <c r="E49" s="251"/>
      <c r="F49" s="251"/>
      <c r="G49" s="251"/>
      <c r="H49" s="251"/>
      <c r="I49" s="251"/>
      <c r="J49" s="251"/>
      <c r="K49" s="251"/>
      <c r="L49" s="251"/>
      <c r="M49" s="251"/>
    </row>
    <row r="50" spans="1:13" ht="14.25" x14ac:dyDescent="0.2">
      <c r="A50" s="251"/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</row>
    <row r="51" spans="1:13" ht="14.25" x14ac:dyDescent="0.2">
      <c r="A51" s="251"/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</row>
    <row r="52" spans="1:13" ht="14.25" x14ac:dyDescent="0.2">
      <c r="A52" s="251"/>
      <c r="B52" s="251"/>
      <c r="C52" s="251"/>
      <c r="D52" s="251"/>
      <c r="E52" s="251"/>
      <c r="F52" s="251"/>
      <c r="G52" s="251"/>
      <c r="H52" s="251"/>
      <c r="I52" s="251"/>
      <c r="J52" s="251"/>
      <c r="K52" s="251"/>
      <c r="L52" s="251"/>
      <c r="M52" s="251"/>
    </row>
    <row r="53" spans="1:13" ht="14.25" x14ac:dyDescent="0.2">
      <c r="A53" s="251"/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</row>
    <row r="54" spans="1:13" ht="14.25" x14ac:dyDescent="0.2">
      <c r="A54" s="251"/>
      <c r="B54" s="251"/>
      <c r="C54" s="251"/>
      <c r="D54" s="251"/>
      <c r="E54" s="251"/>
      <c r="F54" s="251"/>
      <c r="G54" s="251"/>
      <c r="H54" s="251"/>
      <c r="I54" s="251"/>
      <c r="J54" s="251"/>
      <c r="K54" s="251"/>
      <c r="L54" s="251"/>
      <c r="M54" s="251"/>
    </row>
    <row r="55" spans="1:13" ht="14.25" x14ac:dyDescent="0.2">
      <c r="A55" s="251"/>
      <c r="B55" s="251"/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</row>
    <row r="56" spans="1:13" ht="14.25" x14ac:dyDescent="0.2">
      <c r="A56" s="251"/>
      <c r="B56" s="251"/>
      <c r="C56" s="251"/>
      <c r="D56" s="251"/>
      <c r="E56" s="251"/>
      <c r="F56" s="251"/>
      <c r="G56" s="251"/>
      <c r="H56" s="251"/>
      <c r="I56" s="251"/>
      <c r="J56" s="251"/>
      <c r="K56" s="251"/>
      <c r="L56" s="251"/>
      <c r="M56" s="251"/>
    </row>
    <row r="57" spans="1:13" ht="14.25" x14ac:dyDescent="0.2">
      <c r="A57" s="251"/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</row>
    <row r="58" spans="1:13" ht="14.25" x14ac:dyDescent="0.2">
      <c r="A58" s="251"/>
      <c r="B58" s="251"/>
      <c r="C58" s="251"/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1:13" ht="14.25" x14ac:dyDescent="0.2">
      <c r="A59" s="251"/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</row>
    <row r="60" spans="1:13" ht="14.25" x14ac:dyDescent="0.2">
      <c r="A60" s="251"/>
      <c r="B60" s="251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</row>
    <row r="61" spans="1:13" ht="14.25" x14ac:dyDescent="0.2">
      <c r="A61" s="251"/>
      <c r="B61" s="251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</row>
    <row r="62" spans="1:13" ht="14.25" x14ac:dyDescent="0.2">
      <c r="A62" s="251"/>
      <c r="B62" s="251"/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</row>
    <row r="63" spans="1:13" ht="14.25" x14ac:dyDescent="0.2">
      <c r="A63" s="251"/>
      <c r="B63" s="251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</row>
    <row r="64" spans="1:13" ht="14.25" x14ac:dyDescent="0.2">
      <c r="A64" s="251"/>
      <c r="B64" s="251"/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</row>
    <row r="65" spans="1:13" ht="14.25" x14ac:dyDescent="0.2">
      <c r="A65" s="251"/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</row>
    <row r="66" spans="1:13" ht="14.25" x14ac:dyDescent="0.2">
      <c r="A66" s="251"/>
      <c r="B66" s="25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</row>
    <row r="67" spans="1:13" ht="14.25" x14ac:dyDescent="0.2">
      <c r="A67" s="251"/>
      <c r="B67" s="251"/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</row>
    <row r="68" spans="1:13" ht="14.25" x14ac:dyDescent="0.2">
      <c r="A68" s="251"/>
      <c r="B68" s="251"/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251"/>
    </row>
    <row r="69" spans="1:13" ht="14.25" x14ac:dyDescent="0.2">
      <c r="A69" s="251"/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</row>
  </sheetData>
  <mergeCells count="4">
    <mergeCell ref="F6:G6"/>
    <mergeCell ref="H6:I6"/>
    <mergeCell ref="J6:K6"/>
    <mergeCell ref="L6:M6"/>
  </mergeCells>
  <pageMargins left="0.7" right="0.7" top="0.75" bottom="0.75" header="0.3" footer="0.3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1:P47"/>
  <sheetViews>
    <sheetView zoomScale="110" zoomScaleNormal="110" workbookViewId="0">
      <selection activeCell="O11" sqref="O11"/>
    </sheetView>
  </sheetViews>
  <sheetFormatPr baseColWidth="10" defaultRowHeight="14.25" x14ac:dyDescent="0.2"/>
  <cols>
    <col min="1" max="1" width="4.28515625" style="18" customWidth="1"/>
    <col min="2" max="2" width="4.42578125" style="18" customWidth="1"/>
    <col min="3" max="3" width="7.5703125" style="18" customWidth="1"/>
    <col min="4" max="10" width="14.28515625" style="18" customWidth="1"/>
    <col min="11" max="11" width="12.140625" style="18" customWidth="1"/>
    <col min="12" max="16384" width="11.42578125" style="18"/>
  </cols>
  <sheetData>
    <row r="1" spans="1:16" ht="18.75" customHeight="1" x14ac:dyDescent="0.2"/>
    <row r="2" spans="1:16" ht="18.75" customHeight="1" x14ac:dyDescent="0.2">
      <c r="A2" s="19" t="s">
        <v>259</v>
      </c>
      <c r="B2" s="20"/>
      <c r="C2" s="20"/>
      <c r="D2" s="21"/>
      <c r="E2" s="21"/>
      <c r="F2" s="21"/>
    </row>
    <row r="3" spans="1:16" ht="14.25" customHeight="1" x14ac:dyDescent="0.2">
      <c r="A3" s="19"/>
      <c r="B3" s="20"/>
      <c r="C3" s="20"/>
      <c r="D3" s="21"/>
      <c r="E3" s="21"/>
      <c r="F3" s="21"/>
    </row>
    <row r="4" spans="1:16" ht="14.25" customHeight="1" x14ac:dyDescent="0.2">
      <c r="A4" s="19"/>
      <c r="B4" s="22" t="s">
        <v>258</v>
      </c>
      <c r="C4" s="22"/>
      <c r="D4" s="21"/>
      <c r="E4" s="21"/>
      <c r="F4" s="21"/>
    </row>
    <row r="5" spans="1:16" ht="14.25" customHeight="1" x14ac:dyDescent="0.2">
      <c r="A5" s="19"/>
      <c r="B5" s="20"/>
      <c r="C5" s="20"/>
      <c r="D5" s="21"/>
      <c r="E5" s="21"/>
      <c r="F5" s="21"/>
    </row>
    <row r="6" spans="1:16" ht="14.25" customHeight="1" x14ac:dyDescent="0.2">
      <c r="B6" s="20"/>
      <c r="C6" s="20"/>
      <c r="D6" s="21"/>
      <c r="E6" s="21"/>
      <c r="F6" s="21"/>
      <c r="N6" s="423"/>
      <c r="O6" s="423"/>
    </row>
    <row r="7" spans="1:16" ht="21" customHeight="1" x14ac:dyDescent="0.2">
      <c r="B7" s="28"/>
      <c r="C7" s="28"/>
      <c r="D7" s="628" t="s">
        <v>586</v>
      </c>
      <c r="E7" s="648"/>
      <c r="F7" s="628" t="s">
        <v>587</v>
      </c>
      <c r="G7" s="648"/>
      <c r="H7" s="628" t="s">
        <v>588</v>
      </c>
      <c r="I7" s="648"/>
      <c r="J7" s="628" t="s">
        <v>589</v>
      </c>
      <c r="K7" s="629"/>
      <c r="L7" s="629"/>
      <c r="M7" s="648"/>
      <c r="N7" s="626" t="s">
        <v>590</v>
      </c>
      <c r="O7" s="626" t="s">
        <v>591</v>
      </c>
    </row>
    <row r="8" spans="1:16" ht="42" customHeight="1" thickBot="1" x14ac:dyDescent="0.25">
      <c r="B8" s="28"/>
      <c r="C8" s="28"/>
      <c r="D8" s="220" t="s">
        <v>594</v>
      </c>
      <c r="E8" s="392" t="s">
        <v>595</v>
      </c>
      <c r="F8" s="392" t="s">
        <v>592</v>
      </c>
      <c r="G8" s="392" t="s">
        <v>593</v>
      </c>
      <c r="H8" s="392" t="s">
        <v>594</v>
      </c>
      <c r="I8" s="392" t="s">
        <v>595</v>
      </c>
      <c r="J8" s="392" t="s">
        <v>596</v>
      </c>
      <c r="K8" s="392" t="s">
        <v>597</v>
      </c>
      <c r="L8" s="392" t="s">
        <v>598</v>
      </c>
      <c r="M8" s="392" t="s">
        <v>548</v>
      </c>
      <c r="N8" s="693"/>
      <c r="O8" s="693"/>
    </row>
    <row r="9" spans="1:16" ht="14.25" customHeight="1" x14ac:dyDescent="0.2">
      <c r="B9" s="185"/>
      <c r="C9" s="531" t="s">
        <v>599</v>
      </c>
      <c r="D9" s="101">
        <v>29929</v>
      </c>
      <c r="E9" s="148"/>
      <c r="F9" s="148"/>
      <c r="G9" s="148"/>
      <c r="H9" s="148"/>
      <c r="I9" s="148"/>
      <c r="J9" s="148">
        <v>1164</v>
      </c>
      <c r="K9" s="148"/>
      <c r="L9" s="148"/>
      <c r="M9" s="148">
        <v>1164</v>
      </c>
      <c r="N9" s="286"/>
      <c r="O9" s="579">
        <v>2.5000000000000001E-2</v>
      </c>
      <c r="P9" s="578"/>
    </row>
    <row r="10" spans="1:16" ht="14.25" customHeight="1" thickBot="1" x14ac:dyDescent="0.25">
      <c r="B10" s="428"/>
      <c r="C10" s="532" t="s">
        <v>548</v>
      </c>
      <c r="D10" s="152">
        <v>29929</v>
      </c>
      <c r="E10" s="153"/>
      <c r="F10" s="153"/>
      <c r="G10" s="153"/>
      <c r="H10" s="153"/>
      <c r="I10" s="153"/>
      <c r="J10" s="153">
        <v>1164</v>
      </c>
      <c r="K10" s="153"/>
      <c r="L10" s="153"/>
      <c r="M10" s="153">
        <v>1164</v>
      </c>
      <c r="N10" s="284"/>
      <c r="O10" s="285">
        <v>2.5000000000000001E-2</v>
      </c>
    </row>
    <row r="11" spans="1:16" ht="14.25" customHeight="1" x14ac:dyDescent="0.2"/>
    <row r="12" spans="1:16" ht="14.25" customHeight="1" x14ac:dyDescent="0.2">
      <c r="C12" s="533" t="s">
        <v>600</v>
      </c>
    </row>
    <row r="13" spans="1:16" ht="14.25" customHeight="1" x14ac:dyDescent="0.2"/>
    <row r="14" spans="1:16" ht="14.25" customHeight="1" x14ac:dyDescent="0.2"/>
    <row r="15" spans="1:16" ht="14.25" customHeight="1" x14ac:dyDescent="0.2"/>
    <row r="16" spans="1: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</sheetData>
  <mergeCells count="6">
    <mergeCell ref="O7:O8"/>
    <mergeCell ref="D7:E7"/>
    <mergeCell ref="F7:G7"/>
    <mergeCell ref="H7:I7"/>
    <mergeCell ref="J7:M7"/>
    <mergeCell ref="N7:N8"/>
  </mergeCells>
  <pageMargins left="0.7" right="0.7" top="0.75" bottom="0.75" header="0.3" footer="0.3"/>
  <pageSetup paperSize="9" orientation="portrait" verticalDpi="14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I10"/>
  <sheetViews>
    <sheetView zoomScale="110" zoomScaleNormal="110" workbookViewId="0">
      <selection activeCell="G10" sqref="G10"/>
    </sheetView>
  </sheetViews>
  <sheetFormatPr baseColWidth="10" defaultRowHeight="14.25" x14ac:dyDescent="0.2"/>
  <cols>
    <col min="1" max="2" width="4.28515625" style="18" customWidth="1"/>
    <col min="3" max="3" width="40.28515625" style="18" customWidth="1"/>
    <col min="4" max="10" width="14.28515625" style="18" customWidth="1"/>
    <col min="11" max="16384" width="11.42578125" style="18"/>
  </cols>
  <sheetData>
    <row r="1" spans="1:9" ht="18.75" customHeight="1" x14ac:dyDescent="0.2"/>
    <row r="2" spans="1:9" ht="18.75" customHeight="1" x14ac:dyDescent="0.2">
      <c r="A2" s="19" t="s">
        <v>238</v>
      </c>
      <c r="B2" s="19"/>
      <c r="C2" s="20"/>
      <c r="D2" s="21"/>
      <c r="E2" s="21"/>
      <c r="F2" s="21"/>
    </row>
    <row r="3" spans="1:9" ht="14.25" customHeight="1" x14ac:dyDescent="0.2">
      <c r="A3" s="19"/>
      <c r="B3" s="19"/>
      <c r="C3" s="20"/>
      <c r="D3" s="21"/>
      <c r="E3" s="21"/>
      <c r="F3" s="21"/>
    </row>
    <row r="4" spans="1:9" ht="14.25" customHeight="1" x14ac:dyDescent="0.2">
      <c r="A4" s="19"/>
      <c r="B4" s="22" t="s">
        <v>258</v>
      </c>
      <c r="D4" s="21"/>
      <c r="E4" s="21"/>
      <c r="F4" s="21"/>
    </row>
    <row r="5" spans="1:9" ht="14.25" customHeight="1" thickBot="1" x14ac:dyDescent="0.25">
      <c r="A5" s="19"/>
      <c r="B5" s="19"/>
      <c r="C5" s="20"/>
      <c r="D5" s="29"/>
      <c r="E5" s="21"/>
      <c r="F5" s="21"/>
    </row>
    <row r="6" spans="1:9" ht="14.25" customHeight="1" x14ac:dyDescent="0.2">
      <c r="C6" s="28"/>
      <c r="D6" s="315"/>
    </row>
    <row r="7" spans="1:9" ht="14.25" customHeight="1" thickBot="1" x14ac:dyDescent="0.25">
      <c r="B7" s="423"/>
      <c r="C7" s="40"/>
      <c r="D7" s="543"/>
    </row>
    <row r="8" spans="1:9" ht="14.25" customHeight="1" x14ac:dyDescent="0.2">
      <c r="B8" s="694" t="s">
        <v>601</v>
      </c>
      <c r="C8" s="695"/>
      <c r="D8" s="606">
        <v>16107</v>
      </c>
      <c r="I8" s="252"/>
    </row>
    <row r="9" spans="1:9" ht="14.25" customHeight="1" x14ac:dyDescent="0.2">
      <c r="B9" s="696" t="s">
        <v>602</v>
      </c>
      <c r="C9" s="697"/>
      <c r="D9" s="542">
        <v>2.5000000000000001E-2</v>
      </c>
      <c r="I9" s="577"/>
    </row>
    <row r="10" spans="1:9" ht="14.25" customHeight="1" thickBot="1" x14ac:dyDescent="0.25">
      <c r="B10" s="698" t="s">
        <v>603</v>
      </c>
      <c r="C10" s="699"/>
      <c r="D10" s="607">
        <f>D8*D9</f>
        <v>402.67500000000001</v>
      </c>
      <c r="E10" s="238"/>
      <c r="I10" s="252"/>
    </row>
  </sheetData>
  <mergeCells count="3">
    <mergeCell ref="B8:C8"/>
    <mergeCell ref="B9:C9"/>
    <mergeCell ref="B10:C10"/>
  </mergeCells>
  <pageMargins left="0.7" right="0.7" top="0.75" bottom="0.75" header="0.3" footer="0.3"/>
  <pageSetup paperSize="9" orientation="portrait" verticalDpi="14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>
    <tabColor rgb="FF00B050"/>
  </sheetPr>
  <dimension ref="A1:K48"/>
  <sheetViews>
    <sheetView topLeftCell="B1" zoomScale="110" zoomScaleNormal="110" workbookViewId="0">
      <selection activeCell="M11" sqref="M11"/>
    </sheetView>
  </sheetViews>
  <sheetFormatPr baseColWidth="10" defaultRowHeight="14.25" x14ac:dyDescent="0.2"/>
  <cols>
    <col min="1" max="1" width="4.28515625" style="18" customWidth="1"/>
    <col min="2" max="2" width="40.28515625" style="18" customWidth="1"/>
    <col min="3" max="9" width="14.28515625" style="18" customWidth="1"/>
    <col min="10" max="16384" width="11.42578125" style="18"/>
  </cols>
  <sheetData>
    <row r="1" spans="1:9" ht="18.75" customHeight="1" x14ac:dyDescent="0.2"/>
    <row r="2" spans="1:9" ht="18.75" customHeight="1" x14ac:dyDescent="0.2">
      <c r="A2" s="19" t="s">
        <v>181</v>
      </c>
      <c r="B2" s="20"/>
      <c r="C2" s="21"/>
      <c r="D2" s="21"/>
      <c r="E2" s="21"/>
    </row>
    <row r="3" spans="1:9" ht="14.25" customHeight="1" x14ac:dyDescent="0.2">
      <c r="A3" s="19"/>
      <c r="B3" s="20"/>
      <c r="C3" s="21"/>
      <c r="D3" s="21"/>
      <c r="E3" s="21"/>
    </row>
    <row r="4" spans="1:9" ht="14.25" customHeight="1" thickBot="1" x14ac:dyDescent="0.25">
      <c r="A4" s="19"/>
      <c r="B4" s="22" t="s">
        <v>455</v>
      </c>
      <c r="C4" s="21"/>
      <c r="D4" s="21"/>
      <c r="E4" s="21"/>
    </row>
    <row r="5" spans="1:9" ht="14.25" customHeight="1" x14ac:dyDescent="0.2">
      <c r="A5" s="19"/>
      <c r="B5" s="24"/>
      <c r="C5" s="32" t="s">
        <v>43</v>
      </c>
      <c r="D5" s="33" t="s">
        <v>44</v>
      </c>
      <c r="E5" s="33" t="s">
        <v>45</v>
      </c>
      <c r="F5" s="33" t="s">
        <v>48</v>
      </c>
      <c r="G5" s="33" t="s">
        <v>49</v>
      </c>
      <c r="H5" s="33" t="s">
        <v>50</v>
      </c>
      <c r="I5" s="46" t="s">
        <v>51</v>
      </c>
    </row>
    <row r="6" spans="1:9" ht="14.25" customHeight="1" x14ac:dyDescent="0.2">
      <c r="B6" s="28"/>
      <c r="C6" s="624" t="s">
        <v>604</v>
      </c>
      <c r="D6" s="626" t="s">
        <v>605</v>
      </c>
      <c r="E6" s="628" t="s">
        <v>606</v>
      </c>
      <c r="F6" s="629"/>
      <c r="G6" s="629"/>
      <c r="H6" s="629"/>
      <c r="I6" s="630"/>
    </row>
    <row r="7" spans="1:9" ht="33.75" customHeight="1" thickBot="1" x14ac:dyDescent="0.25">
      <c r="B7" s="28"/>
      <c r="C7" s="625"/>
      <c r="D7" s="627"/>
      <c r="E7" s="34" t="s">
        <v>607</v>
      </c>
      <c r="F7" s="34" t="s">
        <v>608</v>
      </c>
      <c r="G7" s="34" t="s">
        <v>609</v>
      </c>
      <c r="H7" s="34" t="s">
        <v>610</v>
      </c>
      <c r="I7" s="393" t="s">
        <v>611</v>
      </c>
    </row>
    <row r="8" spans="1:9" x14ac:dyDescent="0.2">
      <c r="B8" s="233" t="s">
        <v>612</v>
      </c>
      <c r="C8" s="218"/>
      <c r="D8" s="219"/>
      <c r="E8" s="219"/>
      <c r="F8" s="219"/>
      <c r="G8" s="219"/>
      <c r="H8" s="219"/>
      <c r="I8" s="234"/>
    </row>
    <row r="9" spans="1:9" ht="14.25" customHeight="1" x14ac:dyDescent="0.2">
      <c r="B9" s="81" t="s">
        <v>613</v>
      </c>
      <c r="C9" s="54">
        <v>17.678000000000001</v>
      </c>
      <c r="D9" s="55"/>
      <c r="E9" s="55"/>
      <c r="F9" s="55"/>
      <c r="G9" s="55"/>
      <c r="H9" s="55"/>
      <c r="I9" s="56"/>
    </row>
    <row r="10" spans="1:9" ht="14.25" customHeight="1" x14ac:dyDescent="0.2">
      <c r="B10" s="80" t="s">
        <v>614</v>
      </c>
      <c r="C10" s="54">
        <v>1396.8320000000001</v>
      </c>
      <c r="D10" s="55"/>
      <c r="E10" s="37"/>
      <c r="F10" s="55"/>
      <c r="G10" s="55"/>
      <c r="H10" s="55"/>
      <c r="I10" s="56"/>
    </row>
    <row r="11" spans="1:9" ht="14.25" customHeight="1" x14ac:dyDescent="0.2">
      <c r="B11" s="80" t="s">
        <v>615</v>
      </c>
      <c r="C11" s="54">
        <v>25424.244999999999</v>
      </c>
      <c r="D11" s="55"/>
      <c r="E11" s="55"/>
      <c r="F11" s="55"/>
      <c r="G11" s="55"/>
      <c r="H11" s="37"/>
      <c r="I11" s="56"/>
    </row>
    <row r="12" spans="1:9" ht="14.25" customHeight="1" x14ac:dyDescent="0.2">
      <c r="B12" s="80" t="s">
        <v>616</v>
      </c>
      <c r="C12" s="54">
        <f>(1420.505+87.802)</f>
        <v>1508.307</v>
      </c>
      <c r="D12" s="55"/>
      <c r="E12" s="37"/>
      <c r="F12" s="55"/>
      <c r="G12" s="55"/>
      <c r="H12" s="37"/>
      <c r="I12" s="56"/>
    </row>
    <row r="13" spans="1:9" ht="14.25" customHeight="1" x14ac:dyDescent="0.2">
      <c r="B13" s="79" t="s">
        <v>617</v>
      </c>
      <c r="C13" s="54">
        <v>851.553</v>
      </c>
      <c r="D13" s="55"/>
      <c r="E13" s="37"/>
      <c r="F13" s="37"/>
      <c r="G13" s="55"/>
      <c r="H13" s="55"/>
      <c r="I13" s="47"/>
    </row>
    <row r="14" spans="1:9" ht="14.25" customHeight="1" x14ac:dyDescent="0.2">
      <c r="B14" s="49" t="s">
        <v>618</v>
      </c>
      <c r="C14" s="36">
        <v>0</v>
      </c>
      <c r="D14" s="55"/>
      <c r="E14" s="37"/>
      <c r="F14" s="55"/>
      <c r="G14" s="55"/>
      <c r="H14" s="37"/>
      <c r="I14" s="56"/>
    </row>
    <row r="15" spans="1:9" ht="14.25" customHeight="1" x14ac:dyDescent="0.2">
      <c r="B15" s="49" t="s">
        <v>619</v>
      </c>
      <c r="C15" s="54">
        <v>291.32100000000003</v>
      </c>
      <c r="D15" s="37"/>
      <c r="E15" s="55"/>
      <c r="F15" s="37"/>
      <c r="G15" s="55"/>
      <c r="H15" s="37"/>
      <c r="I15" s="56"/>
    </row>
    <row r="16" spans="1:9" ht="14.25" customHeight="1" x14ac:dyDescent="0.2">
      <c r="B16" s="49" t="s">
        <v>620</v>
      </c>
      <c r="C16" s="54">
        <v>154.08000000000001</v>
      </c>
      <c r="D16" s="55"/>
      <c r="E16" s="55"/>
      <c r="F16" s="37"/>
      <c r="G16" s="55"/>
      <c r="H16" s="37"/>
      <c r="I16" s="56"/>
    </row>
    <row r="17" spans="2:9" ht="14.25" customHeight="1" x14ac:dyDescent="0.2">
      <c r="B17" s="49" t="s">
        <v>621</v>
      </c>
      <c r="C17" s="54"/>
      <c r="D17" s="55"/>
      <c r="E17" s="55"/>
      <c r="F17" s="37"/>
      <c r="G17" s="55"/>
      <c r="H17" s="37"/>
      <c r="I17" s="56"/>
    </row>
    <row r="18" spans="2:9" ht="14.25" customHeight="1" x14ac:dyDescent="0.2">
      <c r="B18" s="49" t="s">
        <v>622</v>
      </c>
      <c r="C18" s="54">
        <v>17.821999999999999</v>
      </c>
      <c r="D18" s="55"/>
      <c r="E18" s="55"/>
      <c r="F18" s="37"/>
      <c r="G18" s="55"/>
      <c r="H18" s="37"/>
      <c r="I18" s="56"/>
    </row>
    <row r="19" spans="2:9" ht="14.25" customHeight="1" x14ac:dyDescent="0.2">
      <c r="B19" s="49" t="s">
        <v>623</v>
      </c>
      <c r="C19" s="54">
        <v>37.584000000000003</v>
      </c>
      <c r="D19" s="55"/>
      <c r="E19" s="55"/>
      <c r="F19" s="37"/>
      <c r="G19" s="55"/>
      <c r="H19" s="55"/>
      <c r="I19" s="56"/>
    </row>
    <row r="20" spans="2:9" ht="14.25" customHeight="1" x14ac:dyDescent="0.2">
      <c r="B20" s="50" t="s">
        <v>624</v>
      </c>
      <c r="C20" s="38">
        <v>29699.420999999998</v>
      </c>
      <c r="D20" s="39"/>
      <c r="E20" s="78"/>
      <c r="F20" s="39"/>
      <c r="G20" s="39"/>
      <c r="H20" s="39"/>
      <c r="I20" s="51"/>
    </row>
    <row r="21" spans="2:9" ht="14.25" customHeight="1" x14ac:dyDescent="0.2">
      <c r="B21" s="232" t="s">
        <v>625</v>
      </c>
      <c r="C21" s="216"/>
      <c r="D21" s="214"/>
      <c r="E21" s="214"/>
      <c r="F21" s="214"/>
      <c r="G21" s="214"/>
      <c r="H21" s="214"/>
      <c r="I21" s="213"/>
    </row>
    <row r="22" spans="2:9" ht="14.25" customHeight="1" x14ac:dyDescent="0.2">
      <c r="B22" s="82" t="s">
        <v>626</v>
      </c>
      <c r="C22" s="54">
        <v>279.66500000000002</v>
      </c>
      <c r="D22" s="55"/>
      <c r="E22" s="55"/>
      <c r="F22" s="55"/>
      <c r="G22" s="55"/>
      <c r="H22" s="55"/>
      <c r="I22" s="56"/>
    </row>
    <row r="23" spans="2:9" ht="14.25" customHeight="1" x14ac:dyDescent="0.2">
      <c r="B23" s="82" t="s">
        <v>627</v>
      </c>
      <c r="C23" s="36">
        <v>17715.611000000001</v>
      </c>
      <c r="D23" s="55"/>
      <c r="E23" s="37"/>
      <c r="F23" s="55"/>
      <c r="G23" s="55"/>
      <c r="H23" s="55"/>
      <c r="I23" s="47"/>
    </row>
    <row r="24" spans="2:9" ht="14.25" customHeight="1" x14ac:dyDescent="0.2">
      <c r="B24" s="82" t="s">
        <v>628</v>
      </c>
      <c r="C24" s="36">
        <f>(7414.621+49.048)</f>
        <v>7463.6689999999999</v>
      </c>
      <c r="D24" s="55"/>
      <c r="E24" s="37"/>
      <c r="F24" s="55"/>
      <c r="G24" s="55"/>
      <c r="H24" s="55"/>
      <c r="I24" s="47"/>
    </row>
    <row r="25" spans="2:9" ht="14.25" customHeight="1" x14ac:dyDescent="0.2">
      <c r="B25" s="49" t="s">
        <v>654</v>
      </c>
      <c r="C25" s="36"/>
      <c r="D25" s="55"/>
      <c r="E25" s="37"/>
      <c r="F25" s="55"/>
      <c r="G25" s="55"/>
      <c r="H25" s="55"/>
      <c r="I25" s="47"/>
    </row>
    <row r="26" spans="2:9" ht="14.25" customHeight="1" x14ac:dyDescent="0.2">
      <c r="B26" s="49" t="s">
        <v>655</v>
      </c>
      <c r="C26" s="36"/>
      <c r="D26" s="55"/>
      <c r="E26" s="37"/>
      <c r="F26" s="55"/>
      <c r="G26" s="55"/>
      <c r="H26" s="55"/>
      <c r="I26" s="47"/>
    </row>
    <row r="27" spans="2:9" ht="14.25" customHeight="1" x14ac:dyDescent="0.2">
      <c r="B27" s="49" t="s">
        <v>629</v>
      </c>
      <c r="C27" s="36">
        <v>229.53700000000001</v>
      </c>
      <c r="D27" s="55"/>
      <c r="E27" s="37"/>
      <c r="F27" s="55"/>
      <c r="G27" s="55"/>
      <c r="H27" s="55"/>
      <c r="I27" s="47"/>
    </row>
    <row r="28" spans="2:9" ht="14.25" customHeight="1" x14ac:dyDescent="0.2">
      <c r="B28" s="49" t="s">
        <v>401</v>
      </c>
      <c r="C28" s="36">
        <v>250.59700000000001</v>
      </c>
      <c r="D28" s="55"/>
      <c r="E28" s="37"/>
      <c r="F28" s="55"/>
      <c r="G28" s="55"/>
      <c r="H28" s="55"/>
      <c r="I28" s="47"/>
    </row>
    <row r="29" spans="2:9" ht="14.25" customHeight="1" x14ac:dyDescent="0.2">
      <c r="B29" s="239" t="s">
        <v>630</v>
      </c>
      <c r="C29" s="38">
        <v>25939.08</v>
      </c>
      <c r="D29" s="78"/>
      <c r="E29" s="39"/>
      <c r="F29" s="78"/>
      <c r="G29" s="39"/>
      <c r="H29" s="39"/>
      <c r="I29" s="51"/>
    </row>
    <row r="30" spans="2:9" ht="14.25" customHeight="1" x14ac:dyDescent="0.2">
      <c r="B30" s="232" t="s">
        <v>400</v>
      </c>
      <c r="C30" s="216"/>
      <c r="D30" s="214"/>
      <c r="E30" s="214"/>
      <c r="F30" s="214"/>
      <c r="G30" s="214"/>
      <c r="H30" s="214"/>
      <c r="I30" s="214"/>
    </row>
    <row r="31" spans="2:9" ht="14.25" customHeight="1" x14ac:dyDescent="0.2">
      <c r="B31" s="49" t="s">
        <v>631</v>
      </c>
      <c r="C31" s="36">
        <v>1089.8630000000001</v>
      </c>
      <c r="D31" s="36"/>
      <c r="E31" s="37"/>
      <c r="F31" s="37"/>
      <c r="G31" s="37"/>
      <c r="H31" s="37"/>
      <c r="I31" s="47"/>
    </row>
    <row r="32" spans="2:9" ht="14.25" customHeight="1" x14ac:dyDescent="0.2">
      <c r="B32" s="49" t="s">
        <v>632</v>
      </c>
      <c r="C32" s="36">
        <v>98.497</v>
      </c>
      <c r="D32" s="36"/>
      <c r="E32" s="37"/>
      <c r="F32" s="37"/>
      <c r="G32" s="37"/>
      <c r="H32" s="37"/>
      <c r="I32" s="47"/>
    </row>
    <row r="33" spans="2:11" ht="14.25" customHeight="1" x14ac:dyDescent="0.2">
      <c r="B33" s="49" t="s">
        <v>637</v>
      </c>
      <c r="C33" s="36">
        <v>100</v>
      </c>
      <c r="D33" s="36"/>
      <c r="E33" s="37"/>
      <c r="F33" s="37"/>
      <c r="G33" s="37"/>
      <c r="H33" s="37"/>
      <c r="I33" s="47"/>
    </row>
    <row r="34" spans="2:11" ht="14.25" customHeight="1" x14ac:dyDescent="0.2">
      <c r="B34" s="49" t="s">
        <v>633</v>
      </c>
      <c r="C34" s="36">
        <v>478.44200000000001</v>
      </c>
      <c r="D34" s="36"/>
      <c r="E34" s="37"/>
      <c r="F34" s="37"/>
      <c r="G34" s="37"/>
      <c r="H34" s="37"/>
      <c r="I34" s="47"/>
    </row>
    <row r="35" spans="2:11" ht="14.25" customHeight="1" x14ac:dyDescent="0.2">
      <c r="B35" s="49" t="s">
        <v>634</v>
      </c>
      <c r="C35" s="36"/>
      <c r="D35" s="36"/>
      <c r="E35" s="37"/>
      <c r="F35" s="37"/>
      <c r="G35" s="37"/>
      <c r="H35" s="37"/>
      <c r="I35" s="47"/>
    </row>
    <row r="36" spans="2:11" ht="14.25" customHeight="1" x14ac:dyDescent="0.2">
      <c r="B36" s="49" t="s">
        <v>635</v>
      </c>
      <c r="C36" s="36">
        <v>1800.326</v>
      </c>
      <c r="D36" s="36"/>
      <c r="E36" s="37"/>
      <c r="F36" s="37"/>
      <c r="G36" s="37"/>
      <c r="H36" s="37"/>
      <c r="I36" s="47"/>
    </row>
    <row r="37" spans="2:11" ht="14.25" customHeight="1" x14ac:dyDescent="0.2">
      <c r="B37" s="49" t="s">
        <v>636</v>
      </c>
      <c r="C37" s="36"/>
      <c r="D37" s="36"/>
      <c r="E37" s="37"/>
      <c r="F37" s="37"/>
      <c r="G37" s="37"/>
      <c r="H37" s="37"/>
      <c r="I37" s="47"/>
    </row>
    <row r="38" spans="2:11" ht="14.25" customHeight="1" x14ac:dyDescent="0.2">
      <c r="B38" s="49" t="s">
        <v>638</v>
      </c>
      <c r="C38" s="36">
        <v>186.49799999999999</v>
      </c>
      <c r="D38" s="36"/>
      <c r="E38" s="37"/>
      <c r="F38" s="37"/>
      <c r="G38" s="37"/>
      <c r="H38" s="37"/>
      <c r="I38" s="47"/>
    </row>
    <row r="39" spans="2:11" ht="14.25" customHeight="1" x14ac:dyDescent="0.2">
      <c r="B39" s="49" t="s">
        <v>639</v>
      </c>
      <c r="C39" s="36">
        <v>6.7140000000000004</v>
      </c>
      <c r="D39" s="36"/>
      <c r="E39" s="37"/>
      <c r="F39" s="37"/>
      <c r="G39" s="55"/>
      <c r="H39" s="37"/>
      <c r="I39" s="47"/>
      <c r="J39" s="238"/>
      <c r="K39" s="238"/>
    </row>
    <row r="40" spans="2:11" ht="14.25" customHeight="1" x14ac:dyDescent="0.2">
      <c r="B40" s="50" t="s">
        <v>640</v>
      </c>
      <c r="C40" s="38">
        <v>3760.3409999999999</v>
      </c>
      <c r="D40" s="38"/>
      <c r="E40" s="39"/>
      <c r="F40" s="39"/>
      <c r="G40" s="39"/>
      <c r="H40" s="39"/>
      <c r="I40" s="51"/>
      <c r="J40" s="238"/>
    </row>
    <row r="41" spans="2:11" ht="14.25" customHeight="1" x14ac:dyDescent="0.2">
      <c r="B41" s="232"/>
      <c r="C41" s="216"/>
      <c r="D41" s="214"/>
      <c r="E41" s="214"/>
      <c r="F41" s="214"/>
      <c r="G41" s="214"/>
      <c r="H41" s="214"/>
      <c r="I41" s="213"/>
    </row>
    <row r="42" spans="2:11" ht="14.25" customHeight="1" thickBot="1" x14ac:dyDescent="0.25">
      <c r="B42" s="52" t="s">
        <v>641</v>
      </c>
      <c r="C42" s="53">
        <v>29699.420999999998</v>
      </c>
      <c r="D42" s="43"/>
      <c r="E42" s="43"/>
      <c r="F42" s="43"/>
      <c r="G42" s="43"/>
      <c r="H42" s="43"/>
      <c r="I42" s="48"/>
    </row>
    <row r="43" spans="2:11" ht="14.25" customHeight="1" x14ac:dyDescent="0.2">
      <c r="B43" s="240"/>
      <c r="C43" s="241"/>
      <c r="D43" s="242"/>
      <c r="E43" s="243"/>
      <c r="F43" s="243"/>
      <c r="G43" s="243"/>
      <c r="H43" s="243"/>
      <c r="I43" s="244"/>
    </row>
    <row r="44" spans="2:11" ht="14.25" customHeight="1" x14ac:dyDescent="0.2">
      <c r="B44" s="49"/>
      <c r="C44" s="36"/>
      <c r="D44" s="55"/>
      <c r="E44" s="37"/>
      <c r="F44" s="37"/>
      <c r="G44" s="37"/>
      <c r="H44" s="37"/>
      <c r="I44" s="47"/>
    </row>
    <row r="45" spans="2:11" ht="14.25" customHeight="1" x14ac:dyDescent="0.2">
      <c r="B45" s="49"/>
      <c r="C45" s="36"/>
      <c r="D45" s="55"/>
      <c r="E45" s="37"/>
      <c r="F45" s="37"/>
      <c r="G45" s="55"/>
      <c r="H45" s="37"/>
      <c r="I45" s="47"/>
    </row>
    <row r="46" spans="2:11" ht="14.25" customHeight="1" x14ac:dyDescent="0.2">
      <c r="B46" s="50"/>
      <c r="C46" s="38"/>
      <c r="D46" s="39"/>
      <c r="E46" s="39"/>
      <c r="F46" s="39"/>
      <c r="G46" s="39"/>
      <c r="H46" s="39"/>
      <c r="I46" s="51"/>
    </row>
    <row r="47" spans="2:11" ht="14.25" customHeight="1" x14ac:dyDescent="0.2">
      <c r="B47" s="232"/>
      <c r="C47" s="216"/>
      <c r="D47" s="214"/>
      <c r="E47" s="214"/>
      <c r="F47" s="214"/>
      <c r="G47" s="214"/>
      <c r="H47" s="214"/>
      <c r="I47" s="213"/>
    </row>
    <row r="48" spans="2:11" ht="14.25" customHeight="1" thickBot="1" x14ac:dyDescent="0.25">
      <c r="B48" s="52"/>
      <c r="C48" s="53"/>
      <c r="D48" s="43"/>
      <c r="E48" s="43"/>
      <c r="F48" s="43"/>
      <c r="G48" s="43"/>
      <c r="H48" s="43"/>
      <c r="I48" s="48"/>
    </row>
  </sheetData>
  <mergeCells count="3">
    <mergeCell ref="C6:C7"/>
    <mergeCell ref="D6:D7"/>
    <mergeCell ref="E6:I6"/>
  </mergeCells>
  <pageMargins left="0.7" right="0.7" top="0.75" bottom="0.75" header="0.3" footer="0.3"/>
  <pageSetup paperSize="9" orientation="portrait" verticalDpi="144" r:id="rId1"/>
  <headerFooter>
    <oddHeader>&amp;R&amp;"Calibri"&amp;12&amp;K008A00I N T E R N&amp;1#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7">
    <tabColor rgb="FF92D050"/>
  </sheetPr>
  <dimension ref="A1:F22"/>
  <sheetViews>
    <sheetView zoomScale="150" zoomScaleNormal="150" workbookViewId="0">
      <selection activeCell="B12" sqref="B12:E12"/>
    </sheetView>
  </sheetViews>
  <sheetFormatPr baseColWidth="10" defaultRowHeight="14.25" x14ac:dyDescent="0.2"/>
  <cols>
    <col min="1" max="1" width="4.28515625" style="18" customWidth="1"/>
    <col min="2" max="2" width="29.5703125" style="18" customWidth="1"/>
    <col min="3" max="3" width="23.7109375" style="18" customWidth="1"/>
    <col min="4" max="4" width="36.42578125" style="18" customWidth="1"/>
    <col min="5" max="5" width="42" style="18" bestFit="1" customWidth="1"/>
    <col min="6" max="16384" width="11.42578125" style="18"/>
  </cols>
  <sheetData>
    <row r="1" spans="1:6" ht="18.75" customHeight="1" x14ac:dyDescent="0.2"/>
    <row r="2" spans="1:6" ht="18.75" customHeight="1" x14ac:dyDescent="0.2">
      <c r="A2" s="19" t="s">
        <v>242</v>
      </c>
      <c r="B2" s="20"/>
      <c r="C2" s="20"/>
      <c r="D2" s="21"/>
    </row>
    <row r="3" spans="1:6" ht="14.25" customHeight="1" x14ac:dyDescent="0.2">
      <c r="A3" s="19"/>
      <c r="B3" s="20"/>
      <c r="C3" s="20"/>
      <c r="D3" s="21"/>
    </row>
    <row r="4" spans="1:6" ht="14.25" customHeight="1" thickBot="1" x14ac:dyDescent="0.25">
      <c r="A4" s="19"/>
      <c r="B4" s="22" t="s">
        <v>455</v>
      </c>
      <c r="C4" s="23"/>
      <c r="D4" s="21"/>
    </row>
    <row r="5" spans="1:6" ht="14.25" customHeight="1" x14ac:dyDescent="0.2">
      <c r="B5" s="534" t="s">
        <v>43</v>
      </c>
      <c r="C5" s="534" t="s">
        <v>45</v>
      </c>
      <c r="D5" s="534" t="s">
        <v>45</v>
      </c>
      <c r="E5" s="534" t="s">
        <v>51</v>
      </c>
      <c r="F5" s="423"/>
    </row>
    <row r="6" spans="1:6" ht="14.25" customHeight="1" thickBot="1" x14ac:dyDescent="0.25">
      <c r="B6" s="535" t="s">
        <v>440</v>
      </c>
      <c r="C6" s="535" t="s">
        <v>441</v>
      </c>
      <c r="D6" s="535" t="s">
        <v>442</v>
      </c>
      <c r="E6" s="535" t="s">
        <v>443</v>
      </c>
      <c r="F6" s="423"/>
    </row>
    <row r="7" spans="1:6" x14ac:dyDescent="0.2">
      <c r="B7" s="536" t="s">
        <v>645</v>
      </c>
      <c r="C7" s="539" t="s">
        <v>444</v>
      </c>
      <c r="D7" s="539" t="s">
        <v>445</v>
      </c>
      <c r="E7" s="539" t="s">
        <v>446</v>
      </c>
      <c r="F7" s="423"/>
    </row>
    <row r="8" spans="1:6" ht="14.25" customHeight="1" x14ac:dyDescent="0.2">
      <c r="B8" s="537" t="s">
        <v>646</v>
      </c>
      <c r="C8" s="540" t="s">
        <v>444</v>
      </c>
      <c r="D8" s="540" t="s">
        <v>445</v>
      </c>
      <c r="E8" s="540" t="s">
        <v>447</v>
      </c>
      <c r="F8" s="423"/>
    </row>
    <row r="9" spans="1:6" ht="14.25" customHeight="1" x14ac:dyDescent="0.2">
      <c r="B9" s="537" t="s">
        <v>647</v>
      </c>
      <c r="C9" s="540" t="s">
        <v>444</v>
      </c>
      <c r="D9" s="540" t="s">
        <v>445</v>
      </c>
      <c r="E9" s="540" t="s">
        <v>447</v>
      </c>
      <c r="F9" s="423"/>
    </row>
    <row r="10" spans="1:6" ht="14.25" customHeight="1" x14ac:dyDescent="0.2">
      <c r="B10" s="537" t="s">
        <v>648</v>
      </c>
      <c r="C10" s="540" t="s">
        <v>444</v>
      </c>
      <c r="D10" s="540" t="s">
        <v>445</v>
      </c>
      <c r="E10" s="540" t="s">
        <v>649</v>
      </c>
      <c r="F10" s="423"/>
    </row>
    <row r="11" spans="1:6" ht="14.25" customHeight="1" x14ac:dyDescent="0.2">
      <c r="B11" s="537" t="s">
        <v>448</v>
      </c>
      <c r="C11" s="540" t="s">
        <v>449</v>
      </c>
      <c r="D11" s="540" t="s">
        <v>445</v>
      </c>
      <c r="E11" s="540" t="s">
        <v>450</v>
      </c>
      <c r="F11" s="423"/>
    </row>
    <row r="12" spans="1:6" ht="14.25" customHeight="1" x14ac:dyDescent="0.2">
      <c r="B12" s="537" t="s">
        <v>686</v>
      </c>
      <c r="C12" s="540" t="s">
        <v>449</v>
      </c>
      <c r="D12" s="540" t="s">
        <v>451</v>
      </c>
      <c r="E12" s="540" t="s">
        <v>687</v>
      </c>
      <c r="F12" s="423"/>
    </row>
    <row r="13" spans="1:6" ht="14.25" customHeight="1" x14ac:dyDescent="0.2">
      <c r="B13" s="537" t="s">
        <v>244</v>
      </c>
      <c r="C13" s="540" t="s">
        <v>445</v>
      </c>
      <c r="D13" s="540" t="s">
        <v>451</v>
      </c>
      <c r="E13" s="540" t="s">
        <v>452</v>
      </c>
      <c r="F13" s="423"/>
    </row>
    <row r="14" spans="1:6" ht="14.25" customHeight="1" x14ac:dyDescent="0.2">
      <c r="B14" s="537" t="s">
        <v>245</v>
      </c>
      <c r="C14" s="540" t="s">
        <v>445</v>
      </c>
      <c r="D14" s="540" t="s">
        <v>451</v>
      </c>
      <c r="E14" s="540" t="s">
        <v>452</v>
      </c>
      <c r="F14" s="423"/>
    </row>
    <row r="15" spans="1:6" ht="14.25" customHeight="1" x14ac:dyDescent="0.2">
      <c r="B15" s="537" t="s">
        <v>246</v>
      </c>
      <c r="C15" s="540" t="s">
        <v>445</v>
      </c>
      <c r="D15" s="540" t="s">
        <v>451</v>
      </c>
      <c r="E15" s="540" t="s">
        <v>453</v>
      </c>
      <c r="F15" s="423"/>
    </row>
    <row r="16" spans="1:6" ht="14.25" customHeight="1" thickBot="1" x14ac:dyDescent="0.25">
      <c r="B16" s="538" t="s">
        <v>454</v>
      </c>
      <c r="C16" s="541" t="s">
        <v>445</v>
      </c>
      <c r="D16" s="541" t="s">
        <v>451</v>
      </c>
      <c r="E16" s="541" t="s">
        <v>453</v>
      </c>
      <c r="F16" s="423"/>
    </row>
    <row r="17" spans="2:6" ht="14.25" customHeight="1" x14ac:dyDescent="0.2">
      <c r="B17" s="415"/>
      <c r="C17" s="425"/>
      <c r="D17" s="425"/>
      <c r="E17" s="425"/>
      <c r="F17" s="423"/>
    </row>
    <row r="18" spans="2:6" ht="14.25" customHeight="1" x14ac:dyDescent="0.2">
      <c r="B18" s="415"/>
      <c r="C18" s="425"/>
      <c r="D18" s="425"/>
      <c r="E18" s="425"/>
      <c r="F18" s="423"/>
    </row>
    <row r="19" spans="2:6" ht="14.25" customHeight="1" x14ac:dyDescent="0.2">
      <c r="B19" s="415"/>
      <c r="C19" s="425"/>
      <c r="D19" s="425"/>
      <c r="E19" s="425"/>
      <c r="F19" s="423"/>
    </row>
    <row r="20" spans="2:6" ht="14.25" customHeight="1" x14ac:dyDescent="0.2">
      <c r="B20" s="415"/>
      <c r="C20" s="425"/>
      <c r="D20" s="425"/>
      <c r="E20" s="425"/>
      <c r="F20" s="423"/>
    </row>
    <row r="21" spans="2:6" ht="14.25" customHeight="1" x14ac:dyDescent="0.2">
      <c r="B21" s="415"/>
      <c r="C21" s="425"/>
      <c r="D21" s="425"/>
      <c r="E21" s="425"/>
      <c r="F21" s="423"/>
    </row>
    <row r="22" spans="2:6" ht="14.25" customHeight="1" x14ac:dyDescent="0.2">
      <c r="B22" s="426"/>
      <c r="C22" s="427"/>
      <c r="D22" s="427"/>
      <c r="E22" s="427"/>
      <c r="F22" s="423"/>
    </row>
  </sheetData>
  <pageMargins left="0.7" right="0.7" top="0.75" bottom="0.75" header="0.3" footer="0.3"/>
  <pageSetup paperSize="9" orientation="portrait" verticalDpi="0" r:id="rId1"/>
  <headerFooter>
    <oddHeader>&amp;R&amp;"Calibri"&amp;12&amp;K008A00I N T E R N&amp;1#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3">
    <tabColor rgb="FF00B050"/>
  </sheetPr>
  <dimension ref="A1:I105"/>
  <sheetViews>
    <sheetView topLeftCell="D56" zoomScale="98" zoomScaleNormal="98" workbookViewId="0">
      <selection activeCell="M77" sqref="M77"/>
    </sheetView>
  </sheetViews>
  <sheetFormatPr baseColWidth="10" defaultRowHeight="14.25" x14ac:dyDescent="0.2"/>
  <cols>
    <col min="1" max="2" width="4.28515625" style="161" customWidth="1"/>
    <col min="3" max="3" width="2.140625" style="161" customWidth="1"/>
    <col min="4" max="4" width="74.42578125" style="161" customWidth="1"/>
    <col min="5" max="5" width="27.140625" style="161" bestFit="1" customWidth="1"/>
    <col min="6" max="6" width="14.28515625" style="604" customWidth="1"/>
    <col min="7" max="16384" width="11.42578125" style="161"/>
  </cols>
  <sheetData>
    <row r="1" spans="1:7" ht="18.75" customHeight="1" x14ac:dyDescent="0.2"/>
    <row r="2" spans="1:7" ht="18.75" customHeight="1" x14ac:dyDescent="0.2">
      <c r="A2" s="162" t="s">
        <v>182</v>
      </c>
      <c r="B2" s="164"/>
      <c r="C2" s="164"/>
      <c r="D2" s="164"/>
      <c r="E2" s="163"/>
    </row>
    <row r="3" spans="1:7" ht="14.25" customHeight="1" x14ac:dyDescent="0.2">
      <c r="A3" s="162"/>
      <c r="B3" s="164"/>
      <c r="C3" s="164"/>
      <c r="D3" s="164"/>
      <c r="E3" s="163"/>
    </row>
    <row r="4" spans="1:7" ht="14.25" customHeight="1" x14ac:dyDescent="0.2">
      <c r="A4" s="162"/>
      <c r="B4" s="184" t="s">
        <v>455</v>
      </c>
      <c r="C4" s="165"/>
      <c r="D4" s="165"/>
      <c r="E4" s="163"/>
    </row>
    <row r="5" spans="1:7" s="179" customFormat="1" ht="14.25" customHeight="1" x14ac:dyDescent="0.2">
      <c r="A5" s="182"/>
      <c r="B5" s="183"/>
      <c r="C5" s="177"/>
      <c r="D5" s="177"/>
      <c r="E5" s="178"/>
      <c r="F5" s="604"/>
    </row>
    <row r="6" spans="1:7" s="179" customFormat="1" ht="14.25" customHeight="1" thickBot="1" x14ac:dyDescent="0.25">
      <c r="A6" s="182"/>
      <c r="B6" s="184" t="s">
        <v>456</v>
      </c>
      <c r="C6" s="177"/>
      <c r="D6" s="431"/>
      <c r="E6" s="544"/>
      <c r="F6" s="604"/>
    </row>
    <row r="7" spans="1:7" s="179" customFormat="1" ht="14.25" customHeight="1" x14ac:dyDescent="0.2">
      <c r="A7" s="182"/>
      <c r="B7" s="432" t="s">
        <v>457</v>
      </c>
      <c r="C7" s="433"/>
      <c r="D7" s="433"/>
      <c r="E7" s="434" t="s">
        <v>458</v>
      </c>
      <c r="F7" s="604"/>
    </row>
    <row r="8" spans="1:7" s="179" customFormat="1" ht="14.25" customHeight="1" x14ac:dyDescent="0.2">
      <c r="A8" s="182"/>
      <c r="B8" s="435">
        <v>1</v>
      </c>
      <c r="C8" s="436" t="s">
        <v>459</v>
      </c>
      <c r="D8" s="437"/>
      <c r="E8" s="438">
        <v>1188.3599999999999</v>
      </c>
      <c r="F8" s="604"/>
    </row>
    <row r="9" spans="1:7" s="179" customFormat="1" ht="14.25" customHeight="1" x14ac:dyDescent="0.2">
      <c r="A9" s="182"/>
      <c r="B9" s="439"/>
      <c r="C9" s="440" t="s">
        <v>460</v>
      </c>
      <c r="D9" s="441"/>
      <c r="E9" s="442">
        <v>1089.8630000000001</v>
      </c>
      <c r="F9" s="604"/>
    </row>
    <row r="10" spans="1:7" s="179" customFormat="1" ht="14.25" customHeight="1" x14ac:dyDescent="0.2">
      <c r="A10" s="182"/>
      <c r="B10" s="439"/>
      <c r="C10" s="440" t="s">
        <v>461</v>
      </c>
      <c r="D10" s="443"/>
      <c r="E10" s="442">
        <v>98.497</v>
      </c>
      <c r="F10" s="604"/>
    </row>
    <row r="11" spans="1:7" s="179" customFormat="1" ht="14.25" customHeight="1" x14ac:dyDescent="0.2">
      <c r="A11" s="182"/>
      <c r="B11" s="435">
        <v>2</v>
      </c>
      <c r="C11" s="436" t="s">
        <v>462</v>
      </c>
      <c r="D11" s="437"/>
      <c r="E11" s="438">
        <v>2217.58</v>
      </c>
      <c r="F11" s="604"/>
    </row>
    <row r="12" spans="1:7" s="179" customFormat="1" ht="14.25" customHeight="1" x14ac:dyDescent="0.2">
      <c r="A12" s="182"/>
      <c r="B12" s="435">
        <v>3</v>
      </c>
      <c r="C12" s="436" t="s">
        <v>463</v>
      </c>
      <c r="D12" s="437"/>
      <c r="E12" s="438"/>
      <c r="F12" s="604"/>
    </row>
    <row r="13" spans="1:7" s="179" customFormat="1" ht="14.25" customHeight="1" x14ac:dyDescent="0.2">
      <c r="A13" s="182"/>
      <c r="B13" s="435">
        <v>5</v>
      </c>
      <c r="C13" s="436" t="s">
        <v>464</v>
      </c>
      <c r="D13" s="437"/>
      <c r="E13" s="438"/>
      <c r="F13" s="604"/>
    </row>
    <row r="14" spans="1:7" s="179" customFormat="1" ht="14.25" customHeight="1" x14ac:dyDescent="0.2">
      <c r="A14" s="182"/>
      <c r="B14" s="435" t="s">
        <v>172</v>
      </c>
      <c r="C14" s="436" t="s">
        <v>465</v>
      </c>
      <c r="D14" s="437"/>
      <c r="E14" s="438"/>
      <c r="F14" s="604"/>
      <c r="G14" s="549"/>
    </row>
    <row r="15" spans="1:7" s="179" customFormat="1" ht="14.25" customHeight="1" x14ac:dyDescent="0.2">
      <c r="A15" s="182"/>
      <c r="B15" s="444">
        <v>6</v>
      </c>
      <c r="C15" s="445" t="s">
        <v>466</v>
      </c>
      <c r="D15" s="446"/>
      <c r="E15" s="447">
        <f>E8+E11</f>
        <v>3405.9399999999996</v>
      </c>
      <c r="F15" s="604"/>
    </row>
    <row r="16" spans="1:7" s="179" customFormat="1" ht="14.25" customHeight="1" x14ac:dyDescent="0.2">
      <c r="A16" s="182"/>
      <c r="B16" s="448" t="s">
        <v>467</v>
      </c>
      <c r="C16" s="449"/>
      <c r="D16" s="449"/>
      <c r="E16" s="450"/>
      <c r="F16" s="604"/>
    </row>
    <row r="17" spans="1:6" s="179" customFormat="1" ht="14.25" customHeight="1" x14ac:dyDescent="0.2">
      <c r="A17" s="182"/>
      <c r="B17" s="435">
        <v>7</v>
      </c>
      <c r="C17" s="436" t="s">
        <v>468</v>
      </c>
      <c r="D17" s="437"/>
      <c r="E17" s="438">
        <v>-1.4</v>
      </c>
      <c r="F17" s="604"/>
    </row>
    <row r="18" spans="1:6" s="179" customFormat="1" ht="14.25" customHeight="1" x14ac:dyDescent="0.2">
      <c r="A18" s="182"/>
      <c r="B18" s="435">
        <v>8</v>
      </c>
      <c r="C18" s="436" t="s">
        <v>469</v>
      </c>
      <c r="D18" s="437"/>
      <c r="E18" s="438"/>
      <c r="F18" s="604"/>
    </row>
    <row r="19" spans="1:6" s="179" customFormat="1" ht="14.25" customHeight="1" x14ac:dyDescent="0.2">
      <c r="A19" s="182"/>
      <c r="B19" s="435">
        <v>10</v>
      </c>
      <c r="C19" s="436" t="s">
        <v>470</v>
      </c>
      <c r="D19" s="437"/>
      <c r="E19" s="438"/>
      <c r="F19" s="604"/>
    </row>
    <row r="20" spans="1:6" s="179" customFormat="1" ht="14.25" customHeight="1" x14ac:dyDescent="0.2">
      <c r="A20" s="182"/>
      <c r="B20" s="435">
        <v>11</v>
      </c>
      <c r="C20" s="436" t="s">
        <v>471</v>
      </c>
      <c r="D20" s="437"/>
      <c r="E20" s="438"/>
      <c r="F20" s="604"/>
    </row>
    <row r="21" spans="1:6" s="179" customFormat="1" ht="14.25" customHeight="1" x14ac:dyDescent="0.2">
      <c r="A21" s="182"/>
      <c r="B21" s="435">
        <v>12</v>
      </c>
      <c r="C21" s="436" t="s">
        <v>472</v>
      </c>
      <c r="D21" s="437"/>
      <c r="E21" s="438"/>
      <c r="F21" s="604"/>
    </row>
    <row r="22" spans="1:6" s="179" customFormat="1" ht="14.25" customHeight="1" x14ac:dyDescent="0.2">
      <c r="A22" s="182"/>
      <c r="B22" s="435">
        <v>14</v>
      </c>
      <c r="C22" s="436" t="s">
        <v>473</v>
      </c>
      <c r="D22" s="437"/>
      <c r="E22" s="438"/>
      <c r="F22" s="604"/>
    </row>
    <row r="23" spans="1:6" s="179" customFormat="1" ht="14.25" customHeight="1" x14ac:dyDescent="0.2">
      <c r="A23" s="182"/>
      <c r="B23" s="435">
        <v>15</v>
      </c>
      <c r="C23" s="436" t="s">
        <v>474</v>
      </c>
      <c r="D23" s="437"/>
      <c r="E23" s="438"/>
      <c r="F23" s="604"/>
    </row>
    <row r="24" spans="1:6" s="179" customFormat="1" ht="14.25" customHeight="1" x14ac:dyDescent="0.2">
      <c r="A24" s="182"/>
      <c r="B24" s="435">
        <v>16</v>
      </c>
      <c r="C24" s="436" t="s">
        <v>475</v>
      </c>
      <c r="D24" s="437"/>
      <c r="E24" s="438"/>
      <c r="F24" s="604"/>
    </row>
    <row r="25" spans="1:6" s="179" customFormat="1" ht="14.25" customHeight="1" x14ac:dyDescent="0.2">
      <c r="A25" s="182"/>
      <c r="B25" s="435">
        <v>17</v>
      </c>
      <c r="C25" s="436" t="s">
        <v>476</v>
      </c>
      <c r="D25" s="437"/>
      <c r="E25" s="438">
        <v>-523.11</v>
      </c>
      <c r="F25" s="604"/>
    </row>
    <row r="26" spans="1:6" s="179" customFormat="1" ht="27.75" customHeight="1" x14ac:dyDescent="0.2">
      <c r="A26" s="182"/>
      <c r="B26" s="435">
        <v>18</v>
      </c>
      <c r="C26" s="634" t="s">
        <v>477</v>
      </c>
      <c r="D26" s="635"/>
      <c r="E26" s="438"/>
      <c r="F26" s="604"/>
    </row>
    <row r="27" spans="1:6" s="179" customFormat="1" ht="34.5" customHeight="1" x14ac:dyDescent="0.2">
      <c r="A27" s="182"/>
      <c r="B27" s="435">
        <v>19</v>
      </c>
      <c r="C27" s="634" t="s">
        <v>478</v>
      </c>
      <c r="D27" s="635"/>
      <c r="E27" s="438"/>
      <c r="F27" s="604"/>
    </row>
    <row r="28" spans="1:6" s="179" customFormat="1" ht="14.25" customHeight="1" x14ac:dyDescent="0.2">
      <c r="A28" s="182"/>
      <c r="B28" s="435">
        <v>21</v>
      </c>
      <c r="C28" s="634" t="s">
        <v>479</v>
      </c>
      <c r="D28" s="635"/>
      <c r="E28" s="438"/>
      <c r="F28" s="604"/>
    </row>
    <row r="29" spans="1:6" s="179" customFormat="1" ht="14.25" customHeight="1" x14ac:dyDescent="0.2">
      <c r="A29" s="182"/>
      <c r="B29" s="435">
        <v>22</v>
      </c>
      <c r="C29" s="436" t="s">
        <v>480</v>
      </c>
      <c r="D29" s="437"/>
      <c r="E29" s="438"/>
      <c r="F29" s="604"/>
    </row>
    <row r="30" spans="1:6" s="179" customFormat="1" ht="14.25" customHeight="1" x14ac:dyDescent="0.2">
      <c r="A30" s="182"/>
      <c r="B30" s="435">
        <v>23</v>
      </c>
      <c r="C30" s="634" t="s">
        <v>481</v>
      </c>
      <c r="D30" s="635"/>
      <c r="E30" s="442"/>
      <c r="F30" s="604"/>
    </row>
    <row r="31" spans="1:6" s="179" customFormat="1" ht="14.25" customHeight="1" x14ac:dyDescent="0.2">
      <c r="A31" s="182"/>
      <c r="B31" s="435">
        <v>24</v>
      </c>
      <c r="C31" s="436" t="s">
        <v>482</v>
      </c>
      <c r="D31" s="440"/>
      <c r="E31" s="438">
        <v>-34.5</v>
      </c>
      <c r="F31" s="604"/>
    </row>
    <row r="32" spans="1:6" s="179" customFormat="1" ht="14.25" customHeight="1" x14ac:dyDescent="0.2">
      <c r="A32" s="182"/>
      <c r="B32" s="435">
        <v>25</v>
      </c>
      <c r="C32" s="436" t="s">
        <v>483</v>
      </c>
      <c r="D32" s="440"/>
      <c r="E32" s="442"/>
      <c r="F32" s="604"/>
    </row>
    <row r="33" spans="1:7" s="179" customFormat="1" ht="14.25" customHeight="1" x14ac:dyDescent="0.2">
      <c r="A33" s="182"/>
      <c r="B33" s="435" t="s">
        <v>173</v>
      </c>
      <c r="C33" s="436" t="s">
        <v>484</v>
      </c>
      <c r="D33" s="437"/>
      <c r="E33" s="438"/>
      <c r="F33" s="604"/>
    </row>
    <row r="34" spans="1:7" s="179" customFormat="1" ht="14.25" customHeight="1" x14ac:dyDescent="0.2">
      <c r="A34" s="182"/>
      <c r="B34" s="435" t="s">
        <v>174</v>
      </c>
      <c r="C34" s="436" t="s">
        <v>485</v>
      </c>
      <c r="D34" s="437"/>
      <c r="E34" s="438"/>
      <c r="F34" s="604"/>
    </row>
    <row r="35" spans="1:7" s="179" customFormat="1" ht="14.25" customHeight="1" x14ac:dyDescent="0.2">
      <c r="A35" s="182"/>
      <c r="B35" s="435">
        <v>27</v>
      </c>
      <c r="C35" s="436" t="s">
        <v>486</v>
      </c>
      <c r="D35" s="437"/>
      <c r="E35" s="438"/>
      <c r="F35" s="604"/>
    </row>
    <row r="36" spans="1:7" s="179" customFormat="1" ht="14.25" customHeight="1" x14ac:dyDescent="0.2">
      <c r="A36" s="182"/>
      <c r="B36" s="435">
        <v>28</v>
      </c>
      <c r="C36" s="436" t="s">
        <v>487</v>
      </c>
      <c r="D36" s="437"/>
      <c r="E36" s="438">
        <f>SUM(E17:E35)</f>
        <v>-559.01</v>
      </c>
      <c r="F36" s="604"/>
      <c r="G36" s="603"/>
    </row>
    <row r="37" spans="1:7" s="179" customFormat="1" ht="14.25" customHeight="1" x14ac:dyDescent="0.2">
      <c r="A37" s="182"/>
      <c r="B37" s="444">
        <v>29</v>
      </c>
      <c r="C37" s="445" t="s">
        <v>488</v>
      </c>
      <c r="D37" s="446"/>
      <c r="E37" s="447">
        <f>E15+E36</f>
        <v>2846.9299999999994</v>
      </c>
      <c r="F37" s="604"/>
    </row>
    <row r="38" spans="1:7" s="179" customFormat="1" ht="14.25" customHeight="1" x14ac:dyDescent="0.2">
      <c r="A38" s="182"/>
      <c r="B38" s="448" t="s">
        <v>489</v>
      </c>
      <c r="C38" s="449"/>
      <c r="D38" s="449"/>
      <c r="E38" s="613"/>
      <c r="F38" s="604"/>
    </row>
    <row r="39" spans="1:7" s="179" customFormat="1" ht="14.25" customHeight="1" x14ac:dyDescent="0.2">
      <c r="A39" s="182"/>
      <c r="B39" s="435">
        <v>30</v>
      </c>
      <c r="C39" s="436" t="s">
        <v>459</v>
      </c>
      <c r="D39" s="437"/>
      <c r="E39" s="438">
        <v>100</v>
      </c>
      <c r="F39" s="604"/>
    </row>
    <row r="40" spans="1:7" s="179" customFormat="1" ht="14.25" customHeight="1" x14ac:dyDescent="0.2">
      <c r="A40" s="182"/>
      <c r="B40" s="435">
        <v>31</v>
      </c>
      <c r="C40" s="436" t="s">
        <v>490</v>
      </c>
      <c r="D40" s="440"/>
      <c r="E40" s="442">
        <v>100</v>
      </c>
      <c r="F40" s="604"/>
    </row>
    <row r="41" spans="1:7" s="179" customFormat="1" ht="14.25" customHeight="1" x14ac:dyDescent="0.2">
      <c r="A41" s="182"/>
      <c r="B41" s="435">
        <v>32</v>
      </c>
      <c r="C41" s="436" t="s">
        <v>491</v>
      </c>
      <c r="D41" s="440"/>
      <c r="E41" s="442"/>
      <c r="F41" s="604"/>
    </row>
    <row r="42" spans="1:7" s="179" customFormat="1" ht="14.25" customHeight="1" x14ac:dyDescent="0.2">
      <c r="A42" s="182"/>
      <c r="B42" s="435">
        <v>33</v>
      </c>
      <c r="C42" s="436" t="s">
        <v>492</v>
      </c>
      <c r="D42" s="437"/>
      <c r="E42" s="438"/>
      <c r="F42" s="604"/>
    </row>
    <row r="43" spans="1:7" s="179" customFormat="1" ht="14.25" customHeight="1" x14ac:dyDescent="0.2">
      <c r="A43" s="182"/>
      <c r="B43" s="444">
        <v>36</v>
      </c>
      <c r="C43" s="445" t="s">
        <v>493</v>
      </c>
      <c r="D43" s="446"/>
      <c r="E43" s="447">
        <f>E39+E42</f>
        <v>100</v>
      </c>
      <c r="F43" s="604"/>
    </row>
    <row r="44" spans="1:7" s="179" customFormat="1" ht="14.25" customHeight="1" x14ac:dyDescent="0.2">
      <c r="A44" s="182"/>
      <c r="B44" s="448" t="s">
        <v>494</v>
      </c>
      <c r="C44" s="449"/>
      <c r="D44" s="449"/>
      <c r="E44" s="450"/>
      <c r="F44" s="604"/>
    </row>
    <row r="45" spans="1:7" s="179" customFormat="1" ht="14.25" customHeight="1" x14ac:dyDescent="0.2">
      <c r="A45" s="182"/>
      <c r="B45" s="435">
        <v>37</v>
      </c>
      <c r="C45" s="436" t="s">
        <v>495</v>
      </c>
      <c r="D45" s="437"/>
      <c r="E45" s="438"/>
      <c r="F45" s="604"/>
    </row>
    <row r="46" spans="1:7" s="179" customFormat="1" ht="21" customHeight="1" x14ac:dyDescent="0.2">
      <c r="A46" s="182"/>
      <c r="B46" s="435">
        <v>38</v>
      </c>
      <c r="C46" s="436" t="s">
        <v>496</v>
      </c>
      <c r="D46" s="437"/>
      <c r="E46" s="438"/>
      <c r="F46" s="604"/>
    </row>
    <row r="47" spans="1:7" s="179" customFormat="1" ht="30" customHeight="1" x14ac:dyDescent="0.2">
      <c r="A47" s="182"/>
      <c r="B47" s="435">
        <v>39</v>
      </c>
      <c r="C47" s="634" t="s">
        <v>497</v>
      </c>
      <c r="D47" s="635"/>
      <c r="E47" s="438">
        <v>-3</v>
      </c>
      <c r="F47" s="604"/>
    </row>
    <row r="48" spans="1:7" s="179" customFormat="1" ht="14.25" customHeight="1" x14ac:dyDescent="0.2">
      <c r="A48" s="182"/>
      <c r="B48" s="435">
        <v>42</v>
      </c>
      <c r="C48" s="436" t="s">
        <v>498</v>
      </c>
      <c r="D48" s="437"/>
      <c r="E48" s="438"/>
      <c r="F48" s="604"/>
    </row>
    <row r="49" spans="1:6" s="179" customFormat="1" ht="14.25" customHeight="1" x14ac:dyDescent="0.2">
      <c r="A49" s="182"/>
      <c r="B49" s="435">
        <v>43</v>
      </c>
      <c r="C49" s="436" t="s">
        <v>499</v>
      </c>
      <c r="D49" s="437"/>
      <c r="E49" s="438">
        <f>SUM(E47:E48)</f>
        <v>-3</v>
      </c>
      <c r="F49" s="604"/>
    </row>
    <row r="50" spans="1:6" s="179" customFormat="1" ht="14.25" customHeight="1" x14ac:dyDescent="0.2">
      <c r="A50" s="182"/>
      <c r="B50" s="444">
        <v>44</v>
      </c>
      <c r="C50" s="445" t="s">
        <v>388</v>
      </c>
      <c r="D50" s="446"/>
      <c r="E50" s="447">
        <f>E43+E49</f>
        <v>97</v>
      </c>
      <c r="F50" s="604"/>
    </row>
    <row r="51" spans="1:6" s="179" customFormat="1" ht="14.25" customHeight="1" x14ac:dyDescent="0.2">
      <c r="A51" s="182"/>
      <c r="B51" s="444">
        <v>45</v>
      </c>
      <c r="C51" s="445" t="s">
        <v>500</v>
      </c>
      <c r="D51" s="446"/>
      <c r="E51" s="447">
        <f>E50+E37</f>
        <v>2943.9299999999994</v>
      </c>
      <c r="F51" s="604"/>
    </row>
    <row r="52" spans="1:6" s="179" customFormat="1" ht="14.25" customHeight="1" x14ac:dyDescent="0.2">
      <c r="A52" s="182"/>
      <c r="B52" s="448" t="s">
        <v>501</v>
      </c>
      <c r="C52" s="449"/>
      <c r="D52" s="449"/>
      <c r="E52" s="450"/>
      <c r="F52" s="604"/>
    </row>
    <row r="53" spans="1:6" s="179" customFormat="1" ht="14.25" customHeight="1" x14ac:dyDescent="0.2">
      <c r="A53" s="182"/>
      <c r="B53" s="435">
        <v>46</v>
      </c>
      <c r="C53" s="436" t="s">
        <v>459</v>
      </c>
      <c r="D53" s="437"/>
      <c r="E53" s="438">
        <v>250.59700000000001</v>
      </c>
      <c r="F53" s="604"/>
    </row>
    <row r="54" spans="1:6" s="179" customFormat="1" ht="14.25" customHeight="1" x14ac:dyDescent="0.2">
      <c r="A54" s="182"/>
      <c r="B54" s="435">
        <v>47</v>
      </c>
      <c r="C54" s="436" t="s">
        <v>502</v>
      </c>
      <c r="D54" s="437"/>
      <c r="E54" s="438"/>
      <c r="F54" s="604"/>
    </row>
    <row r="55" spans="1:6" s="179" customFormat="1" ht="14.25" customHeight="1" x14ac:dyDescent="0.2">
      <c r="A55" s="182"/>
      <c r="B55" s="435">
        <v>50</v>
      </c>
      <c r="C55" s="436" t="s">
        <v>503</v>
      </c>
      <c r="D55" s="437"/>
      <c r="E55" s="438"/>
      <c r="F55" s="604"/>
    </row>
    <row r="56" spans="1:6" s="179" customFormat="1" ht="14.25" customHeight="1" x14ac:dyDescent="0.2">
      <c r="A56" s="182"/>
      <c r="B56" s="444">
        <v>51</v>
      </c>
      <c r="C56" s="445" t="s">
        <v>504</v>
      </c>
      <c r="D56" s="446"/>
      <c r="E56" s="447">
        <f>SUM(E53:E55)</f>
        <v>250.59700000000001</v>
      </c>
      <c r="F56" s="604"/>
    </row>
    <row r="57" spans="1:6" s="179" customFormat="1" ht="14.25" customHeight="1" x14ac:dyDescent="0.2">
      <c r="A57" s="182"/>
      <c r="B57" s="448" t="s">
        <v>505</v>
      </c>
      <c r="C57" s="449"/>
      <c r="D57" s="449"/>
      <c r="E57" s="450"/>
      <c r="F57" s="604"/>
    </row>
    <row r="58" spans="1:6" s="179" customFormat="1" ht="14.25" customHeight="1" x14ac:dyDescent="0.2">
      <c r="A58" s="182"/>
      <c r="B58" s="435">
        <v>52</v>
      </c>
      <c r="C58" s="436" t="s">
        <v>506</v>
      </c>
      <c r="D58" s="437"/>
      <c r="E58" s="438"/>
      <c r="F58" s="604"/>
    </row>
    <row r="59" spans="1:6" s="179" customFormat="1" ht="14.25" customHeight="1" x14ac:dyDescent="0.2">
      <c r="A59" s="182"/>
      <c r="B59" s="435">
        <v>53</v>
      </c>
      <c r="C59" s="436" t="s">
        <v>507</v>
      </c>
      <c r="D59" s="437"/>
      <c r="E59" s="438"/>
      <c r="F59" s="604"/>
    </row>
    <row r="60" spans="1:6" s="179" customFormat="1" ht="25.5" customHeight="1" x14ac:dyDescent="0.2">
      <c r="A60" s="182"/>
      <c r="B60" s="435">
        <v>54</v>
      </c>
      <c r="C60" s="634" t="s">
        <v>508</v>
      </c>
      <c r="D60" s="635"/>
      <c r="E60" s="438">
        <v>-5.44</v>
      </c>
      <c r="F60" s="604"/>
    </row>
    <row r="61" spans="1:6" s="179" customFormat="1" ht="14.25" customHeight="1" x14ac:dyDescent="0.2">
      <c r="A61" s="182"/>
      <c r="B61" s="435" t="s">
        <v>247</v>
      </c>
      <c r="C61" s="436" t="s">
        <v>509</v>
      </c>
      <c r="D61" s="440"/>
      <c r="E61" s="442">
        <v>-5.44</v>
      </c>
      <c r="F61" s="604"/>
    </row>
    <row r="62" spans="1:6" s="179" customFormat="1" ht="21" customHeight="1" x14ac:dyDescent="0.2">
      <c r="A62" s="182"/>
      <c r="B62" s="435" t="s">
        <v>248</v>
      </c>
      <c r="C62" s="436" t="s">
        <v>510</v>
      </c>
      <c r="D62" s="440"/>
      <c r="E62" s="442"/>
      <c r="F62" s="604"/>
    </row>
    <row r="63" spans="1:6" s="179" customFormat="1" ht="27" customHeight="1" x14ac:dyDescent="0.2">
      <c r="A63" s="182"/>
      <c r="B63" s="435">
        <v>55</v>
      </c>
      <c r="C63" s="634" t="s">
        <v>511</v>
      </c>
      <c r="D63" s="635"/>
      <c r="E63" s="438"/>
      <c r="F63" s="604"/>
    </row>
    <row r="64" spans="1:6" s="179" customFormat="1" ht="14.25" customHeight="1" x14ac:dyDescent="0.2">
      <c r="A64" s="182"/>
      <c r="B64" s="435">
        <v>57</v>
      </c>
      <c r="C64" s="436" t="s">
        <v>512</v>
      </c>
      <c r="D64" s="437"/>
      <c r="E64" s="438">
        <f>E60</f>
        <v>-5.44</v>
      </c>
      <c r="F64" s="604"/>
    </row>
    <row r="65" spans="1:7" s="179" customFormat="1" ht="14.25" customHeight="1" x14ac:dyDescent="0.2">
      <c r="A65" s="182"/>
      <c r="B65" s="444">
        <v>58</v>
      </c>
      <c r="C65" s="445" t="s">
        <v>389</v>
      </c>
      <c r="D65" s="446"/>
      <c r="E65" s="447">
        <f>E56+E64</f>
        <v>245.15700000000001</v>
      </c>
      <c r="F65" s="604"/>
    </row>
    <row r="66" spans="1:7" s="179" customFormat="1" ht="14.25" customHeight="1" x14ac:dyDescent="0.2">
      <c r="A66" s="182"/>
      <c r="B66" s="444">
        <v>59</v>
      </c>
      <c r="C66" s="445" t="s">
        <v>513</v>
      </c>
      <c r="D66" s="446"/>
      <c r="E66" s="447">
        <f>E65+E51</f>
        <v>3189.0869999999995</v>
      </c>
      <c r="F66" s="604"/>
    </row>
    <row r="67" spans="1:7" s="179" customFormat="1" ht="14.25" customHeight="1" x14ac:dyDescent="0.2">
      <c r="A67" s="182"/>
      <c r="B67" s="444">
        <v>60</v>
      </c>
      <c r="C67" s="445" t="s">
        <v>514</v>
      </c>
      <c r="D67" s="446"/>
      <c r="E67" s="447">
        <v>16107</v>
      </c>
      <c r="F67" s="604"/>
      <c r="G67" s="548"/>
    </row>
    <row r="68" spans="1:7" s="179" customFormat="1" ht="14.25" customHeight="1" x14ac:dyDescent="0.2">
      <c r="A68" s="182"/>
      <c r="B68" s="448" t="s">
        <v>515</v>
      </c>
      <c r="C68" s="449"/>
      <c r="D68" s="449"/>
      <c r="E68" s="450"/>
      <c r="F68" s="604"/>
    </row>
    <row r="69" spans="1:7" s="179" customFormat="1" ht="14.25" customHeight="1" x14ac:dyDescent="0.2">
      <c r="A69" s="182"/>
      <c r="B69" s="435">
        <v>61</v>
      </c>
      <c r="C69" s="436" t="s">
        <v>516</v>
      </c>
      <c r="D69" s="437"/>
      <c r="E69" s="451">
        <v>0.17699999999999999</v>
      </c>
      <c r="F69" s="604"/>
    </row>
    <row r="70" spans="1:7" s="179" customFormat="1" ht="14.25" customHeight="1" x14ac:dyDescent="0.2">
      <c r="A70" s="182"/>
      <c r="B70" s="435">
        <v>62</v>
      </c>
      <c r="C70" s="436" t="s">
        <v>517</v>
      </c>
      <c r="D70" s="437"/>
      <c r="E70" s="451">
        <v>0.183</v>
      </c>
      <c r="F70" s="604"/>
    </row>
    <row r="71" spans="1:7" s="179" customFormat="1" ht="14.25" customHeight="1" x14ac:dyDescent="0.2">
      <c r="A71" s="182"/>
      <c r="B71" s="435">
        <v>63</v>
      </c>
      <c r="C71" s="436" t="s">
        <v>518</v>
      </c>
      <c r="D71" s="437"/>
      <c r="E71" s="451">
        <v>0.19800000000000001</v>
      </c>
      <c r="F71" s="604"/>
    </row>
    <row r="72" spans="1:7" s="179" customFormat="1" ht="14.25" customHeight="1" x14ac:dyDescent="0.2">
      <c r="A72" s="182"/>
      <c r="B72" s="435">
        <v>64</v>
      </c>
      <c r="C72" s="436" t="s">
        <v>519</v>
      </c>
      <c r="D72" s="437"/>
      <c r="E72" s="451">
        <v>0.08</v>
      </c>
      <c r="F72" s="604"/>
    </row>
    <row r="73" spans="1:7" s="179" customFormat="1" ht="14.25" customHeight="1" x14ac:dyDescent="0.2">
      <c r="A73" s="182"/>
      <c r="B73" s="435">
        <v>65</v>
      </c>
      <c r="C73" s="436" t="s">
        <v>520</v>
      </c>
      <c r="D73" s="437"/>
      <c r="E73" s="451">
        <v>2.5000000000000001E-2</v>
      </c>
      <c r="F73" s="604"/>
    </row>
    <row r="74" spans="1:7" s="179" customFormat="1" ht="14.25" customHeight="1" x14ac:dyDescent="0.2">
      <c r="A74" s="182"/>
      <c r="B74" s="435">
        <v>66</v>
      </c>
      <c r="C74" s="436" t="s">
        <v>521</v>
      </c>
      <c r="D74" s="437"/>
      <c r="E74" s="451">
        <v>2.5000000000000001E-2</v>
      </c>
      <c r="F74" s="604"/>
    </row>
    <row r="75" spans="1:7" s="179" customFormat="1" ht="14.25" customHeight="1" x14ac:dyDescent="0.2">
      <c r="A75" s="182"/>
      <c r="B75" s="435">
        <v>67</v>
      </c>
      <c r="C75" s="436" t="s">
        <v>522</v>
      </c>
      <c r="D75" s="437"/>
      <c r="E75" s="451">
        <v>0.03</v>
      </c>
      <c r="F75" s="604"/>
    </row>
    <row r="76" spans="1:7" s="179" customFormat="1" ht="14.25" customHeight="1" x14ac:dyDescent="0.2">
      <c r="A76" s="182"/>
      <c r="B76" s="435">
        <v>68</v>
      </c>
      <c r="C76" s="436" t="s">
        <v>523</v>
      </c>
      <c r="D76" s="437"/>
      <c r="E76" s="451">
        <f>E69-E72</f>
        <v>9.6999999999999989E-2</v>
      </c>
      <c r="F76" s="604"/>
    </row>
    <row r="77" spans="1:7" s="179" customFormat="1" ht="14.25" customHeight="1" thickBot="1" x14ac:dyDescent="0.25">
      <c r="A77" s="182"/>
      <c r="B77" s="631" t="s">
        <v>524</v>
      </c>
      <c r="C77" s="632"/>
      <c r="D77" s="632"/>
      <c r="E77" s="633"/>
      <c r="F77" s="604"/>
    </row>
    <row r="78" spans="1:7" s="179" customFormat="1" ht="27.75" customHeight="1" x14ac:dyDescent="0.2">
      <c r="A78" s="182"/>
      <c r="B78" s="435">
        <v>72</v>
      </c>
      <c r="C78" s="634" t="s">
        <v>525</v>
      </c>
      <c r="D78" s="635"/>
      <c r="E78" s="605"/>
      <c r="F78" s="604"/>
    </row>
    <row r="79" spans="1:7" s="179" customFormat="1" ht="26.25" customHeight="1" x14ac:dyDescent="0.2">
      <c r="A79" s="182"/>
      <c r="B79" s="435">
        <v>73</v>
      </c>
      <c r="C79" s="634" t="s">
        <v>526</v>
      </c>
      <c r="D79" s="635"/>
      <c r="E79" s="438"/>
      <c r="F79" s="604"/>
    </row>
    <row r="80" spans="1:7" s="179" customFormat="1" ht="14.25" customHeight="1" thickBot="1" x14ac:dyDescent="0.25">
      <c r="A80" s="182"/>
      <c r="B80" s="435">
        <v>75</v>
      </c>
      <c r="C80" s="436" t="s">
        <v>527</v>
      </c>
      <c r="D80" s="437"/>
      <c r="E80" s="608">
        <v>0</v>
      </c>
      <c r="F80" s="604"/>
    </row>
    <row r="81" spans="1:6" s="179" customFormat="1" ht="14.25" customHeight="1" x14ac:dyDescent="0.2">
      <c r="A81" s="182"/>
      <c r="B81" s="448" t="s">
        <v>528</v>
      </c>
      <c r="C81" s="449"/>
      <c r="D81" s="449"/>
      <c r="E81" s="450"/>
      <c r="F81" s="604"/>
    </row>
    <row r="82" spans="1:6" s="179" customFormat="1" ht="14.25" customHeight="1" x14ac:dyDescent="0.2">
      <c r="A82" s="182"/>
      <c r="B82" s="435">
        <v>76</v>
      </c>
      <c r="C82" s="436" t="s">
        <v>529</v>
      </c>
      <c r="D82" s="437"/>
      <c r="E82" s="438"/>
      <c r="F82" s="604"/>
    </row>
    <row r="83" spans="1:6" s="179" customFormat="1" ht="14.25" customHeight="1" x14ac:dyDescent="0.2">
      <c r="A83" s="182"/>
      <c r="B83" s="435">
        <v>77</v>
      </c>
      <c r="C83" s="436" t="s">
        <v>530</v>
      </c>
      <c r="D83" s="437"/>
      <c r="E83" s="438"/>
      <c r="F83" s="604"/>
    </row>
    <row r="84" spans="1:6" s="179" customFormat="1" ht="15" customHeight="1" x14ac:dyDescent="0.2">
      <c r="A84" s="182"/>
      <c r="B84" s="435">
        <v>78</v>
      </c>
      <c r="C84" s="436" t="s">
        <v>503</v>
      </c>
      <c r="D84" s="437"/>
      <c r="E84" s="438"/>
      <c r="F84" s="604"/>
    </row>
    <row r="85" spans="1:6" s="179" customFormat="1" ht="15" customHeight="1" thickBot="1" x14ac:dyDescent="0.25">
      <c r="A85" s="182"/>
      <c r="B85" s="452">
        <v>79</v>
      </c>
      <c r="C85" s="453" t="s">
        <v>531</v>
      </c>
      <c r="D85" s="454"/>
      <c r="E85" s="455"/>
      <c r="F85" s="604"/>
    </row>
    <row r="86" spans="1:6" s="179" customFormat="1" ht="15" customHeight="1" x14ac:dyDescent="0.2">
      <c r="A86" s="182"/>
      <c r="B86" s="448" t="s">
        <v>532</v>
      </c>
      <c r="C86" s="449"/>
      <c r="D86" s="449"/>
      <c r="E86" s="450"/>
      <c r="F86" s="604"/>
    </row>
    <row r="87" spans="1:6" s="179" customFormat="1" ht="15" customHeight="1" x14ac:dyDescent="0.2">
      <c r="A87" s="182"/>
      <c r="B87" s="435">
        <v>80</v>
      </c>
      <c r="C87" s="436" t="s">
        <v>533</v>
      </c>
      <c r="D87" s="437"/>
      <c r="E87" s="438" t="s">
        <v>398</v>
      </c>
      <c r="F87" s="604"/>
    </row>
    <row r="88" spans="1:6" s="179" customFormat="1" ht="15" customHeight="1" x14ac:dyDescent="0.2">
      <c r="A88" s="182"/>
      <c r="B88" s="435">
        <v>81</v>
      </c>
      <c r="C88" s="436" t="s">
        <v>534</v>
      </c>
      <c r="D88" s="437"/>
      <c r="E88" s="438" t="s">
        <v>398</v>
      </c>
      <c r="F88" s="604"/>
    </row>
    <row r="89" spans="1:6" s="179" customFormat="1" ht="15" customHeight="1" x14ac:dyDescent="0.2">
      <c r="A89" s="182"/>
      <c r="B89" s="435">
        <v>82</v>
      </c>
      <c r="C89" s="436" t="s">
        <v>535</v>
      </c>
      <c r="D89" s="437"/>
      <c r="E89" s="438"/>
      <c r="F89" s="604"/>
    </row>
    <row r="90" spans="1:6" s="179" customFormat="1" ht="15" customHeight="1" x14ac:dyDescent="0.2">
      <c r="A90" s="182"/>
      <c r="B90" s="435">
        <v>83</v>
      </c>
      <c r="C90" s="436" t="s">
        <v>536</v>
      </c>
      <c r="D90" s="437"/>
      <c r="E90" s="438"/>
      <c r="F90" s="604"/>
    </row>
    <row r="91" spans="1:6" s="180" customFormat="1" ht="15" customHeight="1" x14ac:dyDescent="0.2">
      <c r="B91" s="435">
        <v>84</v>
      </c>
      <c r="C91" s="436" t="s">
        <v>537</v>
      </c>
      <c r="D91" s="437"/>
      <c r="E91" s="438" t="s">
        <v>398</v>
      </c>
      <c r="F91" s="604"/>
    </row>
    <row r="92" spans="1:6" s="180" customFormat="1" ht="15" customHeight="1" x14ac:dyDescent="0.2">
      <c r="B92" s="435">
        <v>85</v>
      </c>
      <c r="C92" s="436" t="s">
        <v>538</v>
      </c>
      <c r="D92" s="437"/>
      <c r="E92" s="438" t="s">
        <v>398</v>
      </c>
      <c r="F92" s="604"/>
    </row>
    <row r="93" spans="1:6" s="180" customFormat="1" ht="15" customHeight="1" x14ac:dyDescent="0.2">
      <c r="B93" s="22"/>
      <c r="C93" s="165"/>
      <c r="D93" s="165"/>
      <c r="E93" s="163"/>
      <c r="F93" s="604"/>
    </row>
    <row r="94" spans="1:6" s="180" customFormat="1" ht="15" customHeight="1" x14ac:dyDescent="0.2">
      <c r="B94" s="456" t="s">
        <v>539</v>
      </c>
      <c r="C94" s="457"/>
      <c r="D94" s="458"/>
      <c r="E94" s="459"/>
      <c r="F94" s="604"/>
    </row>
    <row r="95" spans="1:6" s="180" customFormat="1" ht="15" customHeight="1" x14ac:dyDescent="0.2">
      <c r="B95" s="460"/>
      <c r="C95" s="461"/>
      <c r="D95" s="462" t="s">
        <v>488</v>
      </c>
      <c r="E95" s="463">
        <v>3421</v>
      </c>
      <c r="F95" s="604"/>
    </row>
    <row r="96" spans="1:6" s="180" customFormat="1" ht="15" customHeight="1" x14ac:dyDescent="0.2">
      <c r="B96" s="460"/>
      <c r="C96" s="461"/>
      <c r="D96" s="462" t="s">
        <v>500</v>
      </c>
      <c r="E96" s="463">
        <v>3573</v>
      </c>
      <c r="F96" s="604"/>
    </row>
    <row r="97" spans="1:9" s="180" customFormat="1" ht="15" customHeight="1" x14ac:dyDescent="0.2">
      <c r="B97" s="460"/>
      <c r="C97" s="461"/>
      <c r="D97" s="462" t="s">
        <v>513</v>
      </c>
      <c r="E97" s="463">
        <v>3904</v>
      </c>
      <c r="F97" s="604"/>
    </row>
    <row r="98" spans="1:9" s="180" customFormat="1" ht="15" customHeight="1" x14ac:dyDescent="0.2">
      <c r="B98" s="460"/>
      <c r="C98" s="461"/>
      <c r="D98" s="462" t="s">
        <v>540</v>
      </c>
      <c r="E98" s="463">
        <v>19924</v>
      </c>
      <c r="F98" s="604"/>
    </row>
    <row r="99" spans="1:9" s="180" customFormat="1" ht="15" customHeight="1" x14ac:dyDescent="0.2">
      <c r="B99" s="460"/>
      <c r="C99" s="461"/>
      <c r="D99" s="462" t="s">
        <v>516</v>
      </c>
      <c r="E99" s="550">
        <v>0.17199999999999999</v>
      </c>
      <c r="F99" s="604"/>
    </row>
    <row r="100" spans="1:9" s="175" customFormat="1" ht="15" customHeight="1" x14ac:dyDescent="0.2">
      <c r="A100" s="176"/>
      <c r="B100" s="460"/>
      <c r="C100" s="461"/>
      <c r="D100" s="462" t="s">
        <v>517</v>
      </c>
      <c r="E100" s="550">
        <v>0.17899999999999999</v>
      </c>
      <c r="F100" s="604"/>
      <c r="G100" s="180"/>
    </row>
    <row r="101" spans="1:9" ht="15" customHeight="1" x14ac:dyDescent="0.2">
      <c r="A101" s="162"/>
      <c r="B101" s="464"/>
      <c r="C101" s="465"/>
      <c r="D101" s="462" t="s">
        <v>518</v>
      </c>
      <c r="E101" s="550">
        <v>0.19600000000000001</v>
      </c>
    </row>
    <row r="105" spans="1:9" x14ac:dyDescent="0.2">
      <c r="I105" s="174"/>
    </row>
  </sheetData>
  <mergeCells count="10">
    <mergeCell ref="B77:E77"/>
    <mergeCell ref="C78:D78"/>
    <mergeCell ref="C79:D79"/>
    <mergeCell ref="C26:D26"/>
    <mergeCell ref="C27:D27"/>
    <mergeCell ref="C28:D28"/>
    <mergeCell ref="C30:D30"/>
    <mergeCell ref="C47:D47"/>
    <mergeCell ref="C60:D60"/>
    <mergeCell ref="C63:D63"/>
  </mergeCells>
  <pageMargins left="0.7" right="0.7" top="0.75" bottom="0.75" header="0.3" footer="0.3"/>
  <pageSetup paperSize="9" orientation="portrait" verticalDpi="144" r:id="rId1"/>
  <headerFooter>
    <oddHeader>&amp;R&amp;"Calibri"&amp;12&amp;K008A00I N T E R N&amp;1#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O69"/>
  <sheetViews>
    <sheetView zoomScale="130" zoomScaleNormal="130" workbookViewId="0">
      <selection activeCell="D2" sqref="D2:F2"/>
    </sheetView>
  </sheetViews>
  <sheetFormatPr baseColWidth="10" defaultRowHeight="14.25" x14ac:dyDescent="0.2"/>
  <cols>
    <col min="1" max="2" width="4.28515625" style="161" customWidth="1"/>
    <col min="3" max="3" width="76" style="161" customWidth="1"/>
    <col min="4" max="7" width="24.28515625" style="161" customWidth="1"/>
    <col min="8" max="15" width="14.28515625" style="161" customWidth="1"/>
    <col min="16" max="16384" width="11.42578125" style="161"/>
  </cols>
  <sheetData>
    <row r="1" spans="1:15" ht="18.75" customHeight="1" x14ac:dyDescent="0.2"/>
    <row r="2" spans="1:15" ht="18.75" customHeight="1" x14ac:dyDescent="0.2">
      <c r="A2" s="162" t="s">
        <v>175</v>
      </c>
      <c r="B2" s="164"/>
      <c r="C2" s="164"/>
      <c r="D2" s="598"/>
      <c r="E2" s="163"/>
      <c r="F2" s="163"/>
      <c r="G2" s="163"/>
    </row>
    <row r="3" spans="1:15" ht="14.25" customHeight="1" x14ac:dyDescent="0.2">
      <c r="A3" s="162"/>
      <c r="B3" s="164"/>
      <c r="C3" s="164"/>
      <c r="D3" s="163"/>
      <c r="E3" s="163"/>
      <c r="F3" s="163"/>
      <c r="G3" s="163"/>
    </row>
    <row r="4" spans="1:15" ht="14.25" customHeight="1" x14ac:dyDescent="0.2">
      <c r="A4" s="162"/>
      <c r="B4" s="184" t="s">
        <v>455</v>
      </c>
      <c r="C4" s="165"/>
      <c r="D4" s="163"/>
      <c r="E4" s="163"/>
      <c r="F4" s="163"/>
      <c r="G4" s="163"/>
    </row>
    <row r="5" spans="1:15" s="179" customFormat="1" ht="14.25" customHeight="1" x14ac:dyDescent="0.2">
      <c r="A5" s="182"/>
      <c r="B5" s="394" t="s">
        <v>382</v>
      </c>
      <c r="C5" s="168"/>
      <c r="D5" s="395"/>
      <c r="E5" s="395"/>
      <c r="F5" s="395"/>
      <c r="G5" s="395"/>
      <c r="O5" s="412"/>
    </row>
    <row r="6" spans="1:15" s="179" customFormat="1" ht="12.75" x14ac:dyDescent="0.2">
      <c r="A6" s="182"/>
      <c r="B6" s="168"/>
      <c r="C6" s="396"/>
      <c r="D6" s="395"/>
      <c r="E6" s="395"/>
      <c r="F6" s="395"/>
      <c r="G6" s="395"/>
      <c r="H6" s="413"/>
      <c r="I6" s="413"/>
      <c r="J6" s="413"/>
      <c r="K6" s="413"/>
      <c r="L6" s="413"/>
      <c r="M6" s="413"/>
      <c r="N6" s="413"/>
      <c r="O6" s="413"/>
    </row>
    <row r="7" spans="1:15" s="179" customFormat="1" ht="14.25" customHeight="1" x14ac:dyDescent="0.2">
      <c r="A7" s="182"/>
      <c r="B7" s="168"/>
      <c r="C7" s="397"/>
      <c r="D7" s="395"/>
      <c r="E7" s="395"/>
      <c r="F7" s="395"/>
      <c r="G7" s="395"/>
      <c r="H7" s="413"/>
      <c r="I7" s="413"/>
      <c r="J7" s="413"/>
      <c r="K7" s="413"/>
      <c r="L7" s="413"/>
      <c r="M7" s="413"/>
      <c r="N7" s="413"/>
      <c r="O7" s="413"/>
    </row>
    <row r="8" spans="1:15" s="179" customFormat="1" ht="14.25" customHeight="1" thickBot="1" x14ac:dyDescent="0.25">
      <c r="A8" s="182"/>
      <c r="B8" s="398">
        <v>1</v>
      </c>
      <c r="C8" s="399" t="s">
        <v>383</v>
      </c>
      <c r="D8" s="562" t="s">
        <v>656</v>
      </c>
      <c r="E8" s="562" t="s">
        <v>656</v>
      </c>
      <c r="F8" s="562" t="s">
        <v>656</v>
      </c>
      <c r="G8" s="562" t="s">
        <v>656</v>
      </c>
      <c r="H8" s="413"/>
      <c r="I8" s="413"/>
      <c r="J8" s="413"/>
      <c r="K8" s="413"/>
      <c r="L8" s="413"/>
      <c r="M8" s="413"/>
      <c r="N8" s="413"/>
      <c r="O8" s="413"/>
    </row>
    <row r="9" spans="1:15" s="179" customFormat="1" ht="14.25" customHeight="1" x14ac:dyDescent="0.2">
      <c r="A9" s="182"/>
      <c r="B9" s="400">
        <v>2</v>
      </c>
      <c r="C9" s="401" t="s">
        <v>384</v>
      </c>
      <c r="D9" s="402" t="s">
        <v>657</v>
      </c>
      <c r="E9" s="402" t="s">
        <v>667</v>
      </c>
      <c r="F9" s="402" t="s">
        <v>668</v>
      </c>
      <c r="G9" s="402" t="s">
        <v>669</v>
      </c>
      <c r="H9" s="413"/>
      <c r="I9" s="413"/>
      <c r="J9" s="413"/>
      <c r="K9" s="413"/>
      <c r="L9" s="413"/>
      <c r="M9" s="413"/>
      <c r="N9" s="413"/>
      <c r="O9" s="413"/>
    </row>
    <row r="10" spans="1:15" s="179" customFormat="1" ht="24.75" customHeight="1" x14ac:dyDescent="0.2">
      <c r="A10" s="182"/>
      <c r="B10" s="400">
        <v>3</v>
      </c>
      <c r="C10" s="401" t="s">
        <v>385</v>
      </c>
      <c r="D10" s="408" t="s">
        <v>658</v>
      </c>
      <c r="E10" s="408" t="s">
        <v>658</v>
      </c>
      <c r="F10" s="408" t="s">
        <v>658</v>
      </c>
      <c r="G10" s="408" t="s">
        <v>658</v>
      </c>
      <c r="H10" s="421"/>
      <c r="I10" s="421"/>
      <c r="J10" s="421"/>
      <c r="K10" s="421"/>
      <c r="L10" s="421"/>
      <c r="M10" s="421"/>
      <c r="N10" s="421"/>
      <c r="O10" s="414"/>
    </row>
    <row r="11" spans="1:15" s="179" customFormat="1" ht="14.25" customHeight="1" thickBot="1" x14ac:dyDescent="0.25">
      <c r="A11" s="182"/>
      <c r="B11" s="398"/>
      <c r="C11" s="403" t="s">
        <v>386</v>
      </c>
      <c r="D11" s="404"/>
      <c r="E11" s="404"/>
      <c r="F11" s="404"/>
      <c r="G11" s="404"/>
      <c r="H11" s="413"/>
      <c r="I11" s="413"/>
      <c r="J11" s="413"/>
      <c r="K11" s="413"/>
      <c r="L11" s="413"/>
      <c r="M11" s="413"/>
      <c r="N11" s="413"/>
      <c r="O11" s="413"/>
    </row>
    <row r="12" spans="1:15" s="179" customFormat="1" ht="14.25" customHeight="1" x14ac:dyDescent="0.2">
      <c r="A12" s="182"/>
      <c r="B12" s="400">
        <v>4</v>
      </c>
      <c r="C12" s="401" t="s">
        <v>387</v>
      </c>
      <c r="D12" s="402" t="s">
        <v>389</v>
      </c>
      <c r="E12" s="402" t="s">
        <v>389</v>
      </c>
      <c r="F12" s="402" t="s">
        <v>389</v>
      </c>
      <c r="G12" s="402" t="s">
        <v>388</v>
      </c>
      <c r="H12" s="413"/>
      <c r="I12" s="413"/>
      <c r="J12" s="413"/>
      <c r="K12" s="413"/>
      <c r="L12" s="413"/>
      <c r="M12" s="413"/>
      <c r="N12" s="413"/>
      <c r="O12" s="413"/>
    </row>
    <row r="13" spans="1:15" s="179" customFormat="1" ht="12" x14ac:dyDescent="0.2">
      <c r="A13" s="182"/>
      <c r="B13" s="400">
        <v>5</v>
      </c>
      <c r="C13" s="401" t="s">
        <v>390</v>
      </c>
      <c r="D13" s="402" t="s">
        <v>389</v>
      </c>
      <c r="E13" s="402" t="s">
        <v>389</v>
      </c>
      <c r="F13" s="402" t="s">
        <v>389</v>
      </c>
      <c r="G13" s="402" t="s">
        <v>388</v>
      </c>
      <c r="H13" s="413"/>
      <c r="I13" s="413"/>
      <c r="J13" s="413"/>
      <c r="K13" s="413"/>
      <c r="L13" s="413"/>
      <c r="M13" s="413"/>
      <c r="N13" s="413"/>
      <c r="O13" s="413"/>
    </row>
    <row r="14" spans="1:15" s="179" customFormat="1" ht="12" x14ac:dyDescent="0.2">
      <c r="A14" s="182"/>
      <c r="B14" s="400">
        <v>6</v>
      </c>
      <c r="C14" s="401" t="s">
        <v>391</v>
      </c>
      <c r="D14" s="402" t="s">
        <v>392</v>
      </c>
      <c r="E14" s="402" t="s">
        <v>392</v>
      </c>
      <c r="F14" s="402" t="s">
        <v>392</v>
      </c>
      <c r="G14" s="402" t="s">
        <v>392</v>
      </c>
      <c r="H14" s="413"/>
      <c r="I14" s="413"/>
      <c r="J14" s="413"/>
      <c r="K14" s="413"/>
      <c r="L14" s="413"/>
      <c r="M14" s="413"/>
      <c r="N14" s="413"/>
      <c r="O14" s="413"/>
    </row>
    <row r="15" spans="1:15" s="179" customFormat="1" ht="14.25" customHeight="1" x14ac:dyDescent="0.2">
      <c r="A15" s="182"/>
      <c r="B15" s="400">
        <v>7</v>
      </c>
      <c r="C15" s="405" t="s">
        <v>393</v>
      </c>
      <c r="D15" s="402" t="s">
        <v>401</v>
      </c>
      <c r="E15" s="402" t="s">
        <v>401</v>
      </c>
      <c r="F15" s="402" t="s">
        <v>401</v>
      </c>
      <c r="G15" s="402" t="s">
        <v>670</v>
      </c>
      <c r="H15" s="415"/>
      <c r="I15" s="415"/>
      <c r="J15" s="415"/>
      <c r="K15" s="415"/>
      <c r="L15" s="415"/>
      <c r="M15" s="415"/>
      <c r="N15" s="415"/>
      <c r="O15" s="415"/>
    </row>
    <row r="16" spans="1:15" s="179" customFormat="1" ht="14.25" customHeight="1" x14ac:dyDescent="0.2">
      <c r="A16" s="182"/>
      <c r="B16" s="400">
        <v>8</v>
      </c>
      <c r="C16" s="405" t="s">
        <v>394</v>
      </c>
      <c r="D16" s="406" t="s">
        <v>659</v>
      </c>
      <c r="E16" s="406" t="s">
        <v>671</v>
      </c>
      <c r="F16" s="406" t="s">
        <v>671</v>
      </c>
      <c r="G16" s="406" t="s">
        <v>672</v>
      </c>
      <c r="H16" s="415"/>
      <c r="I16" s="415"/>
      <c r="J16" s="415"/>
      <c r="K16" s="415"/>
      <c r="L16" s="415"/>
      <c r="M16" s="415"/>
      <c r="N16" s="415"/>
      <c r="O16" s="415"/>
    </row>
    <row r="17" spans="1:15" s="179" customFormat="1" ht="14.25" customHeight="1" x14ac:dyDescent="0.2">
      <c r="A17" s="182"/>
      <c r="B17" s="400">
        <v>9</v>
      </c>
      <c r="C17" s="405" t="s">
        <v>395</v>
      </c>
      <c r="D17" s="406" t="s">
        <v>659</v>
      </c>
      <c r="E17" s="406" t="s">
        <v>671</v>
      </c>
      <c r="F17" s="406" t="s">
        <v>671</v>
      </c>
      <c r="G17" s="406" t="s">
        <v>672</v>
      </c>
      <c r="H17" s="415"/>
      <c r="I17" s="415"/>
      <c r="J17" s="415"/>
      <c r="K17" s="415"/>
      <c r="L17" s="415"/>
      <c r="M17" s="415"/>
      <c r="N17" s="415"/>
      <c r="O17" s="415"/>
    </row>
    <row r="18" spans="1:15" s="179" customFormat="1" ht="14.25" customHeight="1" x14ac:dyDescent="0.2">
      <c r="A18" s="182"/>
      <c r="B18" s="400" t="s">
        <v>176</v>
      </c>
      <c r="C18" s="405" t="s">
        <v>396</v>
      </c>
      <c r="D18" s="402">
        <v>100</v>
      </c>
      <c r="E18" s="402">
        <v>100</v>
      </c>
      <c r="F18" s="402">
        <v>100</v>
      </c>
      <c r="G18" s="402">
        <v>100</v>
      </c>
      <c r="H18" s="415"/>
      <c r="I18" s="415"/>
      <c r="J18" s="415"/>
      <c r="K18" s="415"/>
      <c r="L18" s="415"/>
      <c r="M18" s="415"/>
      <c r="N18" s="415"/>
      <c r="O18" s="415"/>
    </row>
    <row r="19" spans="1:15" s="179" customFormat="1" ht="12" x14ac:dyDescent="0.2">
      <c r="A19" s="182"/>
      <c r="B19" s="400" t="s">
        <v>177</v>
      </c>
      <c r="C19" s="405" t="s">
        <v>397</v>
      </c>
      <c r="D19" s="402" t="s">
        <v>660</v>
      </c>
      <c r="E19" s="402" t="s">
        <v>660</v>
      </c>
      <c r="F19" s="402" t="s">
        <v>660</v>
      </c>
      <c r="G19" s="402" t="s">
        <v>660</v>
      </c>
      <c r="H19" s="416"/>
      <c r="I19" s="416"/>
      <c r="J19" s="416"/>
      <c r="K19" s="416"/>
      <c r="L19" s="416"/>
      <c r="M19" s="416"/>
      <c r="N19" s="416"/>
      <c r="O19" s="416"/>
    </row>
    <row r="20" spans="1:15" s="179" customFormat="1" ht="14.25" customHeight="1" x14ac:dyDescent="0.2">
      <c r="A20" s="182"/>
      <c r="B20" s="400">
        <v>10</v>
      </c>
      <c r="C20" s="405" t="s">
        <v>399</v>
      </c>
      <c r="D20" s="402" t="s">
        <v>661</v>
      </c>
      <c r="E20" s="402" t="s">
        <v>661</v>
      </c>
      <c r="F20" s="402" t="s">
        <v>661</v>
      </c>
      <c r="G20" s="402" t="s">
        <v>661</v>
      </c>
      <c r="H20" s="417"/>
      <c r="I20" s="417"/>
      <c r="J20" s="417"/>
      <c r="K20" s="417"/>
      <c r="L20" s="417"/>
      <c r="M20" s="417"/>
      <c r="N20" s="417"/>
      <c r="O20" s="417"/>
    </row>
    <row r="21" spans="1:15" s="179" customFormat="1" ht="14.25" customHeight="1" x14ac:dyDescent="0.2">
      <c r="A21" s="182"/>
      <c r="B21" s="400">
        <v>11</v>
      </c>
      <c r="C21" s="405" t="s">
        <v>402</v>
      </c>
      <c r="D21" s="407">
        <v>42684</v>
      </c>
      <c r="E21" s="407">
        <v>42970</v>
      </c>
      <c r="F21" s="407">
        <v>43252</v>
      </c>
      <c r="G21" s="407">
        <v>42970</v>
      </c>
      <c r="H21" s="415"/>
      <c r="I21" s="415"/>
      <c r="J21" s="415"/>
      <c r="K21" s="415"/>
      <c r="L21" s="415"/>
      <c r="M21" s="415"/>
      <c r="N21" s="415"/>
      <c r="O21" s="415"/>
    </row>
    <row r="22" spans="1:15" s="179" customFormat="1" ht="14.25" customHeight="1" x14ac:dyDescent="0.2">
      <c r="A22" s="182"/>
      <c r="B22" s="400">
        <v>12</v>
      </c>
      <c r="C22" s="405" t="s">
        <v>403</v>
      </c>
      <c r="D22" s="402" t="s">
        <v>405</v>
      </c>
      <c r="E22" s="402" t="s">
        <v>405</v>
      </c>
      <c r="F22" s="402" t="s">
        <v>405</v>
      </c>
      <c r="G22" s="402" t="s">
        <v>404</v>
      </c>
      <c r="H22" s="415"/>
      <c r="I22" s="417"/>
      <c r="J22" s="415"/>
      <c r="K22" s="415"/>
      <c r="L22" s="415"/>
      <c r="M22" s="415"/>
      <c r="N22" s="415"/>
      <c r="O22" s="417"/>
    </row>
    <row r="23" spans="1:15" s="179" customFormat="1" ht="14.25" customHeight="1" x14ac:dyDescent="0.2">
      <c r="A23" s="182"/>
      <c r="B23" s="400">
        <v>13</v>
      </c>
      <c r="C23" s="405" t="s">
        <v>406</v>
      </c>
      <c r="D23" s="407">
        <v>46336</v>
      </c>
      <c r="E23" s="407">
        <v>46622</v>
      </c>
      <c r="F23" s="407">
        <v>46905</v>
      </c>
      <c r="G23" s="407" t="s">
        <v>407</v>
      </c>
      <c r="H23" s="415"/>
      <c r="I23" s="415"/>
      <c r="J23" s="415"/>
      <c r="K23" s="415"/>
      <c r="L23" s="415"/>
      <c r="M23" s="415"/>
      <c r="N23" s="415"/>
      <c r="O23" s="415"/>
    </row>
    <row r="24" spans="1:15" s="179" customFormat="1" ht="14.25" customHeight="1" x14ac:dyDescent="0.2">
      <c r="A24" s="182"/>
      <c r="B24" s="400">
        <v>14</v>
      </c>
      <c r="C24" s="405" t="s">
        <v>408</v>
      </c>
      <c r="D24" s="402" t="s">
        <v>409</v>
      </c>
      <c r="E24" s="402" t="s">
        <v>409</v>
      </c>
      <c r="F24" s="402" t="s">
        <v>409</v>
      </c>
      <c r="G24" s="402" t="s">
        <v>409</v>
      </c>
      <c r="H24" s="417"/>
      <c r="I24" s="417"/>
      <c r="J24" s="417"/>
      <c r="K24" s="417"/>
      <c r="L24" s="417"/>
      <c r="M24" s="417"/>
      <c r="N24" s="417"/>
      <c r="O24" s="417"/>
    </row>
    <row r="25" spans="1:15" s="179" customFormat="1" ht="12" x14ac:dyDescent="0.2">
      <c r="A25" s="182"/>
      <c r="B25" s="400">
        <v>15</v>
      </c>
      <c r="C25" s="405" t="s">
        <v>410</v>
      </c>
      <c r="D25" s="407">
        <v>44510</v>
      </c>
      <c r="E25" s="407">
        <v>44796</v>
      </c>
      <c r="F25" s="407">
        <v>45078</v>
      </c>
      <c r="G25" s="407">
        <v>44796</v>
      </c>
      <c r="H25" s="415"/>
      <c r="I25" s="415"/>
      <c r="J25" s="415"/>
      <c r="K25" s="415"/>
      <c r="L25" s="415"/>
      <c r="M25" s="415"/>
      <c r="N25" s="415"/>
      <c r="O25" s="415"/>
    </row>
    <row r="26" spans="1:15" s="179" customFormat="1" ht="27.75" customHeight="1" x14ac:dyDescent="0.2">
      <c r="A26" s="182"/>
      <c r="B26" s="400">
        <v>16</v>
      </c>
      <c r="C26" s="405" t="s">
        <v>411</v>
      </c>
      <c r="D26" s="408" t="s">
        <v>662</v>
      </c>
      <c r="E26" s="408" t="s">
        <v>673</v>
      </c>
      <c r="F26" s="408" t="s">
        <v>674</v>
      </c>
      <c r="G26" s="408" t="s">
        <v>673</v>
      </c>
      <c r="H26" s="415"/>
      <c r="I26" s="415"/>
      <c r="J26" s="415"/>
      <c r="K26" s="415"/>
      <c r="L26" s="415"/>
      <c r="M26" s="415"/>
      <c r="N26" s="415"/>
      <c r="O26" s="415"/>
    </row>
    <row r="27" spans="1:15" s="179" customFormat="1" ht="14.25" customHeight="1" thickBot="1" x14ac:dyDescent="0.25">
      <c r="A27" s="182"/>
      <c r="B27" s="398"/>
      <c r="C27" s="409" t="s">
        <v>412</v>
      </c>
      <c r="D27" s="410"/>
      <c r="E27" s="410"/>
      <c r="F27" s="410"/>
      <c r="G27" s="410"/>
      <c r="H27" s="422"/>
      <c r="I27" s="422"/>
      <c r="J27" s="422"/>
      <c r="K27" s="422"/>
      <c r="L27" s="422"/>
      <c r="M27" s="422"/>
      <c r="N27" s="422"/>
      <c r="O27" s="418"/>
    </row>
    <row r="28" spans="1:15" s="179" customFormat="1" ht="14.25" customHeight="1" x14ac:dyDescent="0.2">
      <c r="A28" s="182"/>
      <c r="B28" s="400">
        <v>17</v>
      </c>
      <c r="C28" s="405" t="s">
        <v>413</v>
      </c>
      <c r="D28" s="402" t="s">
        <v>414</v>
      </c>
      <c r="E28" s="402" t="s">
        <v>414</v>
      </c>
      <c r="F28" s="402" t="s">
        <v>414</v>
      </c>
      <c r="G28" s="402" t="s">
        <v>414</v>
      </c>
      <c r="H28" s="415"/>
      <c r="I28" s="415"/>
      <c r="J28" s="415"/>
      <c r="K28" s="415"/>
      <c r="L28" s="415"/>
      <c r="M28" s="415"/>
      <c r="N28" s="415"/>
      <c r="O28" s="415"/>
    </row>
    <row r="29" spans="1:15" s="179" customFormat="1" ht="12" x14ac:dyDescent="0.2">
      <c r="A29" s="182"/>
      <c r="B29" s="411">
        <v>18</v>
      </c>
      <c r="C29" s="405" t="s">
        <v>415</v>
      </c>
      <c r="D29" s="408" t="s">
        <v>663</v>
      </c>
      <c r="E29" s="408" t="s">
        <v>675</v>
      </c>
      <c r="F29" s="408" t="s">
        <v>676</v>
      </c>
      <c r="G29" s="408" t="s">
        <v>677</v>
      </c>
      <c r="H29" s="416"/>
      <c r="I29" s="416"/>
      <c r="J29" s="416"/>
      <c r="K29" s="416"/>
      <c r="L29" s="416"/>
      <c r="M29" s="416"/>
      <c r="N29" s="416"/>
      <c r="O29" s="416"/>
    </row>
    <row r="30" spans="1:15" s="179" customFormat="1" ht="14.25" customHeight="1" x14ac:dyDescent="0.2">
      <c r="A30" s="182"/>
      <c r="B30" s="400">
        <v>19</v>
      </c>
      <c r="C30" s="405" t="s">
        <v>416</v>
      </c>
      <c r="D30" s="402" t="s">
        <v>417</v>
      </c>
      <c r="E30" s="402" t="s">
        <v>398</v>
      </c>
      <c r="F30" s="402" t="s">
        <v>398</v>
      </c>
      <c r="G30" s="402" t="s">
        <v>398</v>
      </c>
      <c r="H30" s="415"/>
      <c r="I30" s="415"/>
      <c r="J30" s="415"/>
      <c r="K30" s="415"/>
      <c r="L30" s="415"/>
      <c r="M30" s="415"/>
      <c r="N30" s="415"/>
      <c r="O30" s="415"/>
    </row>
    <row r="31" spans="1:15" s="179" customFormat="1" ht="14.25" customHeight="1" x14ac:dyDescent="0.2">
      <c r="A31" s="182"/>
      <c r="B31" s="400" t="s">
        <v>130</v>
      </c>
      <c r="C31" s="405" t="s">
        <v>418</v>
      </c>
      <c r="D31" s="402" t="s">
        <v>664</v>
      </c>
      <c r="E31" s="402" t="s">
        <v>664</v>
      </c>
      <c r="F31" s="402" t="s">
        <v>664</v>
      </c>
      <c r="G31" s="402" t="s">
        <v>664</v>
      </c>
      <c r="H31" s="415"/>
      <c r="I31" s="415"/>
      <c r="J31" s="415"/>
      <c r="K31" s="415"/>
      <c r="L31" s="415"/>
      <c r="M31" s="415"/>
      <c r="N31" s="415"/>
      <c r="O31" s="415"/>
    </row>
    <row r="32" spans="1:15" s="179" customFormat="1" ht="14.25" customHeight="1" x14ac:dyDescent="0.2">
      <c r="A32" s="182"/>
      <c r="B32" s="400" t="s">
        <v>132</v>
      </c>
      <c r="C32" s="405" t="s">
        <v>419</v>
      </c>
      <c r="D32" s="402" t="s">
        <v>664</v>
      </c>
      <c r="E32" s="402" t="s">
        <v>664</v>
      </c>
      <c r="F32" s="402" t="s">
        <v>664</v>
      </c>
      <c r="G32" s="402" t="s">
        <v>664</v>
      </c>
      <c r="H32" s="415"/>
      <c r="I32" s="415"/>
      <c r="J32" s="415"/>
      <c r="K32" s="415"/>
      <c r="L32" s="415"/>
      <c r="M32" s="415"/>
      <c r="N32" s="415"/>
      <c r="O32" s="415"/>
    </row>
    <row r="33" spans="1:15" s="179" customFormat="1" ht="14.25" customHeight="1" x14ac:dyDescent="0.2">
      <c r="A33" s="182"/>
      <c r="B33" s="411">
        <v>21</v>
      </c>
      <c r="C33" s="405" t="s">
        <v>420</v>
      </c>
      <c r="D33" s="402" t="s">
        <v>417</v>
      </c>
      <c r="E33" s="402" t="s">
        <v>417</v>
      </c>
      <c r="F33" s="402" t="s">
        <v>417</v>
      </c>
      <c r="G33" s="402" t="s">
        <v>417</v>
      </c>
      <c r="H33" s="415"/>
      <c r="I33" s="415"/>
      <c r="J33" s="415"/>
      <c r="K33" s="415"/>
      <c r="L33" s="415"/>
      <c r="M33" s="415"/>
      <c r="N33" s="415"/>
      <c r="O33" s="415"/>
    </row>
    <row r="34" spans="1:15" s="179" customFormat="1" ht="14.25" customHeight="1" x14ac:dyDescent="0.2">
      <c r="A34" s="182"/>
      <c r="B34" s="400">
        <v>22</v>
      </c>
      <c r="C34" s="405" t="s">
        <v>421</v>
      </c>
      <c r="D34" s="402" t="s">
        <v>422</v>
      </c>
      <c r="E34" s="402" t="s">
        <v>422</v>
      </c>
      <c r="F34" s="402" t="s">
        <v>422</v>
      </c>
      <c r="G34" s="402" t="s">
        <v>422</v>
      </c>
      <c r="H34" s="415"/>
      <c r="I34" s="415"/>
      <c r="J34" s="415"/>
      <c r="K34" s="415"/>
      <c r="L34" s="415"/>
      <c r="M34" s="415"/>
      <c r="N34" s="415"/>
      <c r="O34" s="415"/>
    </row>
    <row r="35" spans="1:15" s="179" customFormat="1" ht="14.25" customHeight="1" thickBot="1" x14ac:dyDescent="0.25">
      <c r="A35" s="182"/>
      <c r="B35" s="398"/>
      <c r="C35" s="409" t="s">
        <v>423</v>
      </c>
      <c r="D35" s="404"/>
      <c r="E35" s="404"/>
      <c r="F35" s="404"/>
      <c r="G35" s="404"/>
      <c r="H35" s="415"/>
      <c r="I35" s="415"/>
      <c r="J35" s="415"/>
      <c r="K35" s="415"/>
      <c r="L35" s="415"/>
      <c r="M35" s="415"/>
      <c r="N35" s="415"/>
      <c r="O35" s="419"/>
    </row>
    <row r="36" spans="1:15" s="179" customFormat="1" ht="14.25" customHeight="1" x14ac:dyDescent="0.2">
      <c r="A36" s="182"/>
      <c r="B36" s="411">
        <v>23</v>
      </c>
      <c r="C36" s="405" t="s">
        <v>424</v>
      </c>
      <c r="D36" s="402" t="s">
        <v>425</v>
      </c>
      <c r="E36" s="402" t="s">
        <v>425</v>
      </c>
      <c r="F36" s="402" t="s">
        <v>425</v>
      </c>
      <c r="G36" s="402" t="s">
        <v>425</v>
      </c>
      <c r="H36" s="420"/>
      <c r="I36" s="420"/>
      <c r="J36" s="420"/>
      <c r="K36" s="420"/>
      <c r="L36" s="420"/>
      <c r="M36" s="420"/>
      <c r="N36" s="420"/>
      <c r="O36" s="420"/>
    </row>
    <row r="37" spans="1:15" s="179" customFormat="1" ht="20.25" customHeight="1" x14ac:dyDescent="0.2">
      <c r="A37" s="182"/>
      <c r="B37" s="400">
        <v>24</v>
      </c>
      <c r="C37" s="405" t="s">
        <v>426</v>
      </c>
      <c r="D37" s="402" t="s">
        <v>398</v>
      </c>
      <c r="E37" s="402" t="s">
        <v>398</v>
      </c>
      <c r="F37" s="402" t="s">
        <v>398</v>
      </c>
      <c r="G37" s="402" t="s">
        <v>398</v>
      </c>
      <c r="H37" s="413"/>
      <c r="I37" s="413"/>
      <c r="J37" s="413"/>
      <c r="K37" s="413"/>
      <c r="L37" s="413"/>
      <c r="M37" s="413"/>
      <c r="N37" s="413"/>
      <c r="O37" s="413"/>
    </row>
    <row r="38" spans="1:15" s="179" customFormat="1" ht="14.25" customHeight="1" x14ac:dyDescent="0.2">
      <c r="A38" s="182"/>
      <c r="B38" s="400">
        <v>25</v>
      </c>
      <c r="C38" s="405" t="s">
        <v>427</v>
      </c>
      <c r="D38" s="402" t="s">
        <v>398</v>
      </c>
      <c r="E38" s="402" t="s">
        <v>398</v>
      </c>
      <c r="F38" s="402" t="s">
        <v>398</v>
      </c>
      <c r="G38" s="402" t="s">
        <v>398</v>
      </c>
      <c r="H38" s="413"/>
      <c r="I38" s="413"/>
      <c r="J38" s="413"/>
      <c r="K38" s="413"/>
      <c r="L38" s="413"/>
      <c r="M38" s="413"/>
      <c r="N38" s="413"/>
      <c r="O38" s="413"/>
    </row>
    <row r="39" spans="1:15" s="179" customFormat="1" ht="14.25" customHeight="1" x14ac:dyDescent="0.2">
      <c r="A39" s="182"/>
      <c r="B39" s="400">
        <v>26</v>
      </c>
      <c r="C39" s="405" t="s">
        <v>428</v>
      </c>
      <c r="D39" s="402" t="s">
        <v>398</v>
      </c>
      <c r="E39" s="402" t="s">
        <v>398</v>
      </c>
      <c r="F39" s="402" t="s">
        <v>398</v>
      </c>
      <c r="G39" s="402" t="s">
        <v>398</v>
      </c>
      <c r="H39" s="413"/>
      <c r="I39" s="413"/>
      <c r="J39" s="413"/>
      <c r="K39" s="413"/>
      <c r="L39" s="413"/>
      <c r="M39" s="413"/>
      <c r="N39" s="413"/>
      <c r="O39" s="413"/>
    </row>
    <row r="40" spans="1:15" s="179" customFormat="1" ht="14.25" customHeight="1" x14ac:dyDescent="0.2">
      <c r="A40" s="182"/>
      <c r="B40" s="400">
        <v>27</v>
      </c>
      <c r="C40" s="405" t="s">
        <v>429</v>
      </c>
      <c r="D40" s="402" t="s">
        <v>398</v>
      </c>
      <c r="E40" s="402" t="s">
        <v>398</v>
      </c>
      <c r="F40" s="402" t="s">
        <v>398</v>
      </c>
      <c r="G40" s="402" t="s">
        <v>398</v>
      </c>
      <c r="H40" s="413"/>
      <c r="I40" s="413"/>
      <c r="J40" s="413"/>
      <c r="K40" s="413"/>
      <c r="L40" s="413"/>
      <c r="M40" s="413"/>
      <c r="N40" s="413"/>
      <c r="O40" s="413"/>
    </row>
    <row r="41" spans="1:15" s="179" customFormat="1" ht="14.25" customHeight="1" x14ac:dyDescent="0.2">
      <c r="A41" s="182"/>
      <c r="B41" s="400">
        <v>28</v>
      </c>
      <c r="C41" s="405" t="s">
        <v>430</v>
      </c>
      <c r="D41" s="402" t="s">
        <v>398</v>
      </c>
      <c r="E41" s="402" t="s">
        <v>398</v>
      </c>
      <c r="F41" s="402" t="s">
        <v>398</v>
      </c>
      <c r="G41" s="402" t="s">
        <v>398</v>
      </c>
      <c r="H41" s="413"/>
      <c r="I41" s="413"/>
      <c r="J41" s="413"/>
      <c r="K41" s="413"/>
      <c r="L41" s="413"/>
      <c r="M41" s="413"/>
      <c r="N41" s="413"/>
      <c r="O41" s="413"/>
    </row>
    <row r="42" spans="1:15" s="179" customFormat="1" ht="14.25" customHeight="1" x14ac:dyDescent="0.2">
      <c r="A42" s="182"/>
      <c r="B42" s="400">
        <v>29</v>
      </c>
      <c r="C42" s="405" t="s">
        <v>431</v>
      </c>
      <c r="D42" s="402" t="s">
        <v>398</v>
      </c>
      <c r="E42" s="402" t="s">
        <v>398</v>
      </c>
      <c r="F42" s="402" t="s">
        <v>398</v>
      </c>
      <c r="G42" s="402" t="s">
        <v>398</v>
      </c>
      <c r="H42" s="413"/>
      <c r="I42" s="413"/>
      <c r="J42" s="413"/>
      <c r="K42" s="413"/>
      <c r="L42" s="413"/>
      <c r="M42" s="413"/>
      <c r="N42" s="413"/>
      <c r="O42" s="413"/>
    </row>
    <row r="43" spans="1:15" s="179" customFormat="1" ht="13.5" customHeight="1" x14ac:dyDescent="0.2">
      <c r="A43" s="182"/>
      <c r="B43" s="411">
        <v>30</v>
      </c>
      <c r="C43" s="405" t="s">
        <v>432</v>
      </c>
      <c r="D43" s="402" t="s">
        <v>409</v>
      </c>
      <c r="E43" s="402" t="s">
        <v>409</v>
      </c>
      <c r="F43" s="402" t="s">
        <v>409</v>
      </c>
      <c r="G43" s="402" t="s">
        <v>409</v>
      </c>
      <c r="H43" s="413"/>
      <c r="I43" s="413"/>
      <c r="J43" s="413"/>
      <c r="K43" s="413"/>
      <c r="L43" s="413"/>
      <c r="M43" s="413"/>
      <c r="N43" s="413"/>
      <c r="O43" s="413"/>
    </row>
    <row r="44" spans="1:15" s="179" customFormat="1" ht="21.75" customHeight="1" x14ac:dyDescent="0.2">
      <c r="A44" s="182"/>
      <c r="B44" s="411">
        <v>31</v>
      </c>
      <c r="C44" s="405" t="s">
        <v>433</v>
      </c>
      <c r="D44" s="408" t="s">
        <v>665</v>
      </c>
      <c r="E44" s="408" t="s">
        <v>665</v>
      </c>
      <c r="F44" s="408" t="s">
        <v>665</v>
      </c>
      <c r="G44" s="408" t="s">
        <v>678</v>
      </c>
      <c r="H44" s="413"/>
      <c r="I44" s="413"/>
      <c r="J44" s="413"/>
      <c r="K44" s="413"/>
      <c r="L44" s="413"/>
      <c r="M44" s="413"/>
      <c r="N44" s="413"/>
      <c r="O44" s="413"/>
    </row>
    <row r="45" spans="1:15" s="179" customFormat="1" ht="12" x14ac:dyDescent="0.2">
      <c r="A45" s="182"/>
      <c r="B45" s="411">
        <v>32</v>
      </c>
      <c r="C45" s="405" t="s">
        <v>434</v>
      </c>
      <c r="D45" s="402"/>
      <c r="E45" s="402"/>
      <c r="F45" s="402"/>
      <c r="G45" s="402"/>
      <c r="H45" s="413"/>
      <c r="I45" s="413"/>
      <c r="J45" s="413"/>
      <c r="K45" s="413"/>
      <c r="L45" s="413"/>
      <c r="M45" s="413"/>
      <c r="N45" s="413"/>
      <c r="O45" s="413"/>
    </row>
    <row r="46" spans="1:15" s="179" customFormat="1" ht="12" x14ac:dyDescent="0.2">
      <c r="A46" s="182"/>
      <c r="B46" s="400">
        <v>33</v>
      </c>
      <c r="C46" s="405" t="s">
        <v>435</v>
      </c>
      <c r="D46" s="402"/>
      <c r="E46" s="402"/>
      <c r="F46" s="402"/>
      <c r="G46" s="402"/>
      <c r="H46" s="413"/>
      <c r="I46" s="413"/>
      <c r="J46" s="413"/>
      <c r="K46" s="413"/>
      <c r="L46" s="413"/>
      <c r="M46" s="413"/>
      <c r="N46" s="413"/>
      <c r="O46" s="413"/>
    </row>
    <row r="47" spans="1:15" s="179" customFormat="1" ht="12" x14ac:dyDescent="0.2">
      <c r="A47" s="182"/>
      <c r="B47" s="411">
        <v>34</v>
      </c>
      <c r="C47" s="405" t="s">
        <v>436</v>
      </c>
      <c r="D47" s="402"/>
      <c r="E47" s="402"/>
      <c r="F47" s="402"/>
      <c r="G47" s="402"/>
      <c r="H47" s="413"/>
      <c r="I47" s="413"/>
      <c r="J47" s="413"/>
      <c r="K47" s="413"/>
      <c r="L47" s="413"/>
      <c r="M47" s="413"/>
      <c r="N47" s="413"/>
      <c r="O47" s="413"/>
    </row>
    <row r="48" spans="1:15" s="179" customFormat="1" ht="12" x14ac:dyDescent="0.2">
      <c r="A48" s="182"/>
      <c r="B48" s="411">
        <v>35</v>
      </c>
      <c r="C48" s="405" t="s">
        <v>437</v>
      </c>
      <c r="D48" s="402" t="s">
        <v>666</v>
      </c>
      <c r="E48" s="402" t="s">
        <v>666</v>
      </c>
      <c r="F48" s="402" t="s">
        <v>666</v>
      </c>
      <c r="G48" s="402" t="s">
        <v>401</v>
      </c>
      <c r="H48" s="413"/>
      <c r="I48" s="413"/>
      <c r="J48" s="413"/>
      <c r="K48" s="413"/>
      <c r="L48" s="413"/>
      <c r="M48" s="413"/>
      <c r="N48" s="413"/>
      <c r="O48" s="413"/>
    </row>
    <row r="49" spans="1:15" s="179" customFormat="1" ht="14.25" customHeight="1" x14ac:dyDescent="0.2">
      <c r="A49" s="182"/>
      <c r="B49" s="400">
        <v>36</v>
      </c>
      <c r="C49" s="405" t="s">
        <v>438</v>
      </c>
      <c r="D49" s="402" t="s">
        <v>417</v>
      </c>
      <c r="E49" s="402" t="s">
        <v>398</v>
      </c>
      <c r="F49" s="402" t="s">
        <v>398</v>
      </c>
      <c r="G49" s="402" t="s">
        <v>398</v>
      </c>
      <c r="H49" s="413"/>
      <c r="I49" s="413"/>
      <c r="J49" s="413"/>
      <c r="K49" s="413"/>
      <c r="L49" s="413"/>
      <c r="M49" s="413"/>
      <c r="N49" s="413"/>
      <c r="O49" s="413"/>
    </row>
    <row r="50" spans="1:15" s="179" customFormat="1" ht="14.25" customHeight="1" x14ac:dyDescent="0.2">
      <c r="A50" s="182"/>
      <c r="B50" s="400">
        <v>37</v>
      </c>
      <c r="C50" s="405" t="s">
        <v>439</v>
      </c>
      <c r="D50" s="402"/>
      <c r="E50" s="402"/>
      <c r="F50" s="402"/>
      <c r="G50" s="402"/>
      <c r="H50" s="413"/>
      <c r="I50" s="413"/>
      <c r="J50" s="413"/>
      <c r="K50" s="413"/>
      <c r="L50" s="413"/>
      <c r="M50" s="413"/>
      <c r="N50" s="413"/>
      <c r="O50" s="413"/>
    </row>
    <row r="51" spans="1:15" s="179" customFormat="1" ht="15" customHeight="1" x14ac:dyDescent="0.15">
      <c r="A51" s="182"/>
      <c r="B51" s="185"/>
      <c r="C51" s="41"/>
      <c r="D51" s="186"/>
      <c r="E51" s="186"/>
      <c r="F51" s="186"/>
      <c r="G51" s="186"/>
    </row>
    <row r="52" spans="1:15" s="179" customFormat="1" ht="15" customHeight="1" x14ac:dyDescent="0.15">
      <c r="A52" s="182"/>
      <c r="B52" s="183"/>
      <c r="C52" s="177"/>
      <c r="D52" s="178"/>
      <c r="E52" s="178"/>
      <c r="F52" s="178"/>
      <c r="G52" s="178"/>
    </row>
    <row r="53" spans="1:15" s="179" customFormat="1" ht="15" customHeight="1" x14ac:dyDescent="0.15">
      <c r="A53" s="182"/>
      <c r="B53" s="183"/>
      <c r="C53" s="177"/>
      <c r="D53" s="178"/>
      <c r="E53" s="178"/>
      <c r="F53" s="178"/>
      <c r="G53" s="178"/>
    </row>
    <row r="54" spans="1:15" s="179" customFormat="1" ht="15" customHeight="1" x14ac:dyDescent="0.15">
      <c r="A54" s="182"/>
      <c r="B54" s="183"/>
      <c r="C54" s="177"/>
      <c r="D54" s="178"/>
      <c r="E54" s="178"/>
      <c r="F54" s="178"/>
      <c r="G54" s="178"/>
    </row>
    <row r="55" spans="1:15" s="179" customFormat="1" ht="15" customHeight="1" x14ac:dyDescent="0.15">
      <c r="A55" s="182"/>
      <c r="B55" s="183"/>
      <c r="C55" s="177"/>
      <c r="D55" s="178"/>
      <c r="E55" s="178"/>
      <c r="F55" s="178"/>
      <c r="G55" s="178"/>
    </row>
    <row r="56" spans="1:15" s="179" customFormat="1" ht="15" customHeight="1" x14ac:dyDescent="0.15">
      <c r="A56" s="182"/>
      <c r="B56" s="183"/>
      <c r="C56" s="177"/>
      <c r="D56" s="178"/>
      <c r="E56" s="178"/>
      <c r="F56" s="178"/>
      <c r="G56" s="178"/>
    </row>
    <row r="57" spans="1:15" s="179" customFormat="1" ht="15" customHeight="1" x14ac:dyDescent="0.15">
      <c r="A57" s="182"/>
      <c r="B57" s="183"/>
      <c r="C57" s="177"/>
      <c r="D57" s="178"/>
      <c r="E57" s="178"/>
      <c r="F57" s="178"/>
      <c r="G57" s="178"/>
    </row>
    <row r="58" spans="1:15" s="179" customFormat="1" ht="15" customHeight="1" x14ac:dyDescent="0.15">
      <c r="A58" s="182"/>
      <c r="B58" s="183"/>
      <c r="C58" s="177"/>
      <c r="D58" s="178"/>
      <c r="E58" s="178"/>
      <c r="F58" s="178"/>
      <c r="G58" s="178"/>
    </row>
    <row r="59" spans="1:15" s="180" customFormat="1" ht="15" customHeight="1" x14ac:dyDescent="0.15">
      <c r="B59" s="181"/>
      <c r="C59" s="177"/>
      <c r="D59" s="177"/>
      <c r="E59" s="177"/>
      <c r="F59" s="177"/>
      <c r="G59" s="177"/>
    </row>
    <row r="60" spans="1:15" s="180" customFormat="1" ht="15" customHeight="1" x14ac:dyDescent="0.15">
      <c r="B60" s="181"/>
      <c r="C60" s="177"/>
      <c r="D60" s="177"/>
      <c r="E60" s="177"/>
      <c r="F60" s="177"/>
      <c r="G60" s="177"/>
    </row>
    <row r="61" spans="1:15" s="180" customFormat="1" ht="15" customHeight="1" x14ac:dyDescent="0.15">
      <c r="B61" s="181"/>
      <c r="C61" s="177"/>
      <c r="D61" s="177"/>
      <c r="E61" s="177"/>
      <c r="F61" s="177"/>
      <c r="G61" s="177"/>
    </row>
    <row r="62" spans="1:15" s="180" customFormat="1" ht="15" customHeight="1" x14ac:dyDescent="0.15">
      <c r="B62" s="181"/>
      <c r="C62" s="177"/>
      <c r="D62" s="177"/>
      <c r="E62" s="177"/>
      <c r="F62" s="177"/>
      <c r="G62" s="177"/>
    </row>
    <row r="63" spans="1:15" s="180" customFormat="1" ht="15" customHeight="1" x14ac:dyDescent="0.15">
      <c r="B63" s="181"/>
      <c r="C63" s="177"/>
      <c r="D63" s="177"/>
      <c r="E63" s="177"/>
      <c r="F63" s="177"/>
      <c r="G63" s="177"/>
    </row>
    <row r="64" spans="1:15" s="180" customFormat="1" ht="15" customHeight="1" x14ac:dyDescent="0.15">
      <c r="B64" s="181"/>
      <c r="C64" s="177"/>
      <c r="D64" s="177"/>
      <c r="E64" s="177"/>
      <c r="F64" s="177"/>
      <c r="G64" s="177"/>
    </row>
    <row r="65" spans="1:7" s="180" customFormat="1" ht="15" customHeight="1" x14ac:dyDescent="0.15">
      <c r="B65" s="181"/>
      <c r="C65" s="177"/>
      <c r="D65" s="177"/>
      <c r="E65" s="177"/>
      <c r="F65" s="177"/>
      <c r="G65" s="177"/>
    </row>
    <row r="66" spans="1:7" s="180" customFormat="1" ht="15" customHeight="1" x14ac:dyDescent="0.15">
      <c r="B66" s="181"/>
      <c r="C66" s="177"/>
      <c r="D66" s="177"/>
      <c r="E66" s="177"/>
      <c r="F66" s="177"/>
      <c r="G66" s="177"/>
    </row>
    <row r="67" spans="1:7" s="180" customFormat="1" ht="15" customHeight="1" x14ac:dyDescent="0.15">
      <c r="B67" s="181"/>
      <c r="C67" s="177"/>
      <c r="D67" s="177"/>
      <c r="E67" s="177"/>
      <c r="F67" s="177"/>
      <c r="G67" s="177"/>
    </row>
    <row r="68" spans="1:7" s="175" customFormat="1" ht="15" customHeight="1" x14ac:dyDescent="0.2">
      <c r="A68" s="176"/>
      <c r="B68" s="181"/>
      <c r="C68" s="177"/>
      <c r="D68" s="177"/>
      <c r="E68" s="177"/>
      <c r="F68" s="177"/>
      <c r="G68" s="177"/>
    </row>
    <row r="69" spans="1:7" ht="15" customHeight="1" x14ac:dyDescent="0.2">
      <c r="A69" s="162"/>
      <c r="B69" s="181"/>
      <c r="C69" s="177"/>
      <c r="D69" s="177"/>
      <c r="E69" s="177"/>
      <c r="F69" s="177"/>
      <c r="G69" s="177"/>
    </row>
  </sheetData>
  <pageMargins left="0.7" right="0.7" top="0.75" bottom="0.75" header="0.3" footer="0.3"/>
  <pageSetup paperSize="9" orientation="portrait" verticalDpi="144" r:id="rId1"/>
  <headerFooter>
    <oddHeader>&amp;R&amp;"Calibri"&amp;12&amp;K008A00I N T E R N&amp;1#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3">
    <tabColor rgb="FF00B050"/>
  </sheetPr>
  <dimension ref="A1:K19"/>
  <sheetViews>
    <sheetView zoomScaleNormal="100" workbookViewId="0">
      <selection activeCell="J11" sqref="J11"/>
    </sheetView>
  </sheetViews>
  <sheetFormatPr baseColWidth="10" defaultRowHeight="14.25" x14ac:dyDescent="0.2"/>
  <cols>
    <col min="1" max="2" width="4.28515625" style="18" customWidth="1"/>
    <col min="3" max="3" width="2.140625" style="18" customWidth="1"/>
    <col min="4" max="4" width="50.85546875" style="18" customWidth="1"/>
    <col min="5" max="6" width="14.28515625" style="18" customWidth="1"/>
    <col min="7" max="7" width="24.7109375" style="18" customWidth="1"/>
    <col min="8" max="16384" width="11.42578125" style="18"/>
  </cols>
  <sheetData>
    <row r="1" spans="1:11" ht="18.75" customHeight="1" x14ac:dyDescent="0.2"/>
    <row r="2" spans="1:11" ht="18.75" customHeight="1" x14ac:dyDescent="0.2">
      <c r="A2" s="19" t="s">
        <v>0</v>
      </c>
      <c r="B2" s="20"/>
      <c r="C2" s="20"/>
      <c r="D2" s="20"/>
      <c r="E2" s="21"/>
      <c r="F2" s="21"/>
      <c r="G2" s="21"/>
    </row>
    <row r="3" spans="1:11" ht="14.25" customHeight="1" x14ac:dyDescent="0.2">
      <c r="A3" s="19"/>
      <c r="B3" s="20"/>
      <c r="C3" s="20"/>
      <c r="D3" s="20"/>
      <c r="E3" s="21"/>
      <c r="F3" s="21"/>
      <c r="G3" s="21"/>
    </row>
    <row r="4" spans="1:11" ht="14.25" customHeight="1" x14ac:dyDescent="0.2">
      <c r="A4" s="19"/>
      <c r="B4" s="22" t="s">
        <v>455</v>
      </c>
      <c r="C4" s="22"/>
      <c r="D4" s="23"/>
      <c r="E4" s="21"/>
      <c r="F4" s="21"/>
      <c r="G4" s="21"/>
    </row>
    <row r="5" spans="1:11" ht="14.25" customHeight="1" x14ac:dyDescent="0.2">
      <c r="A5" s="19"/>
      <c r="B5" s="466"/>
      <c r="C5" s="466"/>
      <c r="D5" s="466"/>
      <c r="E5" s="467"/>
      <c r="F5" s="467"/>
      <c r="G5" s="467"/>
    </row>
    <row r="6" spans="1:11" ht="14.25" customHeight="1" x14ac:dyDescent="0.2">
      <c r="B6" s="28"/>
      <c r="C6" s="28"/>
      <c r="D6" s="28"/>
      <c r="E6" s="424"/>
      <c r="F6" s="424"/>
      <c r="G6" s="424"/>
    </row>
    <row r="7" spans="1:11" ht="15" thickBot="1" x14ac:dyDescent="0.25">
      <c r="B7" s="20"/>
      <c r="C7" s="20"/>
      <c r="D7" s="20"/>
      <c r="E7" s="21"/>
      <c r="F7" s="21"/>
      <c r="G7" s="21"/>
    </row>
    <row r="8" spans="1:11" ht="19.5" customHeight="1" x14ac:dyDescent="0.2">
      <c r="B8" s="471"/>
      <c r="C8" s="471"/>
      <c r="D8" s="471"/>
      <c r="E8" s="472" t="s">
        <v>43</v>
      </c>
      <c r="F8" s="473" t="s">
        <v>44</v>
      </c>
      <c r="G8" s="474" t="s">
        <v>45</v>
      </c>
    </row>
    <row r="9" spans="1:11" ht="35.25" customHeight="1" x14ac:dyDescent="0.2">
      <c r="B9" s="475"/>
      <c r="C9" s="475"/>
      <c r="D9" s="476"/>
      <c r="E9" s="636" t="s">
        <v>101</v>
      </c>
      <c r="F9" s="637"/>
      <c r="G9" s="477" t="s">
        <v>541</v>
      </c>
    </row>
    <row r="10" spans="1:11" ht="14.25" customHeight="1" thickBot="1" x14ac:dyDescent="0.25">
      <c r="B10" s="475"/>
      <c r="C10" s="475"/>
      <c r="D10" s="475"/>
      <c r="E10" s="478">
        <v>44196</v>
      </c>
      <c r="F10" s="479">
        <v>43830</v>
      </c>
      <c r="G10" s="480">
        <v>44196</v>
      </c>
    </row>
    <row r="11" spans="1:11" ht="14.25" customHeight="1" x14ac:dyDescent="0.2">
      <c r="B11" s="481">
        <v>1</v>
      </c>
      <c r="C11" s="482" t="s">
        <v>542</v>
      </c>
      <c r="D11" s="483"/>
      <c r="E11" s="563">
        <v>14858</v>
      </c>
      <c r="F11" s="563">
        <v>12736.868</v>
      </c>
      <c r="G11" s="484">
        <f>E11*8%</f>
        <v>1188.6400000000001</v>
      </c>
      <c r="K11" s="238"/>
    </row>
    <row r="12" spans="1:11" ht="14.25" customHeight="1" x14ac:dyDescent="0.2">
      <c r="B12" s="485">
        <v>2</v>
      </c>
      <c r="C12" s="486" t="s">
        <v>543</v>
      </c>
      <c r="D12" s="487"/>
      <c r="E12" s="488">
        <v>14858</v>
      </c>
      <c r="F12" s="488">
        <v>12736.868</v>
      </c>
      <c r="G12" s="489">
        <f t="shared" ref="G12:G17" si="0">E12*8%</f>
        <v>1188.6400000000001</v>
      </c>
    </row>
    <row r="13" spans="1:11" ht="14.25" customHeight="1" x14ac:dyDescent="0.2">
      <c r="B13" s="490">
        <v>6</v>
      </c>
      <c r="C13" s="491" t="s">
        <v>544</v>
      </c>
      <c r="D13" s="492"/>
      <c r="E13" s="493">
        <v>45</v>
      </c>
      <c r="F13" s="493">
        <v>20.707000000000001</v>
      </c>
      <c r="G13" s="489">
        <f t="shared" si="0"/>
        <v>3.6</v>
      </c>
    </row>
    <row r="14" spans="1:11" ht="14.25" customHeight="1" x14ac:dyDescent="0.2">
      <c r="B14" s="490">
        <v>23</v>
      </c>
      <c r="C14" s="491" t="s">
        <v>545</v>
      </c>
      <c r="D14" s="494"/>
      <c r="E14" s="493">
        <v>1204</v>
      </c>
      <c r="F14" s="493">
        <v>1129.51</v>
      </c>
      <c r="G14" s="489">
        <f t="shared" si="0"/>
        <v>96.320000000000007</v>
      </c>
    </row>
    <row r="15" spans="1:11" ht="14.25" customHeight="1" x14ac:dyDescent="0.2">
      <c r="B15" s="495">
        <v>24</v>
      </c>
      <c r="C15" s="491" t="s">
        <v>546</v>
      </c>
      <c r="D15" s="494"/>
      <c r="E15" s="493">
        <v>1204</v>
      </c>
      <c r="F15" s="493">
        <v>1129.51</v>
      </c>
      <c r="G15" s="489">
        <f t="shared" si="0"/>
        <v>96.320000000000007</v>
      </c>
    </row>
    <row r="16" spans="1:11" ht="14.25" customHeight="1" x14ac:dyDescent="0.2">
      <c r="B16" s="495"/>
      <c r="C16" s="496" t="s">
        <v>547</v>
      </c>
      <c r="D16" s="497"/>
      <c r="E16" s="498"/>
      <c r="F16" s="498"/>
      <c r="G16" s="489">
        <f t="shared" si="0"/>
        <v>0</v>
      </c>
    </row>
    <row r="17" spans="2:7" ht="14.25" customHeight="1" thickBot="1" x14ac:dyDescent="0.25">
      <c r="B17" s="499">
        <v>29</v>
      </c>
      <c r="C17" s="500" t="s">
        <v>548</v>
      </c>
      <c r="D17" s="501"/>
      <c r="E17" s="502">
        <v>16107</v>
      </c>
      <c r="F17" s="502">
        <v>13887.085999999999</v>
      </c>
      <c r="G17" s="503">
        <f t="shared" si="0"/>
        <v>1288.56</v>
      </c>
    </row>
    <row r="18" spans="2:7" ht="14.25" customHeight="1" x14ac:dyDescent="0.2">
      <c r="B18" s="468"/>
      <c r="C18" s="430"/>
      <c r="D18" s="429"/>
      <c r="E18" s="469"/>
      <c r="F18" s="469"/>
      <c r="G18" s="469"/>
    </row>
    <row r="19" spans="2:7" ht="14.25" customHeight="1" x14ac:dyDescent="0.2">
      <c r="B19" s="468"/>
      <c r="C19" s="470"/>
      <c r="D19" s="470"/>
      <c r="E19" s="469"/>
      <c r="F19" s="469"/>
      <c r="G19" s="469"/>
    </row>
  </sheetData>
  <mergeCells count="1">
    <mergeCell ref="E9:F9"/>
  </mergeCells>
  <pageMargins left="0.7" right="0.7" top="0.75" bottom="0.75" header="0.3" footer="0.3"/>
  <pageSetup paperSize="9" orientation="portrait" verticalDpi="0" r:id="rId1"/>
  <headerFooter>
    <oddHeader>&amp;R&amp;"Calibri"&amp;12&amp;K008A00I N T E R N&amp;1#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H62"/>
  <sheetViews>
    <sheetView topLeftCell="D26" zoomScaleNormal="100" workbookViewId="0">
      <selection activeCell="F3" sqref="F3:I3"/>
    </sheetView>
  </sheetViews>
  <sheetFormatPr baseColWidth="10" defaultRowHeight="14.25" x14ac:dyDescent="0.2"/>
  <cols>
    <col min="1" max="1" width="4.28515625" style="18" customWidth="1"/>
    <col min="2" max="2" width="4.5703125" style="18" customWidth="1"/>
    <col min="3" max="3" width="100.42578125" style="18" customWidth="1"/>
    <col min="4" max="11" width="11.42578125" style="18" customWidth="1"/>
    <col min="12" max="16384" width="11.42578125" style="18"/>
  </cols>
  <sheetData>
    <row r="1" spans="1:5" ht="18.75" customHeight="1" x14ac:dyDescent="0.2"/>
    <row r="2" spans="1:5" ht="18.75" customHeight="1" x14ac:dyDescent="0.2">
      <c r="A2" s="19" t="s">
        <v>145</v>
      </c>
      <c r="B2" s="19"/>
      <c r="C2" s="19"/>
    </row>
    <row r="3" spans="1:5" ht="14.25" customHeight="1" x14ac:dyDescent="0.2"/>
    <row r="4" spans="1:5" ht="14.25" customHeight="1" x14ac:dyDescent="0.2">
      <c r="B4" s="22" t="s">
        <v>642</v>
      </c>
      <c r="C4" s="22"/>
    </row>
    <row r="5" spans="1:5" ht="14.25" customHeight="1" x14ac:dyDescent="0.2">
      <c r="B5" s="504"/>
      <c r="C5" s="504"/>
      <c r="D5" s="423"/>
    </row>
    <row r="6" spans="1:5" x14ac:dyDescent="0.2">
      <c r="B6" s="505" t="s">
        <v>549</v>
      </c>
      <c r="C6" s="506"/>
      <c r="D6" s="507">
        <v>44196</v>
      </c>
      <c r="E6" s="508">
        <v>43830</v>
      </c>
    </row>
    <row r="7" spans="1:5" ht="14.25" customHeight="1" x14ac:dyDescent="0.2">
      <c r="B7" s="509" t="s">
        <v>550</v>
      </c>
      <c r="C7" s="510"/>
      <c r="D7" s="511"/>
      <c r="E7" s="512"/>
    </row>
    <row r="8" spans="1:5" ht="14.25" customHeight="1" x14ac:dyDescent="0.2">
      <c r="B8" s="509" t="s">
        <v>551</v>
      </c>
      <c r="C8" s="510"/>
      <c r="D8" s="513"/>
      <c r="E8" s="512"/>
    </row>
    <row r="9" spans="1:5" ht="14.25" customHeight="1" x14ac:dyDescent="0.2">
      <c r="B9" s="509" t="s">
        <v>552</v>
      </c>
      <c r="C9" s="510"/>
      <c r="D9" s="513"/>
      <c r="E9" s="512"/>
    </row>
    <row r="10" spans="1:5" ht="14.25" customHeight="1" x14ac:dyDescent="0.2">
      <c r="B10" s="509" t="s">
        <v>553</v>
      </c>
      <c r="C10" s="510"/>
      <c r="D10" s="513"/>
      <c r="E10" s="512"/>
    </row>
    <row r="11" spans="1:5" ht="14.25" customHeight="1" x14ac:dyDescent="0.2">
      <c r="B11" s="509" t="s">
        <v>554</v>
      </c>
      <c r="C11" s="510"/>
      <c r="D11" s="513"/>
      <c r="E11" s="512"/>
    </row>
    <row r="12" spans="1:5" ht="14.25" customHeight="1" x14ac:dyDescent="0.2">
      <c r="B12" s="509" t="s">
        <v>555</v>
      </c>
      <c r="C12" s="510"/>
      <c r="D12" s="513">
        <v>1225</v>
      </c>
      <c r="E12" s="512">
        <v>49</v>
      </c>
    </row>
    <row r="13" spans="1:5" ht="14.25" customHeight="1" x14ac:dyDescent="0.2">
      <c r="B13" s="509" t="s">
        <v>556</v>
      </c>
      <c r="C13" s="510"/>
      <c r="D13" s="513"/>
      <c r="E13" s="512"/>
    </row>
    <row r="14" spans="1:5" ht="14.25" customHeight="1" x14ac:dyDescent="0.2">
      <c r="B14" s="509" t="s">
        <v>557</v>
      </c>
      <c r="C14" s="510"/>
      <c r="D14" s="513"/>
      <c r="E14" s="512"/>
    </row>
    <row r="15" spans="1:5" ht="14.25" customHeight="1" x14ac:dyDescent="0.2">
      <c r="B15" s="509" t="s">
        <v>558</v>
      </c>
      <c r="C15" s="510"/>
      <c r="D15" s="513"/>
      <c r="E15" s="512"/>
    </row>
    <row r="16" spans="1:5" ht="14.25" customHeight="1" x14ac:dyDescent="0.2">
      <c r="B16" s="509" t="s">
        <v>559</v>
      </c>
      <c r="C16" s="510"/>
      <c r="D16" s="513"/>
      <c r="E16" s="512"/>
    </row>
    <row r="17" spans="2:5" ht="14.25" customHeight="1" x14ac:dyDescent="0.2">
      <c r="B17" s="509" t="s">
        <v>560</v>
      </c>
      <c r="C17" s="510"/>
      <c r="D17" s="513"/>
      <c r="E17" s="512"/>
    </row>
    <row r="18" spans="2:5" ht="14.25" customHeight="1" x14ac:dyDescent="0.2">
      <c r="B18" s="509" t="s">
        <v>561</v>
      </c>
      <c r="C18" s="510"/>
      <c r="D18" s="513"/>
      <c r="E18" s="512"/>
    </row>
    <row r="19" spans="2:5" ht="14.25" customHeight="1" x14ac:dyDescent="0.2">
      <c r="B19" s="509" t="s">
        <v>562</v>
      </c>
      <c r="C19" s="510"/>
      <c r="D19" s="513"/>
      <c r="E19" s="512"/>
    </row>
    <row r="20" spans="2:5" ht="14.25" customHeight="1" x14ac:dyDescent="0.2">
      <c r="B20" s="509" t="s">
        <v>563</v>
      </c>
      <c r="C20" s="510"/>
      <c r="D20" s="513"/>
      <c r="E20" s="512"/>
    </row>
    <row r="21" spans="2:5" ht="14.25" customHeight="1" x14ac:dyDescent="0.2">
      <c r="B21" s="509" t="s">
        <v>564</v>
      </c>
      <c r="C21" s="510"/>
      <c r="D21" s="513"/>
      <c r="E21" s="512"/>
    </row>
    <row r="22" spans="2:5" ht="14.25" customHeight="1" x14ac:dyDescent="0.2">
      <c r="B22" s="509" t="s">
        <v>565</v>
      </c>
      <c r="C22" s="510"/>
      <c r="D22" s="513">
        <v>473</v>
      </c>
      <c r="E22" s="512">
        <v>327</v>
      </c>
    </row>
    <row r="23" spans="2:5" ht="14.25" customHeight="1" x14ac:dyDescent="0.2">
      <c r="B23" s="509" t="s">
        <v>566</v>
      </c>
      <c r="C23" s="510"/>
      <c r="D23" s="513">
        <v>582</v>
      </c>
      <c r="E23" s="512">
        <v>493</v>
      </c>
    </row>
    <row r="24" spans="2:5" ht="14.25" customHeight="1" x14ac:dyDescent="0.2">
      <c r="B24" s="509" t="s">
        <v>567</v>
      </c>
      <c r="C24" s="510"/>
      <c r="D24" s="513">
        <v>118</v>
      </c>
      <c r="E24" s="512">
        <v>117</v>
      </c>
    </row>
    <row r="25" spans="2:5" ht="14.25" customHeight="1" x14ac:dyDescent="0.2">
      <c r="B25" s="509" t="s">
        <v>568</v>
      </c>
      <c r="C25" s="510"/>
      <c r="D25" s="513">
        <v>43266</v>
      </c>
      <c r="E25" s="512">
        <v>25485</v>
      </c>
    </row>
    <row r="26" spans="2:5" ht="14.25" customHeight="1" x14ac:dyDescent="0.2">
      <c r="B26" s="509" t="s">
        <v>569</v>
      </c>
      <c r="C26" s="510"/>
      <c r="D26" s="513"/>
      <c r="E26" s="512"/>
    </row>
    <row r="27" spans="2:5" ht="14.25" customHeight="1" x14ac:dyDescent="0.2">
      <c r="B27" s="509" t="s">
        <v>570</v>
      </c>
      <c r="C27" s="510"/>
      <c r="D27" s="513"/>
      <c r="E27" s="512"/>
    </row>
    <row r="28" spans="2:5" ht="14.25" customHeight="1" x14ac:dyDescent="0.2">
      <c r="B28" s="509" t="s">
        <v>571</v>
      </c>
      <c r="C28" s="510"/>
      <c r="D28" s="513"/>
      <c r="E28" s="512"/>
    </row>
    <row r="29" spans="2:5" ht="14.25" customHeight="1" x14ac:dyDescent="0.2">
      <c r="B29" s="509" t="s">
        <v>572</v>
      </c>
      <c r="C29" s="510"/>
      <c r="D29" s="513"/>
      <c r="E29" s="512"/>
    </row>
    <row r="30" spans="2:5" ht="14.25" customHeight="1" x14ac:dyDescent="0.2">
      <c r="B30" s="509" t="s">
        <v>573</v>
      </c>
      <c r="C30" s="510"/>
      <c r="D30" s="513"/>
      <c r="E30" s="512"/>
    </row>
    <row r="31" spans="2:5" x14ac:dyDescent="0.2">
      <c r="B31" s="509" t="s">
        <v>574</v>
      </c>
      <c r="C31" s="510"/>
      <c r="D31" s="513"/>
      <c r="E31" s="512"/>
    </row>
    <row r="32" spans="2:5" x14ac:dyDescent="0.2">
      <c r="B32" s="509" t="s">
        <v>575</v>
      </c>
      <c r="C32" s="510"/>
      <c r="D32" s="513"/>
      <c r="E32" s="512"/>
    </row>
    <row r="33" spans="2:5" x14ac:dyDescent="0.2">
      <c r="B33" s="509" t="s">
        <v>576</v>
      </c>
      <c r="C33" s="510"/>
      <c r="D33" s="513">
        <v>-3</v>
      </c>
      <c r="E33" s="512">
        <v>-1</v>
      </c>
    </row>
    <row r="34" spans="2:5" x14ac:dyDescent="0.2">
      <c r="B34" s="509" t="s">
        <v>577</v>
      </c>
      <c r="C34" s="510"/>
      <c r="D34" s="513">
        <v>-3</v>
      </c>
      <c r="E34" s="512">
        <v>-1</v>
      </c>
    </row>
    <row r="35" spans="2:5" x14ac:dyDescent="0.2">
      <c r="B35" s="509" t="s">
        <v>578</v>
      </c>
      <c r="C35" s="510"/>
      <c r="D35" s="513">
        <v>45070</v>
      </c>
      <c r="E35" s="512">
        <f>SUM(E7:E33)</f>
        <v>26470</v>
      </c>
    </row>
    <row r="36" spans="2:5" x14ac:dyDescent="0.2">
      <c r="B36" s="509" t="s">
        <v>579</v>
      </c>
      <c r="C36" s="510"/>
      <c r="D36" s="513">
        <v>45070</v>
      </c>
      <c r="E36" s="512">
        <f>SUM(E7:E32,E34)</f>
        <v>26470</v>
      </c>
    </row>
    <row r="37" spans="2:5" x14ac:dyDescent="0.2">
      <c r="B37" s="514" t="s">
        <v>580</v>
      </c>
      <c r="C37" s="506"/>
      <c r="D37" s="515"/>
      <c r="E37" s="516"/>
    </row>
    <row r="38" spans="2:5" x14ac:dyDescent="0.2">
      <c r="B38" s="509" t="s">
        <v>581</v>
      </c>
      <c r="C38" s="510"/>
      <c r="D38" s="513">
        <v>3573</v>
      </c>
      <c r="E38" s="512">
        <v>2669</v>
      </c>
    </row>
    <row r="39" spans="2:5" x14ac:dyDescent="0.2">
      <c r="B39" s="509" t="s">
        <v>582</v>
      </c>
      <c r="C39" s="510"/>
      <c r="D39" s="513">
        <v>3573</v>
      </c>
      <c r="E39" s="512">
        <v>2669</v>
      </c>
    </row>
    <row r="40" spans="2:5" x14ac:dyDescent="0.2">
      <c r="B40" s="514" t="s">
        <v>583</v>
      </c>
      <c r="C40" s="506"/>
      <c r="D40" s="515"/>
      <c r="E40" s="516"/>
    </row>
    <row r="41" spans="2:5" x14ac:dyDescent="0.2">
      <c r="B41" s="509" t="s">
        <v>583</v>
      </c>
      <c r="C41" s="510"/>
      <c r="D41" s="572">
        <v>7.9299999999999995E-2</v>
      </c>
      <c r="E41" s="517">
        <v>0.1008</v>
      </c>
    </row>
    <row r="42" spans="2:5" x14ac:dyDescent="0.2">
      <c r="B42" s="518" t="s">
        <v>584</v>
      </c>
      <c r="C42" s="519"/>
      <c r="D42" s="530">
        <v>7.9299999999999995E-2</v>
      </c>
      <c r="E42" s="520">
        <v>0.1008</v>
      </c>
    </row>
    <row r="43" spans="2:5" x14ac:dyDescent="0.2">
      <c r="B43" s="405"/>
      <c r="C43" s="405"/>
      <c r="D43" s="521"/>
      <c r="E43" s="522"/>
    </row>
    <row r="44" spans="2:5" x14ac:dyDescent="0.2">
      <c r="B44" s="405"/>
      <c r="C44" s="405"/>
      <c r="D44" s="521"/>
      <c r="E44" s="522"/>
    </row>
    <row r="45" spans="2:5" x14ac:dyDescent="0.2">
      <c r="B45" s="523" t="s">
        <v>585</v>
      </c>
      <c r="C45" s="524"/>
      <c r="D45" s="507">
        <v>44196</v>
      </c>
      <c r="E45" s="507">
        <v>43830</v>
      </c>
    </row>
    <row r="46" spans="2:5" x14ac:dyDescent="0.2">
      <c r="B46" s="525" t="s">
        <v>578</v>
      </c>
      <c r="C46" s="526"/>
      <c r="D46" s="527">
        <f>D36</f>
        <v>45070</v>
      </c>
      <c r="E46" s="527">
        <f>E36</f>
        <v>26470</v>
      </c>
    </row>
    <row r="47" spans="2:5" x14ac:dyDescent="0.2">
      <c r="B47" s="509" t="s">
        <v>581</v>
      </c>
      <c r="C47" s="528"/>
      <c r="D47" s="513">
        <f>D39</f>
        <v>3573</v>
      </c>
      <c r="E47" s="513">
        <f>E39</f>
        <v>2669</v>
      </c>
    </row>
    <row r="48" spans="2:5" x14ac:dyDescent="0.2">
      <c r="B48" s="518" t="s">
        <v>583</v>
      </c>
      <c r="C48" s="529"/>
      <c r="D48" s="530">
        <f>D47/D46</f>
        <v>7.9276680718881734E-2</v>
      </c>
      <c r="E48" s="530">
        <f>E47/E46</f>
        <v>0.10083112958065735</v>
      </c>
    </row>
    <row r="49" spans="2:8" x14ac:dyDescent="0.2">
      <c r="B49" s="22"/>
      <c r="C49" s="22"/>
    </row>
    <row r="50" spans="2:8" x14ac:dyDescent="0.2">
      <c r="B50" s="22"/>
      <c r="C50" s="22"/>
    </row>
    <row r="51" spans="2:8" x14ac:dyDescent="0.2">
      <c r="B51" s="22"/>
      <c r="C51" s="22"/>
    </row>
    <row r="52" spans="2:8" x14ac:dyDescent="0.2">
      <c r="B52" s="22"/>
      <c r="C52" s="22"/>
    </row>
    <row r="53" spans="2:8" x14ac:dyDescent="0.2">
      <c r="B53" s="22"/>
      <c r="C53" s="22"/>
    </row>
    <row r="54" spans="2:8" x14ac:dyDescent="0.2">
      <c r="B54" s="22"/>
      <c r="C54" s="22"/>
    </row>
    <row r="55" spans="2:8" x14ac:dyDescent="0.2">
      <c r="B55" s="22"/>
      <c r="C55" s="22"/>
    </row>
    <row r="56" spans="2:8" x14ac:dyDescent="0.2">
      <c r="B56" s="22"/>
      <c r="C56" s="22"/>
    </row>
    <row r="57" spans="2:8" x14ac:dyDescent="0.2">
      <c r="B57" s="22"/>
      <c r="C57" s="22"/>
    </row>
    <row r="58" spans="2:8" x14ac:dyDescent="0.2">
      <c r="B58" s="22"/>
      <c r="C58" s="22"/>
    </row>
    <row r="59" spans="2:8" x14ac:dyDescent="0.2">
      <c r="B59" s="22"/>
      <c r="C59" s="22"/>
    </row>
    <row r="60" spans="2:8" x14ac:dyDescent="0.2">
      <c r="B60" s="22"/>
      <c r="C60" s="22"/>
    </row>
    <row r="61" spans="2:8" x14ac:dyDescent="0.2">
      <c r="B61" s="22"/>
      <c r="C61" s="22"/>
    </row>
    <row r="62" spans="2:8" x14ac:dyDescent="0.2">
      <c r="B62" s="20"/>
      <c r="C62" s="20"/>
      <c r="D62" s="21"/>
      <c r="E62" s="21"/>
      <c r="F62" s="21"/>
      <c r="G62" s="21"/>
      <c r="H62" s="21"/>
    </row>
  </sheetData>
  <conditionalFormatting sqref="E10:E11 E21 E15 E32">
    <cfRule type="cellIs" dxfId="3" priority="2" operator="lessThan">
      <formula>0</formula>
    </cfRule>
  </conditionalFormatting>
  <conditionalFormatting sqref="E30">
    <cfRule type="cellIs" dxfId="2" priority="1" operator="lessThan">
      <formula>E28</formula>
    </cfRule>
  </conditionalFormatting>
  <conditionalFormatting sqref="D10:D11 D21 D15 D32">
    <cfRule type="cellIs" dxfId="1" priority="4" operator="lessThan">
      <formula>0</formula>
    </cfRule>
  </conditionalFormatting>
  <conditionalFormatting sqref="D30">
    <cfRule type="cellIs" dxfId="0" priority="3" operator="lessThan">
      <formula>D28</formula>
    </cfRule>
  </conditionalFormatting>
  <pageMargins left="0.7" right="0.7" top="0.75" bottom="0.75" header="0.3" footer="0.3"/>
  <pageSetup paperSize="9" orientation="portrait" horizontalDpi="144" verticalDpi="144" r:id="rId1"/>
  <headerFooter>
    <oddHeader>&amp;R&amp;"Calibri"&amp;12&amp;K008A00I N T E R N&amp;1#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50"/>
  <sheetViews>
    <sheetView zoomScale="120" zoomScaleNormal="120" workbookViewId="0">
      <selection activeCell="G6" sqref="G6:G18"/>
    </sheetView>
  </sheetViews>
  <sheetFormatPr baseColWidth="10" defaultRowHeight="14.25" x14ac:dyDescent="0.2"/>
  <cols>
    <col min="1" max="1" width="4.28515625" style="18" customWidth="1"/>
    <col min="2" max="2" width="4.5703125" style="18" customWidth="1"/>
    <col min="3" max="4" width="2.28515625" style="18" customWidth="1"/>
    <col min="5" max="5" width="74.7109375" style="18" customWidth="1"/>
    <col min="6" max="12" width="11.42578125" style="18" customWidth="1"/>
    <col min="13" max="16384" width="11.42578125" style="18"/>
  </cols>
  <sheetData>
    <row r="1" spans="1:6" ht="18.75" customHeight="1" x14ac:dyDescent="0.2"/>
    <row r="2" spans="1:6" ht="18.75" customHeight="1" x14ac:dyDescent="0.2">
      <c r="A2" s="19" t="s">
        <v>203</v>
      </c>
      <c r="B2" s="19"/>
      <c r="C2" s="19"/>
      <c r="D2" s="19"/>
      <c r="E2" s="19"/>
    </row>
    <row r="3" spans="1:6" ht="14.25" customHeight="1" x14ac:dyDescent="0.2"/>
    <row r="4" spans="1:6" ht="14.25" customHeight="1" x14ac:dyDescent="0.2">
      <c r="B4" s="22" t="s">
        <v>455</v>
      </c>
      <c r="C4" s="171"/>
      <c r="D4" s="171"/>
      <c r="E4" s="22"/>
    </row>
    <row r="5" spans="1:6" ht="14.25" customHeight="1" thickBot="1" x14ac:dyDescent="0.25">
      <c r="B5" s="22"/>
      <c r="C5" s="22"/>
      <c r="D5" s="22"/>
      <c r="E5" s="22"/>
    </row>
    <row r="6" spans="1:6" ht="18.75" thickBot="1" x14ac:dyDescent="0.25">
      <c r="B6" s="236"/>
      <c r="C6" s="236"/>
      <c r="D6" s="236"/>
      <c r="E6" s="116"/>
      <c r="F6" s="237" t="s">
        <v>149</v>
      </c>
    </row>
    <row r="7" spans="1:6" ht="14.25" customHeight="1" x14ac:dyDescent="0.2">
      <c r="B7" s="118" t="s">
        <v>152</v>
      </c>
      <c r="C7" s="326" t="s">
        <v>151</v>
      </c>
      <c r="D7" s="235"/>
      <c r="E7" s="320"/>
      <c r="F7" s="329">
        <v>15612</v>
      </c>
    </row>
    <row r="8" spans="1:6" ht="14.25" customHeight="1" x14ac:dyDescent="0.2">
      <c r="B8" s="112" t="s">
        <v>153</v>
      </c>
      <c r="C8" s="245"/>
      <c r="D8" s="324" t="s">
        <v>164</v>
      </c>
      <c r="E8" s="321"/>
      <c r="F8" s="329"/>
    </row>
    <row r="9" spans="1:6" ht="14.25" customHeight="1" x14ac:dyDescent="0.2">
      <c r="B9" s="167" t="s">
        <v>154</v>
      </c>
      <c r="C9" s="250"/>
      <c r="D9" s="325" t="s">
        <v>165</v>
      </c>
      <c r="E9" s="322"/>
      <c r="F9" s="329">
        <v>14428</v>
      </c>
    </row>
    <row r="10" spans="1:6" ht="14.25" customHeight="1" x14ac:dyDescent="0.2">
      <c r="B10" s="167" t="s">
        <v>155</v>
      </c>
      <c r="C10" s="172"/>
      <c r="D10" s="248"/>
      <c r="E10" s="322" t="s">
        <v>61</v>
      </c>
      <c r="F10" s="329">
        <v>74</v>
      </c>
    </row>
    <row r="11" spans="1:6" ht="14.25" customHeight="1" x14ac:dyDescent="0.2">
      <c r="B11" s="167" t="s">
        <v>156</v>
      </c>
      <c r="C11" s="172"/>
      <c r="D11" s="248"/>
      <c r="E11" s="322" t="s">
        <v>166</v>
      </c>
      <c r="F11" s="329"/>
    </row>
    <row r="12" spans="1:6" ht="14.25" customHeight="1" x14ac:dyDescent="0.2">
      <c r="B12" s="167" t="s">
        <v>157</v>
      </c>
      <c r="C12" s="172"/>
      <c r="D12" s="248"/>
      <c r="E12" s="322" t="s">
        <v>167</v>
      </c>
      <c r="F12" s="329">
        <v>38</v>
      </c>
    </row>
    <row r="13" spans="1:6" ht="14.25" customHeight="1" x14ac:dyDescent="0.2">
      <c r="B13" s="167" t="s">
        <v>158</v>
      </c>
      <c r="C13" s="172"/>
      <c r="D13" s="248"/>
      <c r="E13" s="322" t="s">
        <v>55</v>
      </c>
      <c r="F13" s="329">
        <v>158</v>
      </c>
    </row>
    <row r="14" spans="1:6" ht="14.25" customHeight="1" x14ac:dyDescent="0.2">
      <c r="B14" s="167" t="s">
        <v>159</v>
      </c>
      <c r="C14" s="172"/>
      <c r="D14" s="248"/>
      <c r="E14" s="322" t="s">
        <v>168</v>
      </c>
      <c r="F14" s="329">
        <v>9683</v>
      </c>
    </row>
    <row r="15" spans="1:6" ht="14.25" customHeight="1" x14ac:dyDescent="0.2">
      <c r="B15" s="167" t="s">
        <v>160</v>
      </c>
      <c r="C15" s="172"/>
      <c r="D15" s="248"/>
      <c r="E15" s="322" t="s">
        <v>169</v>
      </c>
      <c r="F15" s="329">
        <v>2292</v>
      </c>
    </row>
    <row r="16" spans="1:6" ht="14.25" customHeight="1" x14ac:dyDescent="0.2">
      <c r="B16" s="167" t="s">
        <v>161</v>
      </c>
      <c r="C16" s="172"/>
      <c r="D16" s="248"/>
      <c r="E16" s="322" t="s">
        <v>170</v>
      </c>
      <c r="F16" s="329">
        <v>1492</v>
      </c>
    </row>
    <row r="17" spans="2:6" ht="14.25" customHeight="1" x14ac:dyDescent="0.2">
      <c r="B17" s="167" t="s">
        <v>162</v>
      </c>
      <c r="C17" s="172"/>
      <c r="D17" s="248"/>
      <c r="E17" s="322" t="s">
        <v>60</v>
      </c>
      <c r="F17" s="329">
        <v>97</v>
      </c>
    </row>
    <row r="18" spans="2:6" ht="14.25" customHeight="1" thickBot="1" x14ac:dyDescent="0.25">
      <c r="B18" s="166" t="s">
        <v>163</v>
      </c>
      <c r="C18" s="173"/>
      <c r="D18" s="249"/>
      <c r="E18" s="323" t="s">
        <v>171</v>
      </c>
      <c r="F18" s="329">
        <v>582</v>
      </c>
    </row>
    <row r="19" spans="2:6" x14ac:dyDescent="0.2">
      <c r="B19" s="22"/>
      <c r="C19" s="22"/>
      <c r="D19" s="22"/>
      <c r="E19" s="22"/>
    </row>
    <row r="20" spans="2:6" x14ac:dyDescent="0.2">
      <c r="B20" s="22"/>
      <c r="C20" s="22"/>
      <c r="D20" s="22"/>
      <c r="E20" s="22"/>
    </row>
    <row r="21" spans="2:6" x14ac:dyDescent="0.2">
      <c r="B21" s="22"/>
      <c r="C21" s="22"/>
      <c r="D21" s="22"/>
      <c r="E21" s="22"/>
    </row>
    <row r="22" spans="2:6" x14ac:dyDescent="0.2">
      <c r="B22" s="22"/>
      <c r="C22" s="22"/>
      <c r="D22" s="22"/>
      <c r="E22" s="22"/>
    </row>
    <row r="23" spans="2:6" x14ac:dyDescent="0.2">
      <c r="B23" s="22"/>
      <c r="C23" s="22"/>
      <c r="D23" s="22"/>
      <c r="E23" s="22"/>
    </row>
    <row r="24" spans="2:6" x14ac:dyDescent="0.2">
      <c r="B24" s="22"/>
      <c r="C24" s="22"/>
      <c r="D24" s="22"/>
      <c r="E24" s="22"/>
    </row>
    <row r="25" spans="2:6" x14ac:dyDescent="0.2">
      <c r="B25" s="22"/>
      <c r="C25" s="22"/>
      <c r="D25" s="22"/>
      <c r="E25" s="22"/>
    </row>
    <row r="26" spans="2:6" x14ac:dyDescent="0.2">
      <c r="B26" s="22"/>
      <c r="C26" s="22"/>
      <c r="D26" s="22"/>
      <c r="E26" s="22"/>
    </row>
    <row r="27" spans="2:6" x14ac:dyDescent="0.2">
      <c r="B27" s="22"/>
      <c r="C27" s="22"/>
      <c r="D27" s="22"/>
      <c r="E27" s="22"/>
    </row>
    <row r="28" spans="2:6" x14ac:dyDescent="0.2">
      <c r="B28" s="22"/>
      <c r="C28" s="22"/>
      <c r="D28" s="22"/>
      <c r="E28" s="22"/>
    </row>
    <row r="29" spans="2:6" x14ac:dyDescent="0.2">
      <c r="B29" s="22"/>
      <c r="C29" s="22"/>
      <c r="D29" s="22"/>
      <c r="E29" s="22"/>
    </row>
    <row r="30" spans="2:6" x14ac:dyDescent="0.2">
      <c r="B30" s="22"/>
      <c r="C30" s="22"/>
      <c r="D30" s="22"/>
      <c r="E30" s="22"/>
    </row>
    <row r="31" spans="2:6" x14ac:dyDescent="0.2">
      <c r="B31" s="22"/>
      <c r="C31" s="22"/>
      <c r="D31" s="22"/>
      <c r="E31" s="22"/>
    </row>
    <row r="32" spans="2:6" x14ac:dyDescent="0.2">
      <c r="B32" s="22"/>
      <c r="C32" s="22"/>
      <c r="D32" s="22"/>
      <c r="E32" s="22"/>
    </row>
    <row r="33" spans="2:5" x14ac:dyDescent="0.2">
      <c r="B33" s="22"/>
      <c r="C33" s="22"/>
      <c r="D33" s="22"/>
      <c r="E33" s="22"/>
    </row>
    <row r="34" spans="2:5" x14ac:dyDescent="0.2">
      <c r="B34" s="22"/>
      <c r="C34" s="22"/>
      <c r="D34" s="22"/>
      <c r="E34" s="22"/>
    </row>
    <row r="35" spans="2:5" x14ac:dyDescent="0.2">
      <c r="B35" s="22"/>
      <c r="C35" s="22"/>
      <c r="D35" s="22"/>
      <c r="E35" s="22"/>
    </row>
    <row r="36" spans="2:5" x14ac:dyDescent="0.2">
      <c r="B36" s="22"/>
      <c r="C36" s="22"/>
      <c r="D36" s="22"/>
      <c r="E36" s="22"/>
    </row>
    <row r="37" spans="2:5" x14ac:dyDescent="0.2">
      <c r="B37" s="22"/>
      <c r="C37" s="22"/>
      <c r="D37" s="22"/>
      <c r="E37" s="22"/>
    </row>
    <row r="38" spans="2:5" x14ac:dyDescent="0.2">
      <c r="B38" s="22"/>
      <c r="C38" s="22"/>
      <c r="D38" s="22"/>
      <c r="E38" s="22"/>
    </row>
    <row r="39" spans="2:5" x14ac:dyDescent="0.2">
      <c r="B39" s="22"/>
      <c r="C39" s="22"/>
      <c r="D39" s="22"/>
      <c r="E39" s="22"/>
    </row>
    <row r="40" spans="2:5" x14ac:dyDescent="0.2">
      <c r="B40" s="22"/>
      <c r="C40" s="22"/>
      <c r="D40" s="22"/>
      <c r="E40" s="22"/>
    </row>
    <row r="41" spans="2:5" x14ac:dyDescent="0.2">
      <c r="B41" s="22"/>
      <c r="C41" s="22"/>
      <c r="D41" s="22"/>
      <c r="E41" s="22"/>
    </row>
    <row r="42" spans="2:5" x14ac:dyDescent="0.2">
      <c r="B42" s="22"/>
      <c r="C42" s="22"/>
      <c r="D42" s="22"/>
      <c r="E42" s="22"/>
    </row>
    <row r="43" spans="2:5" x14ac:dyDescent="0.2">
      <c r="B43" s="22"/>
      <c r="C43" s="22"/>
      <c r="D43" s="22"/>
      <c r="E43" s="22"/>
    </row>
    <row r="44" spans="2:5" x14ac:dyDescent="0.2">
      <c r="B44" s="22"/>
      <c r="C44" s="22"/>
      <c r="D44" s="22"/>
      <c r="E44" s="22"/>
    </row>
    <row r="45" spans="2:5" x14ac:dyDescent="0.2">
      <c r="B45" s="22"/>
      <c r="C45" s="22"/>
      <c r="D45" s="22"/>
      <c r="E45" s="22"/>
    </row>
    <row r="46" spans="2:5" x14ac:dyDescent="0.2">
      <c r="B46" s="22"/>
      <c r="C46" s="22"/>
      <c r="D46" s="22"/>
      <c r="E46" s="22"/>
    </row>
    <row r="47" spans="2:5" x14ac:dyDescent="0.2">
      <c r="B47" s="22"/>
      <c r="C47" s="22"/>
      <c r="D47" s="22"/>
      <c r="E47" s="22"/>
    </row>
    <row r="48" spans="2:5" x14ac:dyDescent="0.2">
      <c r="B48" s="22"/>
      <c r="C48" s="22"/>
      <c r="D48" s="22"/>
      <c r="E48" s="22"/>
    </row>
    <row r="49" spans="2:9" x14ac:dyDescent="0.2">
      <c r="B49" s="22"/>
      <c r="C49" s="22"/>
      <c r="D49" s="22"/>
      <c r="E49" s="22"/>
    </row>
    <row r="50" spans="2:9" x14ac:dyDescent="0.2">
      <c r="B50" s="20"/>
      <c r="C50" s="20"/>
      <c r="D50" s="20"/>
      <c r="E50" s="20"/>
      <c r="F50" s="21"/>
      <c r="G50" s="21"/>
      <c r="H50" s="21"/>
      <c r="I50" s="21"/>
    </row>
  </sheetData>
  <pageMargins left="0.7" right="0.7" top="0.75" bottom="0.75" header="0.3" footer="0.3"/>
  <pageSetup paperSize="9" orientation="portrait" verticalDpi="0" r:id="rId1"/>
  <headerFooter>
    <oddHeader>&amp;R&amp;"Calibri"&amp;12&amp;K008A00I N T E R N&amp;1#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Front</vt:lpstr>
      <vt:lpstr>Contents</vt:lpstr>
      <vt:lpstr>1</vt:lpstr>
      <vt:lpstr>3</vt:lpstr>
      <vt:lpstr>4</vt:lpstr>
      <vt:lpstr>5</vt:lpstr>
      <vt:lpstr>6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22</vt:lpstr>
      <vt:lpstr>23</vt:lpstr>
      <vt:lpstr>24</vt:lpstr>
      <vt:lpstr>31</vt:lpstr>
      <vt:lpstr>35</vt:lpstr>
      <vt:lpstr>48</vt:lpstr>
      <vt:lpstr>49</vt:lpstr>
      <vt:lpstr>52</vt:lpstr>
      <vt:lpstr>53</vt:lpstr>
    </vt:vector>
  </TitlesOfParts>
  <Company>SpareBank1 Østlandet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christian.hoistad@sb1ostlandet.no</dc:creator>
  <cp:lastModifiedBy>Christine C. Olsen</cp:lastModifiedBy>
  <dcterms:created xsi:type="dcterms:W3CDTF">2017-12-01T09:54:14Z</dcterms:created>
  <dcterms:modified xsi:type="dcterms:W3CDTF">2021-05-28T06:36:49Z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623a5b-a978-4e1c-9eab-3c139807aa88_Enabled">
    <vt:lpwstr>True</vt:lpwstr>
  </property>
  <property fmtid="{D5CDD505-2E9C-101B-9397-08002B2CF9AE}" pid="3" name="MSIP_Label_47623a5b-a978-4e1c-9eab-3c139807aa88_SiteId">
    <vt:lpwstr>491e8cc4-2204-4312-8565-17f85046df01</vt:lpwstr>
  </property>
  <property fmtid="{D5CDD505-2E9C-101B-9397-08002B2CF9AE}" pid="4" name="MSIP_Label_47623a5b-a978-4e1c-9eab-3c139807aa88_Owner">
    <vt:lpwstr>christine.c.olsen@sb1telemark.no</vt:lpwstr>
  </property>
  <property fmtid="{D5CDD505-2E9C-101B-9397-08002B2CF9AE}" pid="5" name="MSIP_Label_47623a5b-a978-4e1c-9eab-3c139807aa88_SetDate">
    <vt:lpwstr>2020-01-03T09:12:19.0247608Z</vt:lpwstr>
  </property>
  <property fmtid="{D5CDD505-2E9C-101B-9397-08002B2CF9AE}" pid="6" name="MSIP_Label_47623a5b-a978-4e1c-9eab-3c139807aa88_Name">
    <vt:lpwstr>Intern</vt:lpwstr>
  </property>
  <property fmtid="{D5CDD505-2E9C-101B-9397-08002B2CF9AE}" pid="7" name="MSIP_Label_47623a5b-a978-4e1c-9eab-3c139807aa88_Application">
    <vt:lpwstr>Microsoft Azure Information Protection</vt:lpwstr>
  </property>
  <property fmtid="{D5CDD505-2E9C-101B-9397-08002B2CF9AE}" pid="8" name="MSIP_Label_47623a5b-a978-4e1c-9eab-3c139807aa88_ActionId">
    <vt:lpwstr>0a3077f0-11d1-4124-bdad-c545d17cb2f8</vt:lpwstr>
  </property>
  <property fmtid="{D5CDD505-2E9C-101B-9397-08002B2CF9AE}" pid="9" name="MSIP_Label_47623a5b-a978-4e1c-9eab-3c139807aa88_Extended_MSFT_Method">
    <vt:lpwstr>Automatic</vt:lpwstr>
  </property>
  <property fmtid="{D5CDD505-2E9C-101B-9397-08002B2CF9AE}" pid="10" name="MSIP_Label_a6bbb656-d874-4510-9dac-108758d8ee49_Enabled">
    <vt:lpwstr>True</vt:lpwstr>
  </property>
  <property fmtid="{D5CDD505-2E9C-101B-9397-08002B2CF9AE}" pid="11" name="MSIP_Label_a6bbb656-d874-4510-9dac-108758d8ee49_SiteId">
    <vt:lpwstr>491e8cc4-2204-4312-8565-17f85046df01</vt:lpwstr>
  </property>
  <property fmtid="{D5CDD505-2E9C-101B-9397-08002B2CF9AE}" pid="12" name="MSIP_Label_a6bbb656-d874-4510-9dac-108758d8ee49_Owner">
    <vt:lpwstr>christine.c.olsen@sb1telemark.no</vt:lpwstr>
  </property>
  <property fmtid="{D5CDD505-2E9C-101B-9397-08002B2CF9AE}" pid="13" name="MSIP_Label_a6bbb656-d874-4510-9dac-108758d8ee49_SetDate">
    <vt:lpwstr>2020-01-03T09:12:19.0247608Z</vt:lpwstr>
  </property>
  <property fmtid="{D5CDD505-2E9C-101B-9397-08002B2CF9AE}" pid="14" name="MSIP_Label_a6bbb656-d874-4510-9dac-108758d8ee49_Name">
    <vt:lpwstr>Intern</vt:lpwstr>
  </property>
  <property fmtid="{D5CDD505-2E9C-101B-9397-08002B2CF9AE}" pid="15" name="MSIP_Label_a6bbb656-d874-4510-9dac-108758d8ee49_Application">
    <vt:lpwstr>Microsoft Azure Information Protection</vt:lpwstr>
  </property>
  <property fmtid="{D5CDD505-2E9C-101B-9397-08002B2CF9AE}" pid="16" name="MSIP_Label_a6bbb656-d874-4510-9dac-108758d8ee49_ActionId">
    <vt:lpwstr>0a3077f0-11d1-4124-bdad-c545d17cb2f8</vt:lpwstr>
  </property>
  <property fmtid="{D5CDD505-2E9C-101B-9397-08002B2CF9AE}" pid="17" name="MSIP_Label_a6bbb656-d874-4510-9dac-108758d8ee49_Parent">
    <vt:lpwstr>47623a5b-a978-4e1c-9eab-3c139807aa88</vt:lpwstr>
  </property>
  <property fmtid="{D5CDD505-2E9C-101B-9397-08002B2CF9AE}" pid="18" name="MSIP_Label_a6bbb656-d874-4510-9dac-108758d8ee49_Extended_MSFT_Method">
    <vt:lpwstr>Automatic</vt:lpwstr>
  </property>
  <property fmtid="{D5CDD505-2E9C-101B-9397-08002B2CF9AE}" pid="19" name="Sensitivity">
    <vt:lpwstr>Intern Intern</vt:lpwstr>
  </property>
</Properties>
</file>