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Kredittstyring\Koronotiltak og info\"/>
    </mc:Choice>
  </mc:AlternateContent>
  <xr:revisionPtr revIDLastSave="0" documentId="8_{76D254D4-A2EC-48EF-9621-E2F98B20B507}" xr6:coauthVersionLast="46" xr6:coauthVersionMax="46" xr10:uidLastSave="{00000000-0000-0000-0000-000000000000}"/>
  <workbookProtection workbookAlgorithmName="SHA-512" workbookHashValue="tV8hQI0Q8R16OmfGWVnT9bZDrD5iH8rEcbtV2rgyYG+bNqk4fbPuy8xXbGoYNMhjOiQZRQ/WgXSpL/LAyXTSMQ==" workbookSaltValue="nML6b2lPPTvywmMqcDAV+w==" workbookSpinCount="100000" lockStructure="1"/>
  <bookViews>
    <workbookView xWindow="-28920" yWindow="-5730" windowWidth="29040" windowHeight="15840" activeTab="2" xr2:uid="{A94885D5-349B-41EB-AD93-E912C03FD61A}"/>
  </bookViews>
  <sheets>
    <sheet name="6 mnd avdragsfrihet" sheetId="4" r:id="rId1"/>
    <sheet name="9 mnd avdragsfrihet" sheetId="3" r:id="rId2"/>
    <sheet name="12 mnd avdragsfrihet" sheetId="1" r:id="rId3"/>
    <sheet name="perioder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Q15" i="4"/>
  <c r="R15" i="4"/>
  <c r="I15" i="4"/>
  <c r="I18" i="4" s="1"/>
  <c r="I28" i="4"/>
  <c r="H28" i="4"/>
  <c r="G28" i="4"/>
  <c r="F28" i="4"/>
  <c r="E28" i="4"/>
  <c r="D28" i="4"/>
  <c r="C17" i="4"/>
  <c r="P15" i="4"/>
  <c r="O15" i="4"/>
  <c r="N15" i="4"/>
  <c r="M15" i="4"/>
  <c r="L15" i="4"/>
  <c r="K15" i="4"/>
  <c r="J15" i="4"/>
  <c r="H15" i="4"/>
  <c r="H18" i="4" s="1"/>
  <c r="G15" i="4"/>
  <c r="G18" i="4" s="1"/>
  <c r="F15" i="4"/>
  <c r="F18" i="4" s="1"/>
  <c r="E15" i="4"/>
  <c r="E18" i="4" s="1"/>
  <c r="D15" i="4"/>
  <c r="D18" i="4" s="1"/>
  <c r="D20" i="4" s="1"/>
  <c r="D8" i="4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L28" i="3"/>
  <c r="K28" i="3"/>
  <c r="J28" i="3"/>
  <c r="I28" i="3"/>
  <c r="H28" i="3"/>
  <c r="G28" i="3"/>
  <c r="F28" i="3"/>
  <c r="E28" i="3"/>
  <c r="D28" i="3"/>
  <c r="C17" i="3"/>
  <c r="S15" i="3"/>
  <c r="R15" i="3"/>
  <c r="Q15" i="3"/>
  <c r="P15" i="3"/>
  <c r="O15" i="3"/>
  <c r="N15" i="3"/>
  <c r="M15" i="3"/>
  <c r="L15" i="3"/>
  <c r="L18" i="3" s="1"/>
  <c r="K15" i="3"/>
  <c r="K18" i="3" s="1"/>
  <c r="J15" i="3"/>
  <c r="J18" i="3" s="1"/>
  <c r="I15" i="3"/>
  <c r="I18" i="3" s="1"/>
  <c r="H15" i="3"/>
  <c r="H18" i="3" s="1"/>
  <c r="G15" i="3"/>
  <c r="G18" i="3" s="1"/>
  <c r="F15" i="3"/>
  <c r="F18" i="3" s="1"/>
  <c r="E15" i="3"/>
  <c r="E18" i="3" s="1"/>
  <c r="D15" i="3"/>
  <c r="D18" i="3" s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4" l="1"/>
  <c r="R8" i="4" s="1"/>
  <c r="S8" i="4" s="1"/>
  <c r="C25" i="3"/>
  <c r="Q8" i="3"/>
  <c r="P29" i="3"/>
  <c r="C25" i="4"/>
  <c r="J29" i="4"/>
  <c r="E20" i="4"/>
  <c r="F20" i="4" s="1"/>
  <c r="G20" i="4" s="1"/>
  <c r="H20" i="4" s="1"/>
  <c r="I20" i="4" s="1"/>
  <c r="E20" i="3"/>
  <c r="F20" i="3" s="1"/>
  <c r="G20" i="3" s="1"/>
  <c r="H20" i="3" s="1"/>
  <c r="I20" i="3" s="1"/>
  <c r="J20" i="3" s="1"/>
  <c r="K20" i="3" s="1"/>
  <c r="L20" i="3" s="1"/>
  <c r="M29" i="3"/>
  <c r="M28" i="3"/>
  <c r="R8" i="3" l="1"/>
  <c r="Q29" i="3"/>
  <c r="M30" i="3"/>
  <c r="M32" i="3" s="1"/>
  <c r="J28" i="4"/>
  <c r="C24" i="4"/>
  <c r="C26" i="4" s="1"/>
  <c r="N29" i="3"/>
  <c r="N28" i="3"/>
  <c r="C24" i="3"/>
  <c r="C26" i="3" s="1"/>
  <c r="S8" i="3" l="1"/>
  <c r="S29" i="3" s="1"/>
  <c r="R29" i="3"/>
  <c r="L29" i="4"/>
  <c r="K29" i="4"/>
  <c r="K28" i="4"/>
  <c r="J30" i="4"/>
  <c r="J32" i="4" s="1"/>
  <c r="N30" i="3"/>
  <c r="N32" i="3" s="1"/>
  <c r="O28" i="3"/>
  <c r="O29" i="3"/>
  <c r="L28" i="4" l="1"/>
  <c r="L30" i="4" s="1"/>
  <c r="M29" i="4"/>
  <c r="K30" i="4"/>
  <c r="K32" i="4" s="1"/>
  <c r="O30" i="3"/>
  <c r="O32" i="3" s="1"/>
  <c r="P28" i="3"/>
  <c r="M28" i="4" l="1"/>
  <c r="M30" i="4" s="1"/>
  <c r="N29" i="4"/>
  <c r="L32" i="4"/>
  <c r="Q28" i="3"/>
  <c r="P30" i="3"/>
  <c r="P32" i="3" s="1"/>
  <c r="N28" i="4" l="1"/>
  <c r="N30" i="4" s="1"/>
  <c r="O29" i="4"/>
  <c r="M32" i="4"/>
  <c r="R28" i="3"/>
  <c r="Q30" i="3"/>
  <c r="Q32" i="3" s="1"/>
  <c r="S28" i="3" l="1"/>
  <c r="O28" i="4"/>
  <c r="O30" i="4" s="1"/>
  <c r="P29" i="4"/>
  <c r="N32" i="4"/>
  <c r="R30" i="3"/>
  <c r="R32" i="3" s="1"/>
  <c r="S30" i="3" l="1"/>
  <c r="S32" i="3" s="1"/>
  <c r="Q29" i="4"/>
  <c r="P28" i="4"/>
  <c r="P30" i="4" s="1"/>
  <c r="O32" i="4"/>
  <c r="Q28" i="4" l="1"/>
  <c r="Q30" i="4" s="1"/>
  <c r="P32" i="4"/>
  <c r="M15" i="1"/>
  <c r="M18" i="1" s="1"/>
  <c r="N15" i="1"/>
  <c r="N18" i="1" s="1"/>
  <c r="O15" i="1"/>
  <c r="O18" i="1" s="1"/>
  <c r="M28" i="1"/>
  <c r="N28" i="1"/>
  <c r="O28" i="1"/>
  <c r="R29" i="4" l="1"/>
  <c r="R28" i="4"/>
  <c r="Q32" i="4"/>
  <c r="C17" i="1"/>
  <c r="V15" i="1"/>
  <c r="D8" i="1"/>
  <c r="E8" i="1" s="1"/>
  <c r="F8" i="1" s="1"/>
  <c r="G8" i="1" s="1"/>
  <c r="H8" i="1" s="1"/>
  <c r="I8" i="1" s="1"/>
  <c r="J8" i="1" s="1"/>
  <c r="K8" i="1" s="1"/>
  <c r="L8" i="1" s="1"/>
  <c r="R30" i="4" l="1"/>
  <c r="R32" i="4" s="1"/>
  <c r="S28" i="4"/>
  <c r="S29" i="4"/>
  <c r="M8" i="1"/>
  <c r="N8" i="1" s="1"/>
  <c r="O8" i="1" s="1"/>
  <c r="P8" i="1" s="1"/>
  <c r="E28" i="1"/>
  <c r="F28" i="1"/>
  <c r="G28" i="1"/>
  <c r="H28" i="1"/>
  <c r="I28" i="1"/>
  <c r="J28" i="1"/>
  <c r="K28" i="1"/>
  <c r="L28" i="1"/>
  <c r="D28" i="1"/>
  <c r="Q8" i="1" l="1"/>
  <c r="P29" i="1"/>
  <c r="S30" i="4"/>
  <c r="S32" i="4" s="1"/>
  <c r="P28" i="1"/>
  <c r="C25" i="1"/>
  <c r="R8" i="1" l="1"/>
  <c r="Q29" i="1"/>
  <c r="Q28" i="1"/>
  <c r="U15" i="1"/>
  <c r="T15" i="1"/>
  <c r="S15" i="1"/>
  <c r="R15" i="1"/>
  <c r="Q15" i="1"/>
  <c r="S8" i="1" l="1"/>
  <c r="R29" i="1"/>
  <c r="R28" i="1"/>
  <c r="Q30" i="1"/>
  <c r="E15" i="1"/>
  <c r="E18" i="1" s="1"/>
  <c r="F15" i="1"/>
  <c r="F18" i="1" s="1"/>
  <c r="G15" i="1"/>
  <c r="G18" i="1" s="1"/>
  <c r="H15" i="1"/>
  <c r="H18" i="1" s="1"/>
  <c r="I15" i="1"/>
  <c r="I18" i="1" s="1"/>
  <c r="J15" i="1"/>
  <c r="J18" i="1" s="1"/>
  <c r="K15" i="1"/>
  <c r="K18" i="1" s="1"/>
  <c r="L15" i="1"/>
  <c r="L18" i="1" s="1"/>
  <c r="P15" i="1"/>
  <c r="P30" i="1" s="1"/>
  <c r="D15" i="1"/>
  <c r="D18" i="1" s="1"/>
  <c r="D20" i="1" s="1"/>
  <c r="T8" i="1" l="1"/>
  <c r="S29" i="1"/>
  <c r="R30" i="1"/>
  <c r="S28" i="1"/>
  <c r="E20" i="1"/>
  <c r="F20" i="1" s="1"/>
  <c r="G20" i="1" s="1"/>
  <c r="H20" i="1" s="1"/>
  <c r="I20" i="1" s="1"/>
  <c r="J20" i="1" s="1"/>
  <c r="K20" i="1" s="1"/>
  <c r="L20" i="1" s="1"/>
  <c r="S30" i="1" l="1"/>
  <c r="U8" i="1"/>
  <c r="T29" i="1"/>
  <c r="T28" i="1"/>
  <c r="M20" i="1"/>
  <c r="N20" i="1" s="1"/>
  <c r="O20" i="1" s="1"/>
  <c r="P32" i="1" s="1"/>
  <c r="C24" i="1" l="1"/>
  <c r="C26" i="1" s="1"/>
  <c r="Q32" i="1"/>
  <c r="R32" i="1" s="1"/>
  <c r="S32" i="1" s="1"/>
  <c r="V8" i="1"/>
  <c r="V29" i="1" s="1"/>
  <c r="U29" i="1"/>
  <c r="T30" i="1"/>
  <c r="U28" i="1"/>
  <c r="U30" i="1" l="1"/>
  <c r="T32" i="1"/>
  <c r="V28" i="1"/>
  <c r="U32" i="1" l="1"/>
  <c r="V30" i="1"/>
  <c r="V32" i="1" l="1"/>
</calcChain>
</file>

<file path=xl/sharedStrings.xml><?xml version="1.0" encoding="utf-8"?>
<sst xmlns="http://schemas.openxmlformats.org/spreadsheetml/2006/main" count="133" uniqueCount="48">
  <si>
    <t>Betaling av lønn</t>
  </si>
  <si>
    <t>Betaling av husleie</t>
  </si>
  <si>
    <t>Betaling av skatt og offentlige avgifter</t>
  </si>
  <si>
    <t>Sum</t>
  </si>
  <si>
    <t>År - måned</t>
  </si>
  <si>
    <t>Budsjettmodell likviditet</t>
  </si>
  <si>
    <t>Navn/foretak:</t>
  </si>
  <si>
    <t>Betaling av renter og avdrag ekskl. likviditetslån</t>
  </si>
  <si>
    <t>Beregnet likviditetsbehov (-)</t>
  </si>
  <si>
    <t>2. Betjeningsevne etter avdragsfri periode</t>
  </si>
  <si>
    <t>nn, xx.xx.2020</t>
  </si>
  <si>
    <t>Kommentarer</t>
  </si>
  <si>
    <t>Utfylt av, dato</t>
  </si>
  <si>
    <t>Betaling av renter likviditetslån</t>
  </si>
  <si>
    <t>Betaling av avdrag likviditetslån</t>
  </si>
  <si>
    <t>Innbetalinger fra salg</t>
  </si>
  <si>
    <t>Betaling av vareinnkjøp</t>
  </si>
  <si>
    <t>Betaling av andre utgifter (strøm, kom. avgifter, etc.)</t>
  </si>
  <si>
    <t>Omsøkt likviditetslån</t>
  </si>
  <si>
    <t xml:space="preserve">Reserve </t>
  </si>
  <si>
    <t>Høyeste likviditetsbehov i den avdragsfri perioden</t>
  </si>
  <si>
    <t>AKKUMULERT BEHOV</t>
  </si>
  <si>
    <t>Org. nr:</t>
  </si>
  <si>
    <t>1. Likviditetsbehov</t>
  </si>
  <si>
    <t xml:space="preserve">  Felter til utfylling obligatorisk (avdragsfri periode likviditetslån)</t>
  </si>
  <si>
    <t>Likviditet etter avdragsfri periode</t>
  </si>
  <si>
    <t>AKKUMULERT LIKVIDITET etter betjening av likviditetslån</t>
  </si>
  <si>
    <t>Velg omsøkt utbetalingstidspunkt (måned)</t>
  </si>
  <si>
    <t>Q2 2023</t>
  </si>
  <si>
    <t>Q4 2022</t>
  </si>
  <si>
    <t>Q1 2023</t>
  </si>
  <si>
    <t>Likviditetsreserve ved månedsslutt før mottak av likviditetslån</t>
  </si>
  <si>
    <t>Løpetid</t>
  </si>
  <si>
    <t>Løpetid (år)</t>
  </si>
  <si>
    <t xml:space="preserve">  Obligatorisk utfylling etter avdragsfri periode (betjeningsanalyse)</t>
  </si>
  <si>
    <t>Renter og gebyrer likviditetslån i avdragsfri periode</t>
  </si>
  <si>
    <t>HVIS(U8="Q2 2023";"Q3 2023";HVIS(U8="Q4 2023";"Q1 2024";HVIS(U8="Q1 2023";"Q2 2023";HVIS(U8="Q4 2022";"Q1 2023";HVIS(U8="Q3 2022";"Q4 2022";HVIS(U8="Q1 2022";"Q2 2022";HVIS(U8="Q4 2021";"Q1 2022";HVIS(U8="Q2 2022";"Q3 2022";HVIS(U8=44440;"Q4 2021";HVIS(U8=44531;"Q1 2022";HVIS(U8=44621;"Q2 2022";DAG.ETTER(U8;1))))))))))))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</si>
  <si>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</si>
  <si>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</si>
  <si>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</si>
  <si>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</si>
  <si>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</si>
  <si>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</si>
  <si>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</si>
  <si>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</si>
  <si>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</si>
  <si>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</si>
  <si>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nn, xx.xx.2021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</si>
</sst>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-414]mmmm\ yyyy;@"/>
    <numFmt numFmtId="166" formatCode="yyyy\-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0" fillId="2" borderId="2" xfId="1" applyNumberFormat="1" applyFont="1" applyFill="1" applyBorder="1" applyProtection="1">
      <protection locked="0"/>
    </xf>
    <xf numFmtId="164" fontId="0" fillId="5" borderId="2" xfId="1" applyNumberFormat="1" applyFont="1" applyFill="1" applyBorder="1" applyProtection="1">
      <protection locked="0"/>
    </xf>
    <xf numFmtId="0" fontId="0" fillId="2" borderId="6" xfId="0" applyFill="1" applyBorder="1" applyProtection="1"/>
    <xf numFmtId="0" fontId="0" fillId="5" borderId="1" xfId="0" applyFill="1" applyBorder="1" applyProtection="1"/>
    <xf numFmtId="0" fontId="0" fillId="4" borderId="0" xfId="0" applyFill="1" applyProtection="1"/>
    <xf numFmtId="164" fontId="3" fillId="4" borderId="0" xfId="0" applyNumberFormat="1" applyFont="1" applyFill="1" applyProtection="1"/>
    <xf numFmtId="38" fontId="3" fillId="4" borderId="0" xfId="0" applyNumberFormat="1" applyFont="1" applyFill="1" applyProtection="1"/>
    <xf numFmtId="0" fontId="5" fillId="2" borderId="0" xfId="0" applyFont="1" applyFill="1" applyAlignment="1" applyProtection="1">
      <alignment horizontal="left" vertical="top" wrapText="1"/>
    </xf>
    <xf numFmtId="0" fontId="0" fillId="2" borderId="0" xfId="0" applyFont="1" applyFill="1" applyAlignment="1" applyProtection="1">
      <alignment vertical="top"/>
    </xf>
    <xf numFmtId="0" fontId="0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0" fontId="3" fillId="4" borderId="0" xfId="0" applyFont="1" applyFill="1" applyProtection="1"/>
    <xf numFmtId="164" fontId="0" fillId="4" borderId="0" xfId="1" applyNumberFormat="1" applyFont="1" applyFill="1" applyBorder="1" applyProtection="1"/>
    <xf numFmtId="0" fontId="0" fillId="4" borderId="0" xfId="0" applyFill="1" applyBorder="1" applyProtection="1"/>
    <xf numFmtId="38" fontId="0" fillId="4" borderId="0" xfId="0" applyNumberFormat="1" applyFont="1" applyFill="1" applyProtection="1"/>
    <xf numFmtId="164" fontId="3" fillId="2" borderId="0" xfId="1" applyNumberFormat="1" applyFont="1" applyFill="1" applyBorder="1" applyProtection="1">
      <protection locked="0"/>
    </xf>
    <xf numFmtId="0" fontId="4" fillId="4" borderId="0" xfId="0" applyFont="1" applyFill="1" applyProtection="1"/>
    <xf numFmtId="0" fontId="0" fillId="0" borderId="0" xfId="0" applyProtection="1"/>
    <xf numFmtId="0" fontId="2" fillId="3" borderId="0" xfId="0" applyFont="1" applyFill="1" applyProtection="1"/>
    <xf numFmtId="0" fontId="3" fillId="6" borderId="0" xfId="0" applyFont="1" applyFill="1" applyProtection="1"/>
    <xf numFmtId="0" fontId="6" fillId="6" borderId="0" xfId="0" applyFont="1" applyFill="1" applyProtection="1"/>
    <xf numFmtId="38" fontId="0" fillId="6" borderId="0" xfId="0" applyNumberFormat="1" applyFill="1" applyBorder="1" applyProtection="1"/>
    <xf numFmtId="38" fontId="0" fillId="6" borderId="0" xfId="0" applyNumberFormat="1" applyFont="1" applyFill="1" applyBorder="1" applyProtection="1"/>
    <xf numFmtId="0" fontId="0" fillId="6" borderId="0" xfId="0" applyFill="1" applyProtection="1"/>
    <xf numFmtId="38" fontId="0" fillId="6" borderId="0" xfId="0" applyNumberFormat="1" applyFill="1" applyProtection="1"/>
    <xf numFmtId="38" fontId="0" fillId="4" borderId="0" xfId="0" applyNumberFormat="1" applyFill="1" applyProtection="1"/>
    <xf numFmtId="165" fontId="0" fillId="4" borderId="0" xfId="0" applyNumberFormat="1" applyFill="1" applyProtection="1"/>
    <xf numFmtId="165" fontId="0" fillId="0" borderId="0" xfId="0" applyNumberFormat="1" applyAlignment="1">
      <alignment horizontal="left"/>
    </xf>
    <xf numFmtId="166" fontId="2" fillId="3" borderId="0" xfId="0" applyNumberFormat="1" applyFont="1" applyFill="1" applyAlignment="1" applyProtection="1">
      <alignment horizontal="right"/>
    </xf>
    <xf numFmtId="0" fontId="0" fillId="4" borderId="0" xfId="0" applyNumberFormat="1" applyFill="1" applyProtection="1"/>
    <xf numFmtId="0" fontId="7" fillId="4" borderId="0" xfId="0" applyFont="1" applyFill="1" applyProtection="1"/>
    <xf numFmtId="165" fontId="0" fillId="2" borderId="7" xfId="0" applyNumberFormat="1" applyFill="1" applyBorder="1" applyProtection="1">
      <protection locked="0"/>
    </xf>
    <xf numFmtId="164" fontId="0" fillId="4" borderId="0" xfId="1" applyNumberFormat="1" applyFont="1" applyFill="1" applyProtection="1"/>
    <xf numFmtId="164" fontId="0" fillId="5" borderId="0" xfId="1" applyNumberFormat="1" applyFont="1" applyFill="1" applyBorder="1" applyProtection="1">
      <protection locked="0"/>
    </xf>
    <xf numFmtId="14" fontId="0" fillId="0" borderId="0" xfId="0" applyNumberFormat="1"/>
    <xf numFmtId="164" fontId="0" fillId="2" borderId="8" xfId="1" applyNumberFormat="1" applyFont="1" applyFill="1" applyBorder="1" applyProtection="1">
      <protection locked="0"/>
    </xf>
    <xf numFmtId="164" fontId="0" fillId="2" borderId="9" xfId="1" applyNumberFormat="1" applyFont="1" applyFill="1" applyBorder="1" applyProtection="1">
      <protection locked="0"/>
    </xf>
    <xf numFmtId="164" fontId="0" fillId="2" borderId="10" xfId="1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18"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auto="1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363A-AA2D-4A2E-AA12-4CF7548B8F8B}">
  <sheetPr codeName="Ark1">
    <pageSetUpPr fitToPage="1"/>
  </sheetPr>
  <dimension ref="A1:S53"/>
  <sheetViews>
    <sheetView showGridLines="0" zoomScaleNormal="100" zoomScaleSheetLayoutView="100" workbookViewId="0">
      <selection activeCell="E20" sqref="E20"/>
    </sheetView>
  </sheetViews>
  <sheetFormatPr baseColWidth="10" defaultRowHeight="15" x14ac:dyDescent="0.25"/>
  <cols>
    <col min="1" max="1" width="9.28515625" style="18" customWidth="1"/>
    <col min="2" max="2" width="47.140625" style="18" customWidth="1"/>
    <col min="3" max="3" width="17.42578125" style="18" customWidth="1"/>
    <col min="4" max="4" width="16.28515625" style="18" customWidth="1"/>
    <col min="5" max="15" width="12.85546875" style="18" customWidth="1"/>
    <col min="16" max="19" width="13" style="18" customWidth="1"/>
    <col min="20" max="16384" width="11.42578125" style="18"/>
  </cols>
  <sheetData>
    <row r="1" spans="1:19" ht="46.5" x14ac:dyDescent="0.7">
      <c r="A1" s="17" t="s">
        <v>5</v>
      </c>
      <c r="B1" s="1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3"/>
      <c r="B3" s="5" t="s">
        <v>24</v>
      </c>
      <c r="C3" s="5"/>
      <c r="D3" s="5"/>
      <c r="E3" s="5"/>
      <c r="F3" s="5"/>
      <c r="G3" s="5"/>
      <c r="H3" s="5" t="s">
        <v>6</v>
      </c>
      <c r="I3" s="39"/>
      <c r="J3" s="40"/>
      <c r="K3" s="41"/>
      <c r="L3" s="5"/>
      <c r="M3" s="5"/>
      <c r="N3" s="5"/>
      <c r="O3" s="5"/>
      <c r="P3" s="5"/>
      <c r="Q3" s="5"/>
      <c r="R3" s="5"/>
      <c r="S3" s="5"/>
    </row>
    <row r="4" spans="1:19" x14ac:dyDescent="0.25">
      <c r="A4" s="4"/>
      <c r="B4" s="5" t="s">
        <v>34</v>
      </c>
      <c r="C4" s="5"/>
      <c r="D4" s="5"/>
      <c r="E4" s="5"/>
      <c r="F4" s="5"/>
      <c r="G4" s="5"/>
      <c r="H4" s="5" t="s">
        <v>22</v>
      </c>
      <c r="I4" s="39"/>
      <c r="J4" s="40"/>
      <c r="K4" s="41"/>
      <c r="L4" s="30"/>
      <c r="M4" s="30"/>
      <c r="N4" s="30"/>
      <c r="O4" s="30"/>
      <c r="P4" s="30"/>
      <c r="Q4" s="30"/>
      <c r="R4" s="30"/>
      <c r="S4" s="30"/>
    </row>
    <row r="5" spans="1:19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 x14ac:dyDescent="0.3">
      <c r="A6" s="12" t="s">
        <v>27</v>
      </c>
      <c r="B6" s="5"/>
      <c r="C6" s="5"/>
      <c r="D6" s="32">
        <v>44682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19" t="s">
        <v>4</v>
      </c>
      <c r="B8" s="19"/>
      <c r="C8" s="19"/>
      <c r="D8" s="29">
        <f>D6</f>
        <v>44682</v>
      </c>
      <c r="E8" s="29">
        <f>EDATE(D8,1)</f>
        <v>44713</v>
      </c>
      <c r="F8" s="29">
        <f t="shared" ref="F8:I8" si="0">EDATE(E8,1)</f>
        <v>44743</v>
      </c>
      <c r="G8" s="29">
        <f t="shared" si="0"/>
        <v>44774</v>
      </c>
      <c r="H8" s="29">
        <f t="shared" si="0"/>
        <v>44805</v>
      </c>
      <c r="I8" s="29">
        <f t="shared" si="0"/>
        <v>44835</v>
      </c>
      <c r="J8" s="29">
        <f t="shared" ref="J8" si="1">EDATE(I8,1)</f>
        <v>44866</v>
      </c>
      <c r="K8" s="29">
        <f t="shared" ref="K8" si="2">EDATE(J8,1)</f>
        <v>44896</v>
      </c>
      <c r="L8" s="29">
        <f t="shared" ref="L8" si="3">EDATE(K8,1)</f>
        <v>44927</v>
      </c>
      <c r="M8" s="29">
        <f t="shared" ref="M8" si="4">EDATE(L8,1)</f>
        <v>44958</v>
      </c>
      <c r="N8" s="29">
        <f t="shared" ref="N8" si="5">EDATE(M8,1)</f>
        <v>44986</v>
      </c>
      <c r="O8" s="29">
        <f t="shared" ref="O8" si="6">EDATE(N8,1)</f>
        <v>45017</v>
      </c>
      <c r="P8" s="29">
        <f>VLOOKUP(O8,perioder!$B$16:$C$38,2,FALSE)</f>
        <v>45047</v>
      </c>
      <c r="Q8" s="29">
        <f>VLOOKUP(P8,perioder!$B$17:$C$38,2,FALSE)</f>
        <v>45078</v>
      </c>
      <c r="R8" s="29" t="str">
        <f>VLOOKUP(Q8,perioder!$B$17:$C$38,2,FALSE)</f>
        <v>Q3 2023</v>
      </c>
      <c r="S8" s="29" t="str">
        <f>VLOOKUP(R8,perioder!$B$17:$C$38,2,FALSE)</f>
        <v>Q4 2023</v>
      </c>
    </row>
    <row r="9" spans="1:19" x14ac:dyDescent="0.25">
      <c r="A9" s="5" t="s">
        <v>15</v>
      </c>
      <c r="B9" s="5"/>
      <c r="C9" s="5"/>
      <c r="D9" s="1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34"/>
      <c r="R9" s="34"/>
      <c r="S9" s="34"/>
    </row>
    <row r="10" spans="1:19" x14ac:dyDescent="0.25">
      <c r="A10" s="5" t="s">
        <v>16</v>
      </c>
      <c r="B10" s="5"/>
      <c r="C10" s="5"/>
      <c r="D10" s="1"/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34"/>
      <c r="R10" s="34"/>
      <c r="S10" s="34"/>
    </row>
    <row r="11" spans="1:19" x14ac:dyDescent="0.25">
      <c r="A11" s="5" t="s">
        <v>0</v>
      </c>
      <c r="B11" s="5"/>
      <c r="C11" s="5"/>
      <c r="D11" s="1"/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34"/>
      <c r="R11" s="34"/>
      <c r="S11" s="34"/>
    </row>
    <row r="12" spans="1:19" x14ac:dyDescent="0.25">
      <c r="A12" s="5" t="s">
        <v>1</v>
      </c>
      <c r="B12" s="5"/>
      <c r="C12" s="5"/>
      <c r="D12" s="1"/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34"/>
      <c r="R12" s="34"/>
      <c r="S12" s="34"/>
    </row>
    <row r="13" spans="1:19" x14ac:dyDescent="0.25">
      <c r="A13" s="5" t="s">
        <v>2</v>
      </c>
      <c r="B13" s="5"/>
      <c r="C13" s="5"/>
      <c r="D13" s="1"/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34"/>
      <c r="R13" s="34"/>
      <c r="S13" s="34"/>
    </row>
    <row r="14" spans="1:19" x14ac:dyDescent="0.25">
      <c r="A14" s="5" t="s">
        <v>17</v>
      </c>
      <c r="B14" s="5"/>
      <c r="C14" s="5"/>
      <c r="D14" s="1"/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34"/>
      <c r="R14" s="34"/>
      <c r="S14" s="34"/>
    </row>
    <row r="15" spans="1:19" x14ac:dyDescent="0.25">
      <c r="A15" s="12" t="s">
        <v>3</v>
      </c>
      <c r="B15" s="12"/>
      <c r="C15" s="12"/>
      <c r="D15" s="7">
        <f>+D9-D10-D11-D12-D13-D14</f>
        <v>0</v>
      </c>
      <c r="E15" s="7">
        <f t="shared" ref="E15:R15" si="7">+E9-E10-E11-E12-E13-E14</f>
        <v>0</v>
      </c>
      <c r="F15" s="7">
        <f t="shared" si="7"/>
        <v>0</v>
      </c>
      <c r="G15" s="7">
        <f t="shared" si="7"/>
        <v>0</v>
      </c>
      <c r="H15" s="7">
        <f t="shared" si="7"/>
        <v>0</v>
      </c>
      <c r="I15" s="7">
        <f t="shared" si="7"/>
        <v>0</v>
      </c>
      <c r="J15" s="7">
        <f t="shared" si="7"/>
        <v>0</v>
      </c>
      <c r="K15" s="7">
        <f t="shared" si="7"/>
        <v>0</v>
      </c>
      <c r="L15" s="7">
        <f t="shared" si="7"/>
        <v>0</v>
      </c>
      <c r="M15" s="7">
        <f t="shared" si="7"/>
        <v>0</v>
      </c>
      <c r="N15" s="7">
        <f t="shared" si="7"/>
        <v>0</v>
      </c>
      <c r="O15" s="7">
        <f t="shared" si="7"/>
        <v>0</v>
      </c>
      <c r="P15" s="7">
        <f t="shared" si="7"/>
        <v>0</v>
      </c>
      <c r="Q15" s="7">
        <f t="shared" si="7"/>
        <v>0</v>
      </c>
      <c r="R15" s="7">
        <f t="shared" si="7"/>
        <v>0</v>
      </c>
      <c r="S15" s="7"/>
    </row>
    <row r="16" spans="1:19" x14ac:dyDescent="0.25">
      <c r="A16" s="5" t="s">
        <v>7</v>
      </c>
      <c r="B16" s="5"/>
      <c r="C16" s="5"/>
      <c r="D16" s="1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34"/>
      <c r="R16" s="34"/>
      <c r="S16" s="34"/>
    </row>
    <row r="17" spans="1:19" x14ac:dyDescent="0.25">
      <c r="A17" s="5" t="s">
        <v>31</v>
      </c>
      <c r="B17" s="5"/>
      <c r="C17" s="27">
        <f>EDATE(D6,-1)</f>
        <v>44652</v>
      </c>
      <c r="D17" s="1"/>
      <c r="E17" s="3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12" t="s">
        <v>8</v>
      </c>
      <c r="B18" s="12"/>
      <c r="C18" s="12"/>
      <c r="D18" s="15">
        <f>+D15-D16+D17</f>
        <v>0</v>
      </c>
      <c r="E18" s="15">
        <f>+E15-E16</f>
        <v>0</v>
      </c>
      <c r="F18" s="15">
        <f t="shared" ref="F18:I18" si="8">+F15-F16</f>
        <v>0</v>
      </c>
      <c r="G18" s="15">
        <f t="shared" si="8"/>
        <v>0</v>
      </c>
      <c r="H18" s="15">
        <f t="shared" si="8"/>
        <v>0</v>
      </c>
      <c r="I18" s="15">
        <f t="shared" si="8"/>
        <v>0</v>
      </c>
      <c r="J18" s="6"/>
      <c r="K18" s="6"/>
      <c r="L18" s="6"/>
      <c r="M18" s="6"/>
      <c r="N18" s="6"/>
      <c r="O18" s="6"/>
      <c r="P18" s="5"/>
      <c r="Q18" s="5"/>
      <c r="R18" s="5"/>
      <c r="S18" s="5"/>
    </row>
    <row r="19" spans="1:19" ht="5.25" customHeight="1" x14ac:dyDescent="0.25">
      <c r="A19" s="12"/>
      <c r="B19" s="12"/>
      <c r="C19" s="1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Q19" s="5"/>
      <c r="R19" s="5"/>
      <c r="S19" s="5"/>
    </row>
    <row r="20" spans="1:19" x14ac:dyDescent="0.25">
      <c r="A20" s="12" t="s">
        <v>21</v>
      </c>
      <c r="B20" s="12"/>
      <c r="C20" s="12"/>
      <c r="D20" s="7">
        <f>+D18</f>
        <v>0</v>
      </c>
      <c r="E20" s="7">
        <f>+D20+E18</f>
        <v>0</v>
      </c>
      <c r="F20" s="7">
        <f t="shared" ref="F20:I20" si="9">+E20+F18</f>
        <v>0</v>
      </c>
      <c r="G20" s="7">
        <f t="shared" si="9"/>
        <v>0</v>
      </c>
      <c r="H20" s="7">
        <f t="shared" si="9"/>
        <v>0</v>
      </c>
      <c r="I20" s="7">
        <f t="shared" si="9"/>
        <v>0</v>
      </c>
      <c r="J20" s="6"/>
      <c r="K20" s="6"/>
      <c r="L20" s="6"/>
      <c r="M20" s="6"/>
      <c r="N20" s="6"/>
      <c r="O20" s="6"/>
      <c r="P20" s="5"/>
      <c r="Q20" s="5"/>
      <c r="R20" s="5"/>
      <c r="S20" s="5"/>
    </row>
    <row r="21" spans="1:19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20" t="s">
        <v>18</v>
      </c>
      <c r="B22" s="20"/>
      <c r="C22" s="16"/>
      <c r="D22" s="5"/>
      <c r="E22" s="5"/>
      <c r="F22" s="5"/>
      <c r="G22" s="5"/>
      <c r="H22" s="5"/>
      <c r="I22" s="5"/>
      <c r="J22" s="6"/>
      <c r="K22" s="6"/>
      <c r="L22" s="6"/>
      <c r="M22" s="6"/>
      <c r="N22" s="6"/>
      <c r="O22" s="6"/>
      <c r="P22" s="5"/>
      <c r="Q22" s="5"/>
      <c r="R22" s="5"/>
      <c r="S22" s="5"/>
    </row>
    <row r="23" spans="1:19" x14ac:dyDescent="0.25">
      <c r="A23" s="20" t="s">
        <v>32</v>
      </c>
      <c r="B23" s="20"/>
      <c r="C23" s="16"/>
      <c r="D23" s="5"/>
      <c r="E23" s="5"/>
      <c r="F23" s="5"/>
      <c r="G23" s="5"/>
      <c r="H23" s="5"/>
      <c r="I23" s="5"/>
      <c r="J23" s="6"/>
      <c r="K23" s="6"/>
      <c r="L23" s="6"/>
      <c r="M23" s="6"/>
      <c r="N23" s="6"/>
      <c r="O23" s="6"/>
      <c r="P23" s="5"/>
      <c r="Q23" s="5"/>
      <c r="R23" s="5"/>
      <c r="S23" s="5"/>
    </row>
    <row r="24" spans="1:19" x14ac:dyDescent="0.25">
      <c r="A24" s="21" t="s">
        <v>20</v>
      </c>
      <c r="B24" s="21"/>
      <c r="C24" s="22">
        <f>(MIN(D20:I20))</f>
        <v>0</v>
      </c>
      <c r="D24" s="5"/>
      <c r="E24" s="5"/>
      <c r="F24" s="5"/>
      <c r="G24" s="5"/>
      <c r="H24" s="5"/>
      <c r="I24" s="5"/>
      <c r="J24" s="6"/>
      <c r="K24" s="6"/>
      <c r="L24" s="6"/>
      <c r="M24" s="6"/>
      <c r="N24" s="6"/>
      <c r="O24" s="6"/>
      <c r="P24" s="5"/>
      <c r="Q24" s="5"/>
      <c r="R24" s="5"/>
      <c r="S24" s="5"/>
    </row>
    <row r="25" spans="1:19" x14ac:dyDescent="0.25">
      <c r="A25" s="21" t="s">
        <v>35</v>
      </c>
      <c r="B25" s="21"/>
      <c r="C25" s="23">
        <f>(SUM(D28:I28)+3000+(C22*0.9*0.5%))*-1</f>
        <v>-3000</v>
      </c>
      <c r="D25" s="5"/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5"/>
      <c r="Q25" s="5"/>
      <c r="R25" s="5"/>
      <c r="S25" s="5"/>
    </row>
    <row r="26" spans="1:19" x14ac:dyDescent="0.25">
      <c r="A26" s="24" t="s">
        <v>19</v>
      </c>
      <c r="B26" s="24"/>
      <c r="C26" s="25">
        <f>+C22+C24+C25</f>
        <v>-3000</v>
      </c>
      <c r="D26" s="5"/>
      <c r="E26" s="5"/>
      <c r="F26" s="5"/>
      <c r="G26" s="5"/>
      <c r="H26" s="5"/>
      <c r="I26" s="5"/>
      <c r="J26" s="5"/>
      <c r="K26" s="33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A27" s="5"/>
      <c r="B27" s="5"/>
      <c r="C27" s="5"/>
      <c r="D27" s="26"/>
      <c r="E27" s="5"/>
      <c r="F27" s="5"/>
      <c r="G27" s="5"/>
      <c r="H27" s="5"/>
      <c r="I27" s="5"/>
      <c r="J27" s="5"/>
      <c r="K27" s="33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5" t="s">
        <v>13</v>
      </c>
      <c r="B28" s="5"/>
      <c r="C28" s="5"/>
      <c r="D28" s="13">
        <f t="shared" ref="D28:I28" si="10">+$C$22*(2.45%/12)</f>
        <v>0</v>
      </c>
      <c r="E28" s="13">
        <f t="shared" si="10"/>
        <v>0</v>
      </c>
      <c r="F28" s="13">
        <f t="shared" si="10"/>
        <v>0</v>
      </c>
      <c r="G28" s="13">
        <f t="shared" si="10"/>
        <v>0</v>
      </c>
      <c r="H28" s="13">
        <f t="shared" si="10"/>
        <v>0</v>
      </c>
      <c r="I28" s="13">
        <f t="shared" si="10"/>
        <v>0</v>
      </c>
      <c r="J28" s="13">
        <f>IF(ISTEXT(J8),($C$22-I29)*(2.45%/4),($C$22-I29)*(2.45%/12))</f>
        <v>0</v>
      </c>
      <c r="K28" s="13">
        <f>IF(ISTEXT(K8),($C$22-J29)*(2.45%/4),($C$22-J29)*(2.45%/12))</f>
        <v>0</v>
      </c>
      <c r="L28" s="13">
        <f t="shared" ref="L28:O28" si="11">IF(ISTEXT(L8),($C$22-K29)*(2.45%/4),($C$22-K29)*(2.45%/12))</f>
        <v>0</v>
      </c>
      <c r="M28" s="13">
        <f t="shared" si="11"/>
        <v>0</v>
      </c>
      <c r="N28" s="13">
        <f t="shared" si="11"/>
        <v>0</v>
      </c>
      <c r="O28" s="13">
        <f t="shared" si="11"/>
        <v>0</v>
      </c>
      <c r="P28" s="13">
        <f t="shared" ref="P28" si="12">IF(ISTEXT(P8),($C$22-O29)*(2.45%/4),($C$22-O29)*(2.45%/12))</f>
        <v>0</v>
      </c>
      <c r="Q28" s="13">
        <f t="shared" ref="Q28:S28" si="13">IF(ISTEXT(Q8),($C$22-P29)*(2.45%/4),($C$22-P29)*(2.45%/12))</f>
        <v>0</v>
      </c>
      <c r="R28" s="13">
        <f t="shared" si="13"/>
        <v>0</v>
      </c>
      <c r="S28" s="13">
        <f t="shared" si="13"/>
        <v>0</v>
      </c>
    </row>
    <row r="29" spans="1:19" x14ac:dyDescent="0.25">
      <c r="A29" s="5" t="s">
        <v>14</v>
      </c>
      <c r="B29" s="5"/>
      <c r="C29" s="5"/>
      <c r="D29" s="14"/>
      <c r="E29" s="14"/>
      <c r="F29" s="14"/>
      <c r="G29" s="36">
        <v>0</v>
      </c>
      <c r="H29" s="37">
        <v>0</v>
      </c>
      <c r="I29" s="38">
        <v>0</v>
      </c>
      <c r="J29" s="13">
        <f>IF(ISTEXT(J8),($C$22-SUM($D$29:$I$29))/(($C$23*12)-6)*3,($C$22-SUM($D$29:$I$29))/(($C$23*12)-6))</f>
        <v>0</v>
      </c>
      <c r="K29" s="13">
        <f t="shared" ref="K29:Q29" si="14">IF(ISTEXT(K8),($C$22-SUM($D$29:$I$29))/(($C$23*12)-6)*3,($C$22-SUM($D$29:$I$29))/(($C$23*12)-6))</f>
        <v>0</v>
      </c>
      <c r="L29" s="13">
        <f t="shared" si="14"/>
        <v>0</v>
      </c>
      <c r="M29" s="13">
        <f t="shared" si="14"/>
        <v>0</v>
      </c>
      <c r="N29" s="13">
        <f t="shared" si="14"/>
        <v>0</v>
      </c>
      <c r="O29" s="13">
        <f t="shared" si="14"/>
        <v>0</v>
      </c>
      <c r="P29" s="13">
        <f t="shared" si="14"/>
        <v>0</v>
      </c>
      <c r="Q29" s="13">
        <f t="shared" si="14"/>
        <v>0</v>
      </c>
      <c r="R29" s="13">
        <f t="shared" ref="R29:S29" si="15">IF(ISTEXT(R8),($C$22-SUM($D$29:$I$29))/(($C$23*12)-6)*3,($C$22-SUM($D$29:$I$29))/(($C$23*12)-6))</f>
        <v>0</v>
      </c>
      <c r="S29" s="13">
        <f t="shared" si="15"/>
        <v>0</v>
      </c>
    </row>
    <row r="30" spans="1:19" x14ac:dyDescent="0.25">
      <c r="A30" s="12" t="s">
        <v>25</v>
      </c>
      <c r="B30" s="12"/>
      <c r="C30" s="12"/>
      <c r="D30" s="5"/>
      <c r="E30" s="5"/>
      <c r="F30" s="5"/>
      <c r="G30" s="5"/>
      <c r="H30" s="5"/>
      <c r="I30" s="5"/>
      <c r="J30" s="7">
        <f t="shared" ref="J30:O30" si="16">+J15-J16-J28-J29</f>
        <v>0</v>
      </c>
      <c r="K30" s="7">
        <f t="shared" si="16"/>
        <v>0</v>
      </c>
      <c r="L30" s="7">
        <f t="shared" si="16"/>
        <v>0</v>
      </c>
      <c r="M30" s="7">
        <f t="shared" si="16"/>
        <v>0</v>
      </c>
      <c r="N30" s="7">
        <f t="shared" si="16"/>
        <v>0</v>
      </c>
      <c r="O30" s="7">
        <f t="shared" si="16"/>
        <v>0</v>
      </c>
      <c r="P30" s="7">
        <f t="shared" ref="P30:Q30" si="17">+P15-P16-P28-P29</f>
        <v>0</v>
      </c>
      <c r="Q30" s="7">
        <f t="shared" si="17"/>
        <v>0</v>
      </c>
      <c r="R30" s="7">
        <f t="shared" ref="R30:S30" si="18">+R15-R16-R28-R29</f>
        <v>0</v>
      </c>
      <c r="S30" s="7">
        <f t="shared" si="18"/>
        <v>0</v>
      </c>
    </row>
    <row r="31" spans="1:19" x14ac:dyDescent="0.25">
      <c r="A31" s="12"/>
      <c r="B31" s="12"/>
      <c r="C31" s="12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12" t="s">
        <v>26</v>
      </c>
      <c r="B32" s="12"/>
      <c r="C32" s="12"/>
      <c r="D32" s="5"/>
      <c r="E32" s="5"/>
      <c r="F32" s="5"/>
      <c r="G32" s="5"/>
      <c r="H32" s="5"/>
      <c r="I32" s="5"/>
      <c r="J32" s="6">
        <f>+I20+J30</f>
        <v>0</v>
      </c>
      <c r="K32" s="6">
        <f>+J32+K30</f>
        <v>0</v>
      </c>
      <c r="L32" s="6">
        <f t="shared" ref="L32:O32" si="19">+K32+L30</f>
        <v>0</v>
      </c>
      <c r="M32" s="6">
        <f t="shared" si="19"/>
        <v>0</v>
      </c>
      <c r="N32" s="6">
        <f t="shared" si="19"/>
        <v>0</v>
      </c>
      <c r="O32" s="6">
        <f t="shared" si="19"/>
        <v>0</v>
      </c>
      <c r="P32" s="6">
        <f t="shared" ref="P32" si="20">+O32+P30</f>
        <v>0</v>
      </c>
      <c r="Q32" s="6">
        <f t="shared" ref="Q32:S32" si="21">+P32+Q30</f>
        <v>0</v>
      </c>
      <c r="R32" s="6">
        <f t="shared" si="21"/>
        <v>0</v>
      </c>
      <c r="S32" s="6">
        <f t="shared" si="21"/>
        <v>0</v>
      </c>
    </row>
    <row r="33" spans="1:19" x14ac:dyDescent="0.25">
      <c r="A33" s="12"/>
      <c r="B33" s="12"/>
      <c r="C33" s="12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5"/>
      <c r="Q33" s="5"/>
      <c r="R33" s="5"/>
      <c r="S33" s="5"/>
    </row>
    <row r="34" spans="1:19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25">
      <c r="A35" s="12" t="s">
        <v>11</v>
      </c>
      <c r="B35" s="12"/>
      <c r="C35" s="1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" customHeight="1" x14ac:dyDescent="0.25">
      <c r="A36" s="11" t="s">
        <v>23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10"/>
      <c r="N36" s="10"/>
      <c r="O36" s="10"/>
      <c r="P36" s="5"/>
      <c r="Q36" s="5"/>
      <c r="R36" s="5"/>
      <c r="S36" s="5"/>
    </row>
    <row r="37" spans="1:19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5"/>
      <c r="Q37" s="5"/>
      <c r="R37" s="5"/>
      <c r="S37" s="5"/>
    </row>
    <row r="38" spans="1:19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5"/>
      <c r="Q38" s="5"/>
      <c r="R38" s="5"/>
      <c r="S38" s="5"/>
    </row>
    <row r="39" spans="1:19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5"/>
      <c r="Q39" s="5"/>
      <c r="R39" s="5"/>
      <c r="S39" s="5"/>
    </row>
    <row r="40" spans="1:19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5"/>
      <c r="Q40" s="5"/>
      <c r="R40" s="5"/>
      <c r="S40" s="5"/>
    </row>
    <row r="41" spans="1:19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5"/>
      <c r="Q41" s="5"/>
      <c r="R41" s="5"/>
      <c r="S41" s="5"/>
    </row>
    <row r="42" spans="1:19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5"/>
      <c r="Q42" s="5"/>
      <c r="R42" s="5"/>
      <c r="S42" s="5"/>
    </row>
    <row r="43" spans="1:19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5"/>
      <c r="Q43" s="5"/>
      <c r="R43" s="5"/>
      <c r="S43" s="5"/>
    </row>
    <row r="44" spans="1:19" x14ac:dyDescent="0.25">
      <c r="A44" s="11" t="s">
        <v>9</v>
      </c>
      <c r="B44" s="11"/>
      <c r="C44" s="11"/>
      <c r="D44" s="9"/>
      <c r="E44" s="9"/>
      <c r="F44" s="9"/>
      <c r="G44" s="9"/>
      <c r="H44" s="9"/>
      <c r="I44" s="9"/>
      <c r="J44" s="9"/>
      <c r="K44" s="9"/>
      <c r="L44" s="9"/>
      <c r="M44" s="10"/>
      <c r="N44" s="10"/>
      <c r="O44" s="10"/>
      <c r="P44" s="5"/>
      <c r="Q44" s="5"/>
      <c r="R44" s="5"/>
      <c r="S44" s="5"/>
    </row>
    <row r="45" spans="1:19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5"/>
      <c r="Q45" s="5"/>
      <c r="R45" s="5"/>
      <c r="S45" s="5"/>
    </row>
    <row r="46" spans="1:19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5"/>
      <c r="Q46" s="5"/>
      <c r="R46" s="5"/>
      <c r="S46" s="5"/>
    </row>
    <row r="47" spans="1:19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"/>
      <c r="Q47" s="5"/>
      <c r="R47" s="5"/>
      <c r="S47" s="5"/>
    </row>
    <row r="48" spans="1:19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5"/>
      <c r="Q48" s="5"/>
      <c r="R48" s="5"/>
      <c r="S48" s="5"/>
    </row>
    <row r="49" spans="1:19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5"/>
      <c r="Q49" s="5"/>
      <c r="R49" s="5"/>
      <c r="S49" s="5"/>
    </row>
    <row r="50" spans="1:19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5"/>
      <c r="Q50" s="5"/>
      <c r="R50" s="5"/>
      <c r="S50" s="5"/>
    </row>
    <row r="51" spans="1:1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5">
      <c r="A52" s="12" t="s">
        <v>12</v>
      </c>
      <c r="B52" s="12"/>
      <c r="C52" s="12"/>
      <c r="D52" s="39" t="s">
        <v>10</v>
      </c>
      <c r="E52" s="40"/>
      <c r="F52" s="4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sheetProtection algorithmName="SHA-512" hashValue="10GO8evyFmjlIlmY6zzhv9ZmNP4qmQc1tCe6tEL7+TuivkEk2rFY602EvrrWCrXlxdOvtL0UyLEQmBrUXmfgKg==" saltValue="vyrEUiY3y/HWhWmM3HtEIA==" spinCount="100000" sheet="1" objects="1" scenarios="1"/>
  <mergeCells count="5">
    <mergeCell ref="I3:K3"/>
    <mergeCell ref="I4:K4"/>
    <mergeCell ref="A37:O43"/>
    <mergeCell ref="A45:O50"/>
    <mergeCell ref="D52:F52"/>
  </mergeCells>
  <conditionalFormatting sqref="I3:K4 C22:C23 D17 D16:I16 D9:I14">
    <cfRule type="containsBlanks" dxfId="17" priority="6">
      <formula>LEN(TRIM(C3))=0</formula>
    </cfRule>
  </conditionalFormatting>
  <conditionalFormatting sqref="A37:O43 A45:O50">
    <cfRule type="cellIs" dxfId="16" priority="3" operator="equal">
      <formula>"Skriv inn…"</formula>
    </cfRule>
  </conditionalFormatting>
  <conditionalFormatting sqref="J9:S14">
    <cfRule type="containsBlanks" dxfId="15" priority="2">
      <formula>LEN(TRIM(J9))=0</formula>
    </cfRule>
  </conditionalFormatting>
  <conditionalFormatting sqref="J16:S16">
    <cfRule type="containsBlanks" dxfId="14" priority="1">
      <formula>LEN(TRIM(J16))=0</formula>
    </cfRule>
  </conditionalFormatting>
  <conditionalFormatting sqref="D20:I20">
    <cfRule type="top10" dxfId="13" priority="13" bottom="1" rank="1"/>
    <cfRule type="top10" dxfId="12" priority="14" bottom="1" rank="1"/>
  </conditionalFormatting>
  <pageMargins left="0.25" right="0.25" top="0.75" bottom="0.75" header="0.3" footer="0.3"/>
  <pageSetup paperSize="9" scale="54" orientation="landscape" verticalDpi="14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866ED5-99F4-4409-BC15-C1B25B607A52}">
          <x14:formula1>
            <xm:f>perioder!$A$2:$A$12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A4B5-52B6-4BF6-A895-19B7DD33723E}">
  <sheetPr codeName="Ark2">
    <pageSetUpPr fitToPage="1"/>
  </sheetPr>
  <dimension ref="A1:S53"/>
  <sheetViews>
    <sheetView showGridLines="0" zoomScaleNormal="100" zoomScaleSheetLayoutView="100" workbookViewId="0">
      <selection activeCell="D6" sqref="D6"/>
    </sheetView>
  </sheetViews>
  <sheetFormatPr baseColWidth="10" defaultRowHeight="15" x14ac:dyDescent="0.25"/>
  <cols>
    <col min="1" max="1" width="9.28515625" style="18" customWidth="1"/>
    <col min="2" max="2" width="47.140625" style="18" customWidth="1"/>
    <col min="3" max="3" width="17.42578125" style="18" customWidth="1"/>
    <col min="4" max="4" width="16.28515625" style="18" customWidth="1"/>
    <col min="5" max="18" width="12.85546875" style="18" customWidth="1"/>
    <col min="19" max="19" width="12" style="18" customWidth="1"/>
    <col min="20" max="16384" width="11.42578125" style="18"/>
  </cols>
  <sheetData>
    <row r="1" spans="1:19" ht="46.5" x14ac:dyDescent="0.7">
      <c r="A1" s="17" t="s">
        <v>5</v>
      </c>
      <c r="B1" s="1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3"/>
      <c r="B3" s="5" t="s">
        <v>24</v>
      </c>
      <c r="C3" s="5"/>
      <c r="D3" s="5"/>
      <c r="E3" s="5"/>
      <c r="F3" s="5"/>
      <c r="G3" s="5"/>
      <c r="H3" s="5" t="s">
        <v>6</v>
      </c>
      <c r="I3" s="39"/>
      <c r="J3" s="40"/>
      <c r="K3" s="41"/>
      <c r="L3" s="5"/>
      <c r="M3" s="5"/>
      <c r="N3" s="5"/>
      <c r="O3" s="5"/>
      <c r="P3" s="5"/>
      <c r="Q3" s="5"/>
      <c r="R3" s="5"/>
      <c r="S3" s="5"/>
    </row>
    <row r="4" spans="1:19" x14ac:dyDescent="0.25">
      <c r="A4" s="4"/>
      <c r="B4" s="5" t="s">
        <v>34</v>
      </c>
      <c r="C4" s="5"/>
      <c r="D4" s="5"/>
      <c r="E4" s="5"/>
      <c r="F4" s="5"/>
      <c r="G4" s="5"/>
      <c r="H4" s="5" t="s">
        <v>22</v>
      </c>
      <c r="I4" s="39"/>
      <c r="J4" s="40"/>
      <c r="K4" s="41"/>
      <c r="L4" s="5"/>
      <c r="M4" s="30"/>
      <c r="N4" s="30"/>
      <c r="O4" s="30"/>
      <c r="P4" s="30"/>
      <c r="Q4" s="30"/>
      <c r="R4" s="30"/>
      <c r="S4" s="30"/>
    </row>
    <row r="5" spans="1:19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 x14ac:dyDescent="0.3">
      <c r="A6" s="12" t="s">
        <v>27</v>
      </c>
      <c r="B6" s="5"/>
      <c r="C6" s="5"/>
      <c r="D6" s="32">
        <v>44652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19" t="s">
        <v>4</v>
      </c>
      <c r="B8" s="19"/>
      <c r="C8" s="19"/>
      <c r="D8" s="29">
        <f>D6</f>
        <v>44652</v>
      </c>
      <c r="E8" s="29">
        <f>EDATE(D8,1)</f>
        <v>44682</v>
      </c>
      <c r="F8" s="29">
        <f t="shared" ref="F8:M8" si="0">EDATE(E8,1)</f>
        <v>44713</v>
      </c>
      <c r="G8" s="29">
        <f t="shared" si="0"/>
        <v>44743</v>
      </c>
      <c r="H8" s="29">
        <f t="shared" si="0"/>
        <v>44774</v>
      </c>
      <c r="I8" s="29">
        <f t="shared" si="0"/>
        <v>44805</v>
      </c>
      <c r="J8" s="29">
        <f t="shared" si="0"/>
        <v>44835</v>
      </c>
      <c r="K8" s="29">
        <f t="shared" si="0"/>
        <v>44866</v>
      </c>
      <c r="L8" s="29">
        <f t="shared" si="0"/>
        <v>44896</v>
      </c>
      <c r="M8" s="29">
        <f t="shared" si="0"/>
        <v>44927</v>
      </c>
      <c r="N8" s="29">
        <f t="shared" ref="N8" si="1">EDATE(M8,1)</f>
        <v>44958</v>
      </c>
      <c r="O8" s="29">
        <f t="shared" ref="O8" si="2">EDATE(N8,1)</f>
        <v>44986</v>
      </c>
      <c r="P8" s="29" t="str">
        <f>VLOOKUP(O8,perioder!$B$16:$C$38,2,FALSE)</f>
        <v>Q2 2023</v>
      </c>
      <c r="Q8" s="29" t="str">
        <f>VLOOKUP(P8,perioder!$B$17:$C$38,2,FALSE)</f>
        <v>Q3 2023</v>
      </c>
      <c r="R8" s="29" t="str">
        <f>VLOOKUP(Q8,perioder!$B$17:$C$38,2,FALSE)</f>
        <v>Q4 2023</v>
      </c>
      <c r="S8" s="29" t="str">
        <f>VLOOKUP(R8,perioder!$B$17:$C$38,2,FALSE)</f>
        <v>Q1 2024</v>
      </c>
    </row>
    <row r="9" spans="1:19" x14ac:dyDescent="0.25">
      <c r="A9" s="5" t="s">
        <v>15</v>
      </c>
      <c r="B9" s="5"/>
      <c r="C9" s="5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</row>
    <row r="10" spans="1:19" x14ac:dyDescent="0.25">
      <c r="A10" s="5" t="s">
        <v>16</v>
      </c>
      <c r="B10" s="5"/>
      <c r="C10" s="5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</row>
    <row r="11" spans="1:19" x14ac:dyDescent="0.25">
      <c r="A11" s="5" t="s">
        <v>0</v>
      </c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</row>
    <row r="12" spans="1:19" x14ac:dyDescent="0.25">
      <c r="A12" s="5" t="s">
        <v>1</v>
      </c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</row>
    <row r="13" spans="1:19" x14ac:dyDescent="0.25">
      <c r="A13" s="5" t="s">
        <v>2</v>
      </c>
      <c r="B13" s="5"/>
      <c r="C13" s="5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</row>
    <row r="14" spans="1:19" x14ac:dyDescent="0.25">
      <c r="A14" s="5" t="s">
        <v>17</v>
      </c>
      <c r="B14" s="5"/>
      <c r="C14" s="5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</row>
    <row r="15" spans="1:19" x14ac:dyDescent="0.25">
      <c r="A15" s="12" t="s">
        <v>3</v>
      </c>
      <c r="B15" s="12"/>
      <c r="C15" s="12"/>
      <c r="D15" s="7">
        <f>+D9-D10-D11-D12-D13-D14</f>
        <v>0</v>
      </c>
      <c r="E15" s="7">
        <f t="shared" ref="E15:S15" si="3">+E9-E10-E11-E12-E13-E14</f>
        <v>0</v>
      </c>
      <c r="F15" s="7">
        <f t="shared" si="3"/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 t="shared" si="3"/>
        <v>0</v>
      </c>
      <c r="S15" s="7">
        <f t="shared" si="3"/>
        <v>0</v>
      </c>
    </row>
    <row r="16" spans="1:19" x14ac:dyDescent="0.25">
      <c r="A16" s="5" t="s">
        <v>7</v>
      </c>
      <c r="B16" s="5"/>
      <c r="C16" s="5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</row>
    <row r="17" spans="1:19" x14ac:dyDescent="0.25">
      <c r="A17" s="5" t="s">
        <v>31</v>
      </c>
      <c r="B17" s="5"/>
      <c r="C17" s="27">
        <f>EDATE(D6,-1)</f>
        <v>44621</v>
      </c>
      <c r="D17" s="1"/>
      <c r="E17" s="3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12" t="s">
        <v>8</v>
      </c>
      <c r="B18" s="12"/>
      <c r="C18" s="12"/>
      <c r="D18" s="15">
        <f>+D15-D16+D17</f>
        <v>0</v>
      </c>
      <c r="E18" s="15">
        <f>+E15-E16</f>
        <v>0</v>
      </c>
      <c r="F18" s="15">
        <f t="shared" ref="F18:L18" si="4">+F15-F16</f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6"/>
      <c r="N18" s="6"/>
      <c r="O18" s="6"/>
      <c r="P18" s="6"/>
      <c r="Q18" s="6"/>
      <c r="R18" s="6"/>
      <c r="S18" s="5"/>
    </row>
    <row r="19" spans="1:19" ht="5.25" customHeight="1" x14ac:dyDescent="0.25">
      <c r="A19" s="12"/>
      <c r="B19" s="12"/>
      <c r="C19" s="1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"/>
    </row>
    <row r="20" spans="1:19" x14ac:dyDescent="0.25">
      <c r="A20" s="12" t="s">
        <v>21</v>
      </c>
      <c r="B20" s="12"/>
      <c r="C20" s="12"/>
      <c r="D20" s="7">
        <f>+D18</f>
        <v>0</v>
      </c>
      <c r="E20" s="7">
        <f>+D20+E18</f>
        <v>0</v>
      </c>
      <c r="F20" s="7">
        <f t="shared" ref="F20:L20" si="5">+E20+F18</f>
        <v>0</v>
      </c>
      <c r="G20" s="7">
        <f t="shared" si="5"/>
        <v>0</v>
      </c>
      <c r="H20" s="7">
        <f t="shared" si="5"/>
        <v>0</v>
      </c>
      <c r="I20" s="7">
        <f t="shared" si="5"/>
        <v>0</v>
      </c>
      <c r="J20" s="7">
        <f t="shared" si="5"/>
        <v>0</v>
      </c>
      <c r="K20" s="7">
        <f t="shared" si="5"/>
        <v>0</v>
      </c>
      <c r="L20" s="7">
        <f t="shared" si="5"/>
        <v>0</v>
      </c>
      <c r="M20" s="6"/>
      <c r="N20" s="6"/>
      <c r="O20" s="6"/>
      <c r="P20" s="6"/>
      <c r="Q20" s="6"/>
      <c r="R20" s="6"/>
      <c r="S20" s="5"/>
    </row>
    <row r="21" spans="1:19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20" t="s">
        <v>18</v>
      </c>
      <c r="B22" s="20"/>
      <c r="C22" s="16"/>
      <c r="D22" s="5"/>
      <c r="E22" s="5"/>
      <c r="F22" s="5"/>
      <c r="G22" s="5"/>
      <c r="H22" s="5"/>
      <c r="I22" s="5"/>
      <c r="J22" s="5"/>
      <c r="K22" s="5"/>
      <c r="L22" s="5"/>
      <c r="M22" s="6"/>
      <c r="N22" s="6"/>
      <c r="O22" s="6"/>
      <c r="P22" s="6"/>
      <c r="Q22" s="6"/>
      <c r="R22" s="6"/>
      <c r="S22" s="5"/>
    </row>
    <row r="23" spans="1:19" x14ac:dyDescent="0.25">
      <c r="A23" s="20" t="s">
        <v>32</v>
      </c>
      <c r="B23" s="20"/>
      <c r="C23" s="16"/>
      <c r="D23" s="5"/>
      <c r="E23" s="5"/>
      <c r="F23" s="5"/>
      <c r="G23" s="5"/>
      <c r="H23" s="5"/>
      <c r="I23" s="5"/>
      <c r="J23" s="5"/>
      <c r="K23" s="5"/>
      <c r="L23" s="5"/>
      <c r="M23" s="6"/>
      <c r="N23" s="6"/>
      <c r="O23" s="6"/>
      <c r="P23" s="6"/>
      <c r="Q23" s="6"/>
      <c r="R23" s="6"/>
      <c r="S23" s="5"/>
    </row>
    <row r="24" spans="1:19" x14ac:dyDescent="0.25">
      <c r="A24" s="21" t="s">
        <v>20</v>
      </c>
      <c r="B24" s="21"/>
      <c r="C24" s="22">
        <f>(MIN(D20:L20))</f>
        <v>0</v>
      </c>
      <c r="D24" s="5"/>
      <c r="E24" s="5"/>
      <c r="F24" s="5"/>
      <c r="G24" s="5"/>
      <c r="H24" s="5"/>
      <c r="I24" s="5"/>
      <c r="J24" s="5"/>
      <c r="K24" s="5"/>
      <c r="L24" s="5"/>
      <c r="M24" s="6"/>
      <c r="N24" s="6"/>
      <c r="O24" s="6"/>
      <c r="P24" s="6"/>
      <c r="Q24" s="6"/>
      <c r="R24" s="6"/>
      <c r="S24" s="5"/>
    </row>
    <row r="25" spans="1:19" x14ac:dyDescent="0.25">
      <c r="A25" s="21" t="s">
        <v>35</v>
      </c>
      <c r="B25" s="21"/>
      <c r="C25" s="23">
        <f>(SUM(D28:L28)+3000+(C22*0.9*0.5%))*-1</f>
        <v>-3000</v>
      </c>
      <c r="D25" s="5"/>
      <c r="E25" s="5"/>
      <c r="F25" s="5"/>
      <c r="G25" s="5"/>
      <c r="H25" s="5"/>
      <c r="I25" s="5"/>
      <c r="J25" s="5"/>
      <c r="K25" s="5"/>
      <c r="L25" s="5"/>
      <c r="M25" s="6"/>
      <c r="N25" s="6"/>
      <c r="O25" s="6"/>
      <c r="P25" s="6"/>
      <c r="Q25" s="6"/>
      <c r="R25" s="6"/>
      <c r="S25" s="5"/>
    </row>
    <row r="26" spans="1:19" x14ac:dyDescent="0.25">
      <c r="A26" s="24" t="s">
        <v>19</v>
      </c>
      <c r="B26" s="24"/>
      <c r="C26" s="25">
        <f>+C22+C24+C25</f>
        <v>-3000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33"/>
      <c r="O26" s="5"/>
      <c r="P26" s="5"/>
      <c r="Q26" s="5"/>
      <c r="R26" s="5"/>
      <c r="S26" s="5"/>
    </row>
    <row r="27" spans="1:19" x14ac:dyDescent="0.25">
      <c r="A27" s="5"/>
      <c r="B27" s="5"/>
      <c r="C27" s="5"/>
      <c r="D27" s="26"/>
      <c r="E27" s="5"/>
      <c r="F27" s="5"/>
      <c r="G27" s="5"/>
      <c r="H27" s="5"/>
      <c r="I27" s="5"/>
      <c r="J27" s="5"/>
      <c r="K27" s="5"/>
      <c r="L27" s="5"/>
      <c r="M27" s="5"/>
      <c r="N27" s="33"/>
      <c r="O27" s="5"/>
      <c r="P27" s="5"/>
      <c r="Q27" s="5"/>
      <c r="R27" s="5"/>
      <c r="S27" s="5"/>
    </row>
    <row r="28" spans="1:19" x14ac:dyDescent="0.25">
      <c r="A28" s="5" t="s">
        <v>13</v>
      </c>
      <c r="B28" s="5"/>
      <c r="C28" s="5"/>
      <c r="D28" s="13">
        <f t="shared" ref="D28:L28" si="6">+$C$22*(2.45%/12)</f>
        <v>0</v>
      </c>
      <c r="E28" s="13">
        <f t="shared" si="6"/>
        <v>0</v>
      </c>
      <c r="F28" s="13">
        <f t="shared" si="6"/>
        <v>0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>IF(ISTEXT(M8),($C$22-L29)*(2.45%/4),($C$22-L29)*(2.45%/12))</f>
        <v>0</v>
      </c>
      <c r="N28" s="13">
        <f>IF(ISTEXT(N8),($C$22-M29)*(2.45%/4),($C$22-M29)*(2.45%/12))</f>
        <v>0</v>
      </c>
      <c r="O28" s="13">
        <f t="shared" ref="O28:S28" si="7">IF(ISTEXT(O8),($C$22-N29)*(2.45%/4),($C$22-N29)*(2.45%/12))</f>
        <v>0</v>
      </c>
      <c r="P28" s="13">
        <f t="shared" si="7"/>
        <v>0</v>
      </c>
      <c r="Q28" s="13">
        <f t="shared" si="7"/>
        <v>0</v>
      </c>
      <c r="R28" s="13">
        <f t="shared" si="7"/>
        <v>0</v>
      </c>
      <c r="S28" s="13">
        <f t="shared" si="7"/>
        <v>0</v>
      </c>
    </row>
    <row r="29" spans="1:19" x14ac:dyDescent="0.25">
      <c r="A29" s="5" t="s">
        <v>14</v>
      </c>
      <c r="B29" s="5"/>
      <c r="C29" s="5"/>
      <c r="D29" s="14"/>
      <c r="E29" s="14"/>
      <c r="F29" s="14"/>
      <c r="G29" s="14"/>
      <c r="H29" s="14"/>
      <c r="I29" s="14"/>
      <c r="J29" s="14"/>
      <c r="K29" s="14"/>
      <c r="L29" s="14"/>
      <c r="M29" s="13">
        <f>IF(ISTEXT(M8),$C$22/((C23*12)-9)*3,$C$22/((C23*12)-9))</f>
        <v>0</v>
      </c>
      <c r="N29" s="13">
        <f>IF(ISTEXT(N8),$C$22/((C23*12)-9)*3,$C$22/((C23*12)-9))</f>
        <v>0</v>
      </c>
      <c r="O29" s="13">
        <f>IF(ISTEXT(O8),$C$22/((C23*12)-9)*3,$C$22/((C23*12)-9))</f>
        <v>0</v>
      </c>
      <c r="P29" s="13">
        <f>IF(ISTEXT(P8),$C$22/(($C$23*12)-9)*3,$C$22/(($C$23*12)-9))</f>
        <v>0</v>
      </c>
      <c r="Q29" s="13">
        <f>IF(ISTEXT(Q8),$C$22/(($C$23*12)-9)*3,$C$22/(($C$23*12)-9))</f>
        <v>0</v>
      </c>
      <c r="R29" s="13">
        <f>IF(ISTEXT(R8),$C$22/(($C$23*12)-9)*3,$C$22/(($C$23*12)-9))</f>
        <v>0</v>
      </c>
      <c r="S29" s="13">
        <f>IF(ISTEXT(S8),$C$22/(($C$23*12)-9)*3,$C$22/(($C$23*12)-9))</f>
        <v>0</v>
      </c>
    </row>
    <row r="30" spans="1:19" x14ac:dyDescent="0.25">
      <c r="A30" s="12" t="s">
        <v>25</v>
      </c>
      <c r="B30" s="12"/>
      <c r="C30" s="12"/>
      <c r="D30" s="5"/>
      <c r="E30" s="5"/>
      <c r="F30" s="5"/>
      <c r="G30" s="5"/>
      <c r="H30" s="5"/>
      <c r="I30" s="5"/>
      <c r="J30" s="5"/>
      <c r="K30" s="5"/>
      <c r="L30" s="5"/>
      <c r="M30" s="7">
        <f t="shared" ref="M30:R30" si="8">+M15-M16-M28-M29</f>
        <v>0</v>
      </c>
      <c r="N30" s="7">
        <f t="shared" si="8"/>
        <v>0</v>
      </c>
      <c r="O30" s="7">
        <f t="shared" si="8"/>
        <v>0</v>
      </c>
      <c r="P30" s="7">
        <f t="shared" si="8"/>
        <v>0</v>
      </c>
      <c r="Q30" s="7">
        <f t="shared" si="8"/>
        <v>0</v>
      </c>
      <c r="R30" s="7">
        <f t="shared" si="8"/>
        <v>0</v>
      </c>
      <c r="S30" s="7">
        <f t="shared" ref="S30" si="9">+S15-S16-S28-S29</f>
        <v>0</v>
      </c>
    </row>
    <row r="31" spans="1:19" x14ac:dyDescent="0.25">
      <c r="A31" s="12"/>
      <c r="B31" s="12"/>
      <c r="C31" s="12"/>
      <c r="D31" s="5"/>
      <c r="E31" s="5"/>
      <c r="F31" s="5"/>
      <c r="G31" s="5"/>
      <c r="H31" s="5"/>
      <c r="I31" s="5"/>
      <c r="J31" s="5"/>
      <c r="K31" s="5"/>
      <c r="L31" s="5"/>
      <c r="M31" s="6"/>
      <c r="N31" s="6"/>
      <c r="O31" s="6"/>
      <c r="P31" s="6"/>
      <c r="Q31" s="6"/>
      <c r="R31" s="6"/>
      <c r="S31" s="6"/>
    </row>
    <row r="32" spans="1:19" x14ac:dyDescent="0.25">
      <c r="A32" s="12" t="s">
        <v>26</v>
      </c>
      <c r="B32" s="12"/>
      <c r="C32" s="12"/>
      <c r="D32" s="5"/>
      <c r="E32" s="5"/>
      <c r="F32" s="5"/>
      <c r="G32" s="5"/>
      <c r="H32" s="5"/>
      <c r="I32" s="5"/>
      <c r="J32" s="5"/>
      <c r="K32" s="5"/>
      <c r="L32" s="5"/>
      <c r="M32" s="6">
        <f>+L20+M30</f>
        <v>0</v>
      </c>
      <c r="N32" s="6">
        <f>+M32+N30</f>
        <v>0</v>
      </c>
      <c r="O32" s="6">
        <f t="shared" ref="O32:S32" si="10">+N32+O30</f>
        <v>0</v>
      </c>
      <c r="P32" s="6">
        <f t="shared" si="10"/>
        <v>0</v>
      </c>
      <c r="Q32" s="6">
        <f t="shared" si="10"/>
        <v>0</v>
      </c>
      <c r="R32" s="6">
        <f t="shared" si="10"/>
        <v>0</v>
      </c>
      <c r="S32" s="6">
        <f t="shared" si="10"/>
        <v>0</v>
      </c>
    </row>
    <row r="33" spans="1:19" x14ac:dyDescent="0.25">
      <c r="A33" s="12"/>
      <c r="B33" s="12"/>
      <c r="C33" s="12"/>
      <c r="D33" s="5"/>
      <c r="E33" s="5"/>
      <c r="F33" s="5"/>
      <c r="G33" s="5"/>
      <c r="H33" s="5"/>
      <c r="I33" s="5"/>
      <c r="J33" s="5"/>
      <c r="K33" s="5"/>
      <c r="L33" s="5"/>
      <c r="M33" s="6"/>
      <c r="N33" s="6"/>
      <c r="O33" s="6"/>
      <c r="P33" s="6"/>
      <c r="Q33" s="6"/>
      <c r="R33" s="6"/>
      <c r="S33" s="5"/>
    </row>
    <row r="34" spans="1:19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25">
      <c r="A35" s="12" t="s">
        <v>11</v>
      </c>
      <c r="B35" s="12"/>
      <c r="C35" s="1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" customHeight="1" x14ac:dyDescent="0.25">
      <c r="A36" s="11" t="s">
        <v>23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  <c r="Q36" s="10"/>
      <c r="R36" s="10"/>
      <c r="S36" s="5"/>
    </row>
    <row r="37" spans="1:19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5"/>
    </row>
    <row r="38" spans="1:19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5"/>
    </row>
    <row r="39" spans="1:19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5"/>
    </row>
    <row r="40" spans="1:19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5"/>
    </row>
    <row r="41" spans="1:19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5"/>
    </row>
    <row r="42" spans="1:19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5"/>
    </row>
    <row r="43" spans="1:19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5"/>
    </row>
    <row r="44" spans="1:19" x14ac:dyDescent="0.25">
      <c r="A44" s="11" t="s">
        <v>9</v>
      </c>
      <c r="B44" s="11"/>
      <c r="C44" s="1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/>
      <c r="Q44" s="10"/>
      <c r="R44" s="10"/>
      <c r="S44" s="5"/>
    </row>
    <row r="45" spans="1:19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5"/>
    </row>
    <row r="46" spans="1:19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5"/>
    </row>
    <row r="47" spans="1:19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5"/>
    </row>
    <row r="48" spans="1:19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5"/>
    </row>
    <row r="49" spans="1:19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5"/>
    </row>
    <row r="50" spans="1:19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5"/>
    </row>
    <row r="51" spans="1:1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5">
      <c r="A52" s="12" t="s">
        <v>12</v>
      </c>
      <c r="B52" s="12"/>
      <c r="C52" s="12"/>
      <c r="D52" s="39" t="s">
        <v>10</v>
      </c>
      <c r="E52" s="40"/>
      <c r="F52" s="4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sheetProtection algorithmName="SHA-512" hashValue="ymsE/c0KwD2rBE4fRsOEUqCZnerwS4zdJ/rsl4UqL+Lwyv7Tlm21GPjHN1GvHeeCnKF4wpq7PSLuBhAPgSn03g==" saltValue="c21MKqIqGfd4WUNFjpUwaA==" spinCount="100000" sheet="1" objects="1" scenarios="1"/>
  <mergeCells count="5">
    <mergeCell ref="I3:K3"/>
    <mergeCell ref="I4:K4"/>
    <mergeCell ref="A37:R43"/>
    <mergeCell ref="A45:R50"/>
    <mergeCell ref="D52:F52"/>
  </mergeCells>
  <conditionalFormatting sqref="D20:L20">
    <cfRule type="top10" dxfId="11" priority="4" bottom="1" rank="1"/>
    <cfRule type="top10" dxfId="10" priority="5" bottom="1" rank="1"/>
  </conditionalFormatting>
  <conditionalFormatting sqref="I3:K4 D9:L14 D16:L16 C22:C23 D17">
    <cfRule type="containsBlanks" dxfId="9" priority="6">
      <formula>LEN(TRIM(C3))=0</formula>
    </cfRule>
  </conditionalFormatting>
  <conditionalFormatting sqref="A37:R43 A45:R50">
    <cfRule type="cellIs" dxfId="8" priority="3" operator="equal">
      <formula>"Skriv inn…"</formula>
    </cfRule>
  </conditionalFormatting>
  <conditionalFormatting sqref="M9:S14">
    <cfRule type="containsBlanks" dxfId="7" priority="2">
      <formula>LEN(TRIM(M9))=0</formula>
    </cfRule>
  </conditionalFormatting>
  <conditionalFormatting sqref="M16:S16">
    <cfRule type="containsBlanks" dxfId="6" priority="1">
      <formula>LEN(TRIM(M16))=0</formula>
    </cfRule>
  </conditionalFormatting>
  <pageMargins left="0.25" right="0.25" top="0.75" bottom="0.75" header="0.3" footer="0.3"/>
  <pageSetup paperSize="9" scale="54" orientation="landscape" verticalDpi="14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74AF40-AFBC-4972-AA49-8CB553CEA892}">
          <x14:formula1>
            <xm:f>perioder!$A$2:$A$12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EA33-1DBD-46B9-9E12-9A766EA73BED}">
  <sheetPr codeName="Ark3">
    <pageSetUpPr fitToPage="1"/>
  </sheetPr>
  <dimension ref="A1:V53"/>
  <sheetViews>
    <sheetView showGridLines="0" tabSelected="1" zoomScaleNormal="100" zoomScaleSheetLayoutView="100" workbookViewId="0">
      <selection activeCell="D11" sqref="D11"/>
    </sheetView>
  </sheetViews>
  <sheetFormatPr baseColWidth="10" defaultRowHeight="15" x14ac:dyDescent="0.25"/>
  <cols>
    <col min="1" max="1" width="9.28515625" style="18" customWidth="1"/>
    <col min="2" max="2" width="47.140625" style="18" customWidth="1"/>
    <col min="3" max="3" width="17.42578125" style="18" customWidth="1"/>
    <col min="4" max="4" width="16.28515625" style="18" customWidth="1"/>
    <col min="5" max="12" width="12.85546875" style="18" customWidth="1"/>
    <col min="13" max="15" width="12.28515625" style="18" customWidth="1"/>
    <col min="16" max="20" width="12.85546875" style="18" customWidth="1"/>
    <col min="21" max="21" width="13.42578125" style="18" customWidth="1"/>
    <col min="22" max="22" width="12" style="18" customWidth="1"/>
    <col min="23" max="16384" width="11.42578125" style="18"/>
  </cols>
  <sheetData>
    <row r="1" spans="1:22" ht="46.5" x14ac:dyDescent="0.7">
      <c r="A1" s="17" t="s">
        <v>5</v>
      </c>
      <c r="B1" s="1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x14ac:dyDescent="0.25">
      <c r="A3" s="3"/>
      <c r="B3" s="5" t="s">
        <v>24</v>
      </c>
      <c r="C3" s="5"/>
      <c r="D3" s="5"/>
      <c r="E3" s="5"/>
      <c r="F3" s="5"/>
      <c r="G3" s="5"/>
      <c r="H3" s="5" t="s">
        <v>6</v>
      </c>
      <c r="I3" s="39"/>
      <c r="J3" s="40"/>
      <c r="K3" s="41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4"/>
      <c r="B4" s="5" t="s">
        <v>34</v>
      </c>
      <c r="C4" s="5"/>
      <c r="D4" s="5"/>
      <c r="E4" s="5"/>
      <c r="F4" s="5"/>
      <c r="G4" s="5"/>
      <c r="H4" s="5" t="s">
        <v>22</v>
      </c>
      <c r="I4" s="39"/>
      <c r="J4" s="40"/>
      <c r="K4" s="41"/>
      <c r="L4" s="5"/>
      <c r="M4" s="5"/>
      <c r="N4" s="5"/>
      <c r="O4" s="5"/>
      <c r="P4" s="30"/>
      <c r="Q4" s="30"/>
      <c r="R4" s="30"/>
      <c r="S4" s="30"/>
      <c r="T4" s="30"/>
      <c r="U4" s="30"/>
      <c r="V4" s="30"/>
    </row>
    <row r="5" spans="1:22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5.75" thickBot="1" x14ac:dyDescent="0.3">
      <c r="A6" s="12" t="s">
        <v>27</v>
      </c>
      <c r="B6" s="5"/>
      <c r="C6" s="5"/>
      <c r="D6" s="32">
        <v>44713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5">
      <c r="A8" s="19" t="s">
        <v>4</v>
      </c>
      <c r="B8" s="19"/>
      <c r="C8" s="19"/>
      <c r="D8" s="29">
        <f>D6</f>
        <v>44713</v>
      </c>
      <c r="E8" s="29">
        <f>EDATE(D8,1)</f>
        <v>44743</v>
      </c>
      <c r="F8" s="29">
        <f t="shared" ref="F8:L8" si="0">EDATE(E8,1)</f>
        <v>44774</v>
      </c>
      <c r="G8" s="29">
        <f t="shared" si="0"/>
        <v>44805</v>
      </c>
      <c r="H8" s="29">
        <f t="shared" si="0"/>
        <v>44835</v>
      </c>
      <c r="I8" s="29">
        <f t="shared" si="0"/>
        <v>44866</v>
      </c>
      <c r="J8" s="29">
        <f t="shared" si="0"/>
        <v>44896</v>
      </c>
      <c r="K8" s="29">
        <f t="shared" si="0"/>
        <v>44927</v>
      </c>
      <c r="L8" s="29">
        <f t="shared" si="0"/>
        <v>44958</v>
      </c>
      <c r="M8" s="29">
        <f t="shared" ref="M8" si="1">EDATE(L8,1)</f>
        <v>44986</v>
      </c>
      <c r="N8" s="29">
        <f t="shared" ref="N8" si="2">EDATE(M8,1)</f>
        <v>45017</v>
      </c>
      <c r="O8" s="29">
        <f t="shared" ref="O8" si="3">EDATE(N8,1)</f>
        <v>45047</v>
      </c>
      <c r="P8" s="29">
        <f>VLOOKUP(O8,perioder!$B$16:$C$38,2,FALSE)</f>
        <v>45078</v>
      </c>
      <c r="Q8" s="29" t="str">
        <f>VLOOKUP(P8,perioder!$B$17:$C$38,2,FALSE)</f>
        <v>Q3 2023</v>
      </c>
      <c r="R8" s="29" t="str">
        <f>VLOOKUP(Q8,perioder!$B$17:$C$38,2,FALSE)</f>
        <v>Q4 2023</v>
      </c>
      <c r="S8" s="29" t="str">
        <f>VLOOKUP(R8,perioder!$B$17:$C$38,2,FALSE)</f>
        <v>Q1 2024</v>
      </c>
      <c r="T8" s="29" t="str">
        <f>VLOOKUP(S8,perioder!$B$17:$C$38,2,FALSE)</f>
        <v>Q2 2024</v>
      </c>
      <c r="U8" s="29" t="str">
        <f>VLOOKUP(T8,perioder!$B$17:$C$38,2,FALSE)</f>
        <v>Q3 2024</v>
      </c>
      <c r="V8" s="29" t="str">
        <f>VLOOKUP(U8,perioder!$B$17:$C$38,2,FALSE)</f>
        <v>Q4 2024</v>
      </c>
    </row>
    <row r="9" spans="1:22" x14ac:dyDescent="0.25">
      <c r="A9" s="5" t="s">
        <v>15</v>
      </c>
      <c r="B9" s="5"/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  <c r="V9" s="2"/>
    </row>
    <row r="10" spans="1:22" x14ac:dyDescent="0.25">
      <c r="A10" s="5" t="s">
        <v>16</v>
      </c>
      <c r="B10" s="5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2"/>
      <c r="R10" s="2"/>
      <c r="S10" s="2"/>
      <c r="T10" s="2"/>
      <c r="U10" s="2"/>
      <c r="V10" s="2"/>
    </row>
    <row r="11" spans="1:22" x14ac:dyDescent="0.25">
      <c r="A11" s="5" t="s">
        <v>0</v>
      </c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  <c r="Q11" s="2"/>
      <c r="R11" s="2"/>
      <c r="S11" s="2"/>
      <c r="T11" s="2"/>
      <c r="U11" s="2"/>
      <c r="V11" s="2"/>
    </row>
    <row r="12" spans="1:22" x14ac:dyDescent="0.25">
      <c r="A12" s="5" t="s">
        <v>1</v>
      </c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/>
      <c r="Q12" s="2"/>
      <c r="R12" s="2"/>
      <c r="S12" s="2"/>
      <c r="T12" s="2"/>
      <c r="U12" s="2"/>
      <c r="V12" s="2"/>
    </row>
    <row r="13" spans="1:22" x14ac:dyDescent="0.25">
      <c r="A13" s="5" t="s">
        <v>2</v>
      </c>
      <c r="B13" s="5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</row>
    <row r="14" spans="1:22" x14ac:dyDescent="0.25">
      <c r="A14" s="5" t="s">
        <v>17</v>
      </c>
      <c r="B14" s="5"/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  <c r="Q14" s="2"/>
      <c r="R14" s="2"/>
      <c r="S14" s="2"/>
      <c r="T14" s="2"/>
      <c r="U14" s="2"/>
      <c r="V14" s="2"/>
    </row>
    <row r="15" spans="1:22" x14ac:dyDescent="0.25">
      <c r="A15" s="12" t="s">
        <v>3</v>
      </c>
      <c r="B15" s="12"/>
      <c r="C15" s="12"/>
      <c r="D15" s="7">
        <f>+D9-D10-D11-D12-D13-D14</f>
        <v>0</v>
      </c>
      <c r="E15" s="7">
        <f t="shared" ref="E15:P15" si="4">+E9-E10-E11-E12-E13-E14</f>
        <v>0</v>
      </c>
      <c r="F15" s="7">
        <f t="shared" si="4"/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0</v>
      </c>
      <c r="Q15" s="7">
        <f t="shared" ref="Q15:U15" si="5">+Q9-Q10-Q11-Q12-Q13-Q14</f>
        <v>0</v>
      </c>
      <c r="R15" s="7">
        <f t="shared" si="5"/>
        <v>0</v>
      </c>
      <c r="S15" s="7">
        <f t="shared" si="5"/>
        <v>0</v>
      </c>
      <c r="T15" s="7">
        <f t="shared" si="5"/>
        <v>0</v>
      </c>
      <c r="U15" s="7">
        <f t="shared" si="5"/>
        <v>0</v>
      </c>
      <c r="V15" s="7">
        <f t="shared" ref="V15" si="6">+V9-V10-V11-V12-V13-V14</f>
        <v>0</v>
      </c>
    </row>
    <row r="16" spans="1:22" x14ac:dyDescent="0.25">
      <c r="A16" s="5" t="s">
        <v>7</v>
      </c>
      <c r="B16" s="5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2"/>
      <c r="R16" s="2"/>
      <c r="S16" s="2"/>
      <c r="T16" s="2"/>
      <c r="U16" s="2"/>
      <c r="V16" s="2"/>
    </row>
    <row r="17" spans="1:22" x14ac:dyDescent="0.25">
      <c r="A17" s="5" t="s">
        <v>31</v>
      </c>
      <c r="B17" s="5"/>
      <c r="C17" s="27">
        <f>EDATE(D6,-1)</f>
        <v>44682</v>
      </c>
      <c r="D17" s="1"/>
      <c r="E17" s="3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12" t="s">
        <v>8</v>
      </c>
      <c r="B18" s="12"/>
      <c r="C18" s="12"/>
      <c r="D18" s="15">
        <f>+D15-D16+D17</f>
        <v>0</v>
      </c>
      <c r="E18" s="15">
        <f>+E15-E16</f>
        <v>0</v>
      </c>
      <c r="F18" s="15">
        <f t="shared" ref="F18:O18" si="7">+F15-F16</f>
        <v>0</v>
      </c>
      <c r="G18" s="15">
        <f t="shared" si="7"/>
        <v>0</v>
      </c>
      <c r="H18" s="15">
        <f t="shared" si="7"/>
        <v>0</v>
      </c>
      <c r="I18" s="15">
        <f t="shared" si="7"/>
        <v>0</v>
      </c>
      <c r="J18" s="15">
        <f t="shared" si="7"/>
        <v>0</v>
      </c>
      <c r="K18" s="15">
        <f t="shared" si="7"/>
        <v>0</v>
      </c>
      <c r="L18" s="15">
        <f t="shared" si="7"/>
        <v>0</v>
      </c>
      <c r="M18" s="15">
        <f t="shared" si="7"/>
        <v>0</v>
      </c>
      <c r="N18" s="15">
        <f t="shared" si="7"/>
        <v>0</v>
      </c>
      <c r="O18" s="15">
        <f t="shared" si="7"/>
        <v>0</v>
      </c>
      <c r="P18" s="6"/>
      <c r="Q18" s="6"/>
      <c r="R18" s="6"/>
      <c r="S18" s="6"/>
      <c r="T18" s="6"/>
      <c r="U18" s="6"/>
      <c r="V18" s="5"/>
    </row>
    <row r="19" spans="1:22" ht="5.25" customHeight="1" x14ac:dyDescent="0.25">
      <c r="A19" s="12"/>
      <c r="B19" s="12"/>
      <c r="C19" s="1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5"/>
    </row>
    <row r="20" spans="1:22" x14ac:dyDescent="0.25">
      <c r="A20" s="12" t="s">
        <v>21</v>
      </c>
      <c r="B20" s="12"/>
      <c r="C20" s="12"/>
      <c r="D20" s="7">
        <f>+D18</f>
        <v>0</v>
      </c>
      <c r="E20" s="7">
        <f>+D20+E18</f>
        <v>0</v>
      </c>
      <c r="F20" s="7">
        <f t="shared" ref="F20:L20" si="8">+E20+F18</f>
        <v>0</v>
      </c>
      <c r="G20" s="7">
        <f t="shared" si="8"/>
        <v>0</v>
      </c>
      <c r="H20" s="7">
        <f t="shared" si="8"/>
        <v>0</v>
      </c>
      <c r="I20" s="7">
        <f t="shared" si="8"/>
        <v>0</v>
      </c>
      <c r="J20" s="7">
        <f t="shared" si="8"/>
        <v>0</v>
      </c>
      <c r="K20" s="7">
        <f t="shared" si="8"/>
        <v>0</v>
      </c>
      <c r="L20" s="7">
        <f t="shared" si="8"/>
        <v>0</v>
      </c>
      <c r="M20" s="7">
        <f t="shared" ref="M20" si="9">+L20+M18</f>
        <v>0</v>
      </c>
      <c r="N20" s="7">
        <f t="shared" ref="N20" si="10">+M20+N18</f>
        <v>0</v>
      </c>
      <c r="O20" s="7">
        <f t="shared" ref="O20" si="11">+N20+O18</f>
        <v>0</v>
      </c>
      <c r="P20" s="6"/>
      <c r="Q20" s="6"/>
      <c r="R20" s="6"/>
      <c r="S20" s="6"/>
      <c r="T20" s="6"/>
      <c r="U20" s="6"/>
      <c r="V20" s="5"/>
    </row>
    <row r="21" spans="1:2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20" t="s">
        <v>18</v>
      </c>
      <c r="B22" s="20"/>
      <c r="C22" s="1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6"/>
      <c r="S22" s="6"/>
      <c r="T22" s="6"/>
      <c r="U22" s="6"/>
      <c r="V22" s="5"/>
    </row>
    <row r="23" spans="1:22" x14ac:dyDescent="0.25">
      <c r="A23" s="20" t="s">
        <v>33</v>
      </c>
      <c r="B23" s="20"/>
      <c r="C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6"/>
      <c r="T23" s="6"/>
      <c r="U23" s="6"/>
      <c r="V23" s="5"/>
    </row>
    <row r="24" spans="1:22" x14ac:dyDescent="0.25">
      <c r="A24" s="21" t="s">
        <v>20</v>
      </c>
      <c r="B24" s="21"/>
      <c r="C24" s="22">
        <f>(MIN(D20:O20))</f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6"/>
      <c r="S24" s="6"/>
      <c r="T24" s="6"/>
      <c r="U24" s="6"/>
      <c r="V24" s="5"/>
    </row>
    <row r="25" spans="1:22" x14ac:dyDescent="0.25">
      <c r="A25" s="21" t="s">
        <v>35</v>
      </c>
      <c r="B25" s="21"/>
      <c r="C25" s="23">
        <f>(SUM(D28:L28)+3000+(C22*0.9*0.5%))*-1</f>
        <v>-3000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  <c r="Q25" s="6"/>
      <c r="R25" s="6"/>
      <c r="S25" s="6"/>
      <c r="T25" s="6"/>
      <c r="U25" s="6"/>
      <c r="V25" s="5"/>
    </row>
    <row r="26" spans="1:22" x14ac:dyDescent="0.25">
      <c r="A26" s="24" t="s">
        <v>19</v>
      </c>
      <c r="B26" s="24"/>
      <c r="C26" s="25">
        <f>+C22+C24+C25</f>
        <v>-3000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3"/>
      <c r="R26" s="5"/>
      <c r="S26" s="5"/>
      <c r="T26" s="5"/>
      <c r="U26" s="5"/>
      <c r="V26" s="5"/>
    </row>
    <row r="27" spans="1:22" x14ac:dyDescent="0.25">
      <c r="A27" s="5"/>
      <c r="B27" s="5"/>
      <c r="C27" s="5"/>
      <c r="D27" s="2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3"/>
      <c r="R27" s="5"/>
      <c r="S27" s="5"/>
      <c r="T27" s="5"/>
      <c r="U27" s="5"/>
      <c r="V27" s="5"/>
    </row>
    <row r="28" spans="1:22" x14ac:dyDescent="0.25">
      <c r="A28" s="5" t="s">
        <v>13</v>
      </c>
      <c r="B28" s="5"/>
      <c r="C28" s="5"/>
      <c r="D28" s="13">
        <f t="shared" ref="D28:O28" si="12">+$C$22*(2.45%/12)</f>
        <v>0</v>
      </c>
      <c r="E28" s="13">
        <f t="shared" si="12"/>
        <v>0</v>
      </c>
      <c r="F28" s="13">
        <f t="shared" si="12"/>
        <v>0</v>
      </c>
      <c r="G28" s="13">
        <f t="shared" si="12"/>
        <v>0</v>
      </c>
      <c r="H28" s="13">
        <f t="shared" si="12"/>
        <v>0</v>
      </c>
      <c r="I28" s="13">
        <f t="shared" si="12"/>
        <v>0</v>
      </c>
      <c r="J28" s="13">
        <f t="shared" si="12"/>
        <v>0</v>
      </c>
      <c r="K28" s="13">
        <f t="shared" si="12"/>
        <v>0</v>
      </c>
      <c r="L28" s="13">
        <f t="shared" si="12"/>
        <v>0</v>
      </c>
      <c r="M28" s="13">
        <f t="shared" si="12"/>
        <v>0</v>
      </c>
      <c r="N28" s="13">
        <f t="shared" si="12"/>
        <v>0</v>
      </c>
      <c r="O28" s="13">
        <f t="shared" si="12"/>
        <v>0</v>
      </c>
      <c r="P28" s="13">
        <f>IF(ISTEXT(P8),($C$22-O29)*(2.45%/4),($C$22-O29)*(2.45%/12))</f>
        <v>0</v>
      </c>
      <c r="Q28" s="13">
        <f t="shared" ref="Q28:U28" si="13">IF(ISTEXT(Q8),($C$22-P29)*(2.45%/4),($C$22-P29)*(2.45%/12))</f>
        <v>0</v>
      </c>
      <c r="R28" s="13">
        <f t="shared" si="13"/>
        <v>0</v>
      </c>
      <c r="S28" s="13">
        <f t="shared" si="13"/>
        <v>0</v>
      </c>
      <c r="T28" s="13">
        <f t="shared" si="13"/>
        <v>0</v>
      </c>
      <c r="U28" s="13">
        <f t="shared" si="13"/>
        <v>0</v>
      </c>
      <c r="V28" s="13">
        <f t="shared" ref="V28" si="14">IF(ISTEXT(V8),($C$22-U29)*(2.45%/4),($C$22-U29)*(2.45%/12))</f>
        <v>0</v>
      </c>
    </row>
    <row r="29" spans="1:22" x14ac:dyDescent="0.25">
      <c r="A29" s="5" t="s">
        <v>14</v>
      </c>
      <c r="B29" s="5"/>
      <c r="C29" s="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">
        <f>IF(ISTEXT(P8),$C$22/(($C$23*12)-12)*3,$C$22/(($C$23*12)-12))</f>
        <v>0</v>
      </c>
      <c r="Q29" s="13">
        <f>IF(ISTEXT(Q8),$C$22/(($C$23*12)-12)*3,$C$22/(($C$23*12)-12))</f>
        <v>0</v>
      </c>
      <c r="R29" s="13">
        <f t="shared" ref="R29:V29" si="15">IF(ISTEXT(R8),$C$22/(($C$23*12)-12)*3,$C$22/(($C$23*12)-12))</f>
        <v>0</v>
      </c>
      <c r="S29" s="13">
        <f t="shared" si="15"/>
        <v>0</v>
      </c>
      <c r="T29" s="13">
        <f t="shared" si="15"/>
        <v>0</v>
      </c>
      <c r="U29" s="13">
        <f t="shared" si="15"/>
        <v>0</v>
      </c>
      <c r="V29" s="13">
        <f t="shared" si="15"/>
        <v>0</v>
      </c>
    </row>
    <row r="30" spans="1:22" x14ac:dyDescent="0.25">
      <c r="A30" s="12" t="s">
        <v>25</v>
      </c>
      <c r="B30" s="12"/>
      <c r="C30" s="1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7">
        <f t="shared" ref="P30:V30" si="16">+P15-P16-P28-P29</f>
        <v>0</v>
      </c>
      <c r="Q30" s="7">
        <f t="shared" si="16"/>
        <v>0</v>
      </c>
      <c r="R30" s="7">
        <f t="shared" si="16"/>
        <v>0</v>
      </c>
      <c r="S30" s="7">
        <f t="shared" si="16"/>
        <v>0</v>
      </c>
      <c r="T30" s="7">
        <f t="shared" si="16"/>
        <v>0</v>
      </c>
      <c r="U30" s="7">
        <f t="shared" si="16"/>
        <v>0</v>
      </c>
      <c r="V30" s="7">
        <f t="shared" si="16"/>
        <v>0</v>
      </c>
    </row>
    <row r="31" spans="1:22" x14ac:dyDescent="0.25">
      <c r="A31" s="12"/>
      <c r="B31" s="12"/>
      <c r="C31" s="1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/>
      <c r="Q31" s="6"/>
      <c r="R31" s="6"/>
      <c r="S31" s="6"/>
      <c r="T31" s="6"/>
      <c r="U31" s="6"/>
      <c r="V31" s="6"/>
    </row>
    <row r="32" spans="1:22" x14ac:dyDescent="0.25">
      <c r="A32" s="12" t="s">
        <v>26</v>
      </c>
      <c r="B32" s="12"/>
      <c r="C32" s="1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>
        <f>+O20+P30</f>
        <v>0</v>
      </c>
      <c r="Q32" s="6">
        <f>+P32+Q30</f>
        <v>0</v>
      </c>
      <c r="R32" s="6">
        <f t="shared" ref="R32:V32" si="17">+Q32+R30</f>
        <v>0</v>
      </c>
      <c r="S32" s="6">
        <f t="shared" si="17"/>
        <v>0</v>
      </c>
      <c r="T32" s="6">
        <f t="shared" si="17"/>
        <v>0</v>
      </c>
      <c r="U32" s="6">
        <f t="shared" si="17"/>
        <v>0</v>
      </c>
      <c r="V32" s="6">
        <f t="shared" si="17"/>
        <v>0</v>
      </c>
    </row>
    <row r="33" spans="1:22" x14ac:dyDescent="0.25">
      <c r="A33" s="12"/>
      <c r="B33" s="12"/>
      <c r="C33" s="1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  <c r="Q33" s="6"/>
      <c r="R33" s="6"/>
      <c r="S33" s="6"/>
      <c r="T33" s="6"/>
      <c r="U33" s="6"/>
      <c r="V33" s="5"/>
    </row>
    <row r="34" spans="1:2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5">
      <c r="A35" s="12" t="s">
        <v>11</v>
      </c>
      <c r="B35" s="12"/>
      <c r="C35" s="1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5">
      <c r="A36" s="11" t="s">
        <v>23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10"/>
      <c r="U36" s="10"/>
      <c r="V36" s="5"/>
    </row>
    <row r="37" spans="1:22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5"/>
    </row>
    <row r="38" spans="1:22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5"/>
    </row>
    <row r="39" spans="1:22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5"/>
    </row>
    <row r="40" spans="1:22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5"/>
    </row>
    <row r="41" spans="1:22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5"/>
    </row>
    <row r="42" spans="1:22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5"/>
    </row>
    <row r="43" spans="1:22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5"/>
    </row>
    <row r="44" spans="1:22" x14ac:dyDescent="0.25">
      <c r="A44" s="11" t="s">
        <v>9</v>
      </c>
      <c r="B44" s="11"/>
      <c r="C44" s="1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10"/>
      <c r="V44" s="5"/>
    </row>
    <row r="45" spans="1:22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5"/>
    </row>
    <row r="46" spans="1:22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5"/>
    </row>
    <row r="47" spans="1:22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5"/>
    </row>
    <row r="48" spans="1:22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5"/>
    </row>
    <row r="49" spans="1:2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5"/>
    </row>
    <row r="50" spans="1:2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5"/>
    </row>
    <row r="51" spans="1:2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25">
      <c r="A52" s="12" t="s">
        <v>12</v>
      </c>
      <c r="B52" s="12"/>
      <c r="C52" s="12"/>
      <c r="D52" s="39" t="s">
        <v>47</v>
      </c>
      <c r="E52" s="40"/>
      <c r="F52" s="4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</sheetData>
  <sheetProtection algorithmName="SHA-512" hashValue="hekTt6sfkFgFEx5taZ2YFEcXyS0YWyvJMHopRv4gZylCN7Nlq+g2QicgjAXNMMbitDOU85Pv6vCXY7du7GjB4g==" saltValue="D7Yu9730wK9IpaJVjSVbog==" spinCount="100000" sheet="1" objects="1" scenarios="1"/>
  <mergeCells count="5">
    <mergeCell ref="I3:K3"/>
    <mergeCell ref="D52:F52"/>
    <mergeCell ref="A37:U43"/>
    <mergeCell ref="A45:U50"/>
    <mergeCell ref="I4:K4"/>
  </mergeCells>
  <conditionalFormatting sqref="D20:O20">
    <cfRule type="top10" dxfId="5" priority="6" bottom="1" rank="1"/>
    <cfRule type="top10" dxfId="4" priority="7" bottom="1" rank="1"/>
  </conditionalFormatting>
  <conditionalFormatting sqref="I3:K4 D9:O14 D16:O16 C22:C23 D17">
    <cfRule type="containsBlanks" dxfId="3" priority="12">
      <formula>LEN(TRIM(C3))=0</formula>
    </cfRule>
  </conditionalFormatting>
  <conditionalFormatting sqref="A37:U43 A45:U50">
    <cfRule type="cellIs" dxfId="2" priority="4" operator="equal">
      <formula>"Skriv inn…"</formula>
    </cfRule>
  </conditionalFormatting>
  <conditionalFormatting sqref="P9:V14">
    <cfRule type="containsBlanks" dxfId="1" priority="3">
      <formula>LEN(TRIM(P9))=0</formula>
    </cfRule>
  </conditionalFormatting>
  <conditionalFormatting sqref="P16:V16">
    <cfRule type="containsBlanks" dxfId="0" priority="1">
      <formula>LEN(TRIM(P16))=0</formula>
    </cfRule>
  </conditionalFormatting>
  <pageMargins left="0.25" right="0.25" top="0.75" bottom="0.75" header="0.3" footer="0.3"/>
  <pageSetup paperSize="9" scale="54" orientation="landscape" verticalDpi="144" r:id="rId1"/>
  <ignoredErrors>
    <ignoredError sqref="D28:L2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0726BB-7CE7-4839-A192-5B9CB59BA2F1}">
          <x14:formula1>
            <xm:f>perioder!$A$2:$A$12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E10D-0018-4951-8BCD-26DC227DFEE4}">
  <sheetPr codeName="Ark4"/>
  <dimension ref="A2:W54"/>
  <sheetViews>
    <sheetView workbookViewId="0">
      <selection activeCell="F40" sqref="F40"/>
    </sheetView>
  </sheetViews>
  <sheetFormatPr baseColWidth="10" defaultRowHeight="15" x14ac:dyDescent="0.25"/>
  <cols>
    <col min="1" max="1" width="17" customWidth="1"/>
  </cols>
  <sheetData>
    <row r="2" spans="1:3" x14ac:dyDescent="0.25">
      <c r="A2" s="28">
        <v>44531</v>
      </c>
      <c r="B2" t="s">
        <v>28</v>
      </c>
    </row>
    <row r="3" spans="1:3" x14ac:dyDescent="0.25">
      <c r="A3" s="28">
        <v>44562</v>
      </c>
      <c r="B3" t="s">
        <v>37</v>
      </c>
    </row>
    <row r="4" spans="1:3" x14ac:dyDescent="0.25">
      <c r="A4" s="28">
        <v>44593</v>
      </c>
      <c r="B4" t="s">
        <v>38</v>
      </c>
    </row>
    <row r="5" spans="1:3" x14ac:dyDescent="0.25">
      <c r="A5" s="28">
        <v>44621</v>
      </c>
      <c r="B5" t="s">
        <v>39</v>
      </c>
    </row>
    <row r="6" spans="1:3" x14ac:dyDescent="0.25">
      <c r="A6" s="28">
        <v>44652</v>
      </c>
      <c r="B6" t="s">
        <v>40</v>
      </c>
    </row>
    <row r="7" spans="1:3" x14ac:dyDescent="0.25">
      <c r="A7" s="28">
        <v>44682</v>
      </c>
      <c r="B7" t="s">
        <v>41</v>
      </c>
    </row>
    <row r="8" spans="1:3" x14ac:dyDescent="0.25">
      <c r="A8" s="28">
        <v>44713</v>
      </c>
      <c r="B8" t="s">
        <v>42</v>
      </c>
    </row>
    <row r="9" spans="1:3" x14ac:dyDescent="0.25">
      <c r="A9" s="28">
        <v>44743</v>
      </c>
      <c r="B9" t="s">
        <v>43</v>
      </c>
    </row>
    <row r="10" spans="1:3" x14ac:dyDescent="0.25">
      <c r="A10" s="28"/>
    </row>
    <row r="11" spans="1:3" x14ac:dyDescent="0.25">
      <c r="A11" s="28"/>
    </row>
    <row r="13" spans="1:3" ht="17.25" customHeight="1" x14ac:dyDescent="0.25"/>
    <row r="14" spans="1:3" ht="17.25" customHeight="1" x14ac:dyDescent="0.25"/>
    <row r="15" spans="1:3" ht="17.25" customHeight="1" x14ac:dyDescent="0.25"/>
    <row r="16" spans="1:3" ht="17.25" customHeight="1" x14ac:dyDescent="0.25">
      <c r="B16" s="35">
        <v>44866</v>
      </c>
      <c r="C16" s="35">
        <v>44896</v>
      </c>
    </row>
    <row r="17" spans="1:3" ht="17.25" customHeight="1" x14ac:dyDescent="0.25">
      <c r="B17" s="35">
        <v>44896</v>
      </c>
      <c r="C17" t="s">
        <v>30</v>
      </c>
    </row>
    <row r="18" spans="1:3" ht="17.25" customHeight="1" x14ac:dyDescent="0.25">
      <c r="B18" s="35">
        <v>44927</v>
      </c>
      <c r="C18" s="35">
        <v>44958</v>
      </c>
    </row>
    <row r="19" spans="1:3" ht="17.25" customHeight="1" x14ac:dyDescent="0.25">
      <c r="B19" s="35">
        <v>44958</v>
      </c>
      <c r="C19" s="35">
        <v>44986</v>
      </c>
    </row>
    <row r="20" spans="1:3" ht="17.25" customHeight="1" x14ac:dyDescent="0.25">
      <c r="B20" s="35">
        <v>44986</v>
      </c>
      <c r="C20" s="35" t="s">
        <v>28</v>
      </c>
    </row>
    <row r="21" spans="1:3" ht="17.25" customHeight="1" x14ac:dyDescent="0.25">
      <c r="B21" s="35">
        <v>45017</v>
      </c>
      <c r="C21" s="35">
        <v>45047</v>
      </c>
    </row>
    <row r="22" spans="1:3" ht="17.25" customHeight="1" x14ac:dyDescent="0.25">
      <c r="B22" s="35">
        <v>45047</v>
      </c>
      <c r="C22" s="35">
        <v>45078</v>
      </c>
    </row>
    <row r="23" spans="1:3" x14ac:dyDescent="0.25">
      <c r="B23" s="35">
        <v>45078</v>
      </c>
      <c r="C23" s="35" t="s">
        <v>37</v>
      </c>
    </row>
    <row r="24" spans="1:3" x14ac:dyDescent="0.25">
      <c r="B24" s="35">
        <v>45108</v>
      </c>
      <c r="C24" s="35">
        <v>45139</v>
      </c>
    </row>
    <row r="25" spans="1:3" x14ac:dyDescent="0.25">
      <c r="B25" s="35">
        <v>45139</v>
      </c>
      <c r="C25" s="35">
        <v>45170</v>
      </c>
    </row>
    <row r="26" spans="1:3" x14ac:dyDescent="0.25">
      <c r="B26" s="35">
        <v>45170</v>
      </c>
      <c r="C26" t="s">
        <v>38</v>
      </c>
    </row>
    <row r="27" spans="1:3" x14ac:dyDescent="0.25">
      <c r="B27" s="35" t="s">
        <v>29</v>
      </c>
      <c r="C27" t="s">
        <v>30</v>
      </c>
    </row>
    <row r="28" spans="1:3" x14ac:dyDescent="0.25">
      <c r="B28" t="s">
        <v>30</v>
      </c>
      <c r="C28" t="s">
        <v>28</v>
      </c>
    </row>
    <row r="29" spans="1:3" x14ac:dyDescent="0.25">
      <c r="A29" s="28"/>
      <c r="B29" t="s">
        <v>28</v>
      </c>
      <c r="C29" t="s">
        <v>37</v>
      </c>
    </row>
    <row r="30" spans="1:3" x14ac:dyDescent="0.25">
      <c r="A30" s="28"/>
      <c r="B30" t="s">
        <v>37</v>
      </c>
      <c r="C30" t="s">
        <v>38</v>
      </c>
    </row>
    <row r="31" spans="1:3" x14ac:dyDescent="0.25">
      <c r="A31" s="28"/>
      <c r="B31" t="s">
        <v>38</v>
      </c>
      <c r="C31" t="s">
        <v>39</v>
      </c>
    </row>
    <row r="32" spans="1:3" x14ac:dyDescent="0.25">
      <c r="A32" s="28"/>
      <c r="B32" t="s">
        <v>39</v>
      </c>
      <c r="C32" t="s">
        <v>40</v>
      </c>
    </row>
    <row r="33" spans="1:23" x14ac:dyDescent="0.25">
      <c r="A33" s="28"/>
      <c r="B33" t="s">
        <v>40</v>
      </c>
      <c r="C33" t="s">
        <v>41</v>
      </c>
    </row>
    <row r="34" spans="1:23" x14ac:dyDescent="0.25">
      <c r="A34" s="28"/>
      <c r="B34" t="s">
        <v>41</v>
      </c>
      <c r="C34" t="s">
        <v>42</v>
      </c>
      <c r="W34" s="35">
        <v>44621</v>
      </c>
    </row>
    <row r="35" spans="1:23" x14ac:dyDescent="0.25">
      <c r="A35" s="28"/>
      <c r="B35" t="s">
        <v>42</v>
      </c>
      <c r="C35" t="s">
        <v>43</v>
      </c>
    </row>
    <row r="36" spans="1:23" x14ac:dyDescent="0.25">
      <c r="A36" s="28"/>
      <c r="B36" t="s">
        <v>43</v>
      </c>
      <c r="C36" t="s">
        <v>44</v>
      </c>
    </row>
    <row r="37" spans="1:23" x14ac:dyDescent="0.25">
      <c r="A37" s="28"/>
      <c r="B37" t="s">
        <v>44</v>
      </c>
      <c r="C37" t="s">
        <v>45</v>
      </c>
    </row>
    <row r="38" spans="1:23" x14ac:dyDescent="0.25">
      <c r="A38" s="28"/>
      <c r="B38" t="s">
        <v>45</v>
      </c>
      <c r="C38" t="s">
        <v>46</v>
      </c>
    </row>
    <row r="39" spans="1:23" x14ac:dyDescent="0.25">
      <c r="A39" s="28"/>
    </row>
    <row r="40" spans="1:23" x14ac:dyDescent="0.25">
      <c r="A40" s="28" t="s">
        <v>36</v>
      </c>
    </row>
    <row r="41" spans="1:23" x14ac:dyDescent="0.25">
      <c r="A41" s="28"/>
    </row>
    <row r="42" spans="1:23" x14ac:dyDescent="0.25">
      <c r="A42" s="28"/>
    </row>
    <row r="43" spans="1:23" x14ac:dyDescent="0.25">
      <c r="A43" s="28"/>
    </row>
    <row r="44" spans="1:23" x14ac:dyDescent="0.25">
      <c r="A44" s="28"/>
    </row>
    <row r="45" spans="1:23" x14ac:dyDescent="0.25">
      <c r="A45" s="28"/>
    </row>
    <row r="46" spans="1:23" x14ac:dyDescent="0.25">
      <c r="A46" s="28"/>
    </row>
    <row r="47" spans="1:23" x14ac:dyDescent="0.25">
      <c r="A47" s="28"/>
    </row>
    <row r="48" spans="1:23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  <row r="53" spans="1:1" x14ac:dyDescent="0.25">
      <c r="A53" s="28"/>
    </row>
    <row r="54" spans="1:1" x14ac:dyDescent="0.25">
      <c r="A54" s="28"/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71C2F251125240AADB05950E40129F" ma:contentTypeVersion="0" ma:contentTypeDescription="Opprett et nytt dokument." ma:contentTypeScope="" ma:versionID="3a3762362886eb531f353adc7e5100aa">
  <xsd:schema xmlns:xsd="http://www.w3.org/2001/XMLSchema" xmlns:xs="http://www.w3.org/2001/XMLSchema" xmlns:p="http://schemas.microsoft.com/office/2006/metadata/properties" xmlns:ns2="845fe8bf-8597-45d7-ae6d-6ef520e56cfb" targetNamespace="http://schemas.microsoft.com/office/2006/metadata/properties" ma:root="true" ma:fieldsID="84b9af7a696bc8a1aac76eb72008488e" ns2:_="">
    <xsd:import namespace="845fe8bf-8597-45d7-ae6d-6ef520e56c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fe8bf-8597-45d7-ae6d-6ef520e56c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45fe8bf-8597-45d7-ae6d-6ef520e56cfb">E32FM4MV4EVT-1312557656-593</_dlc_DocId>
    <_dlc_DocIdUrl xmlns="845fe8bf-8597-45d7-ae6d-6ef520e56cfb">
      <Url>https://innsikthedmark.sb1a.sparebank1.no/sites/flyt/_layouts/15/DocIdRedir.aspx?ID=E32FM4MV4EVT-1312557656-593</Url>
      <Description>E32FM4MV4EVT-1312557656-593</Description>
    </_dlc_DocIdUrl>
  </documentManagement>
</p:properties>
</file>

<file path=customXml/itemProps1.xml><?xml version="1.0" encoding="utf-8"?>
<ds:datastoreItem xmlns:ds="http://schemas.openxmlformats.org/officeDocument/2006/customXml" ds:itemID="{C3945432-2A1A-4A46-98E2-7EF950713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fe8bf-8597-45d7-ae6d-6ef520e56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008B6-8098-4A21-A971-54E480E150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70A917-6ADE-4D60-9135-454D5BDF3D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B68DAE-9DC1-47E3-8656-395EB2B37013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45fe8bf-8597-45d7-ae6d-6ef520e56cf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6 mnd avdragsfrihet</vt:lpstr>
      <vt:lpstr>9 mnd avdragsfrihet</vt:lpstr>
      <vt:lpstr>12 mnd avdragsfrihet</vt:lpstr>
      <vt:lpstr>perioder</vt:lpstr>
    </vt:vector>
  </TitlesOfParts>
  <Company>SB1A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Thomas Lorentzen</dc:creator>
  <cp:lastModifiedBy>Elianne Haneberg</cp:lastModifiedBy>
  <cp:lastPrinted>2020-08-06T12:14:49Z</cp:lastPrinted>
  <dcterms:created xsi:type="dcterms:W3CDTF">2020-03-23T06:10:31Z</dcterms:created>
  <dcterms:modified xsi:type="dcterms:W3CDTF">2021-12-21T12:56:19Z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0x010100DB71C2F251125240AADB05950E40129F</vt:lpwstr>
  </property>
  <property fmtid="{D5CDD505-2E9C-101B-9397-08002B2CF9AE}" pid="3" name="_dlc_DocIdItemGuid">
    <vt:lpwstr>5ff82487-4868-405b-9c23-c52ab9937b0f</vt:lpwstr>
  </property>
  <property fmtid="{D5CDD505-2E9C-101B-9397-08002B2CF9AE}" pid="4" name="MSIP_Label_38f522f8-dde9-421e-9a4d-85fac4e712b6_Enabled">
    <vt:lpwstr>True</vt:lpwstr>
  </property>
  <property fmtid="{D5CDD505-2E9C-101B-9397-08002B2CF9AE}" pid="5" name="MSIP_Label_38f522f8-dde9-421e-9a4d-85fac4e712b6_SiteId">
    <vt:lpwstr>8c39e660-8fca-4445-8047-ade8999d2570</vt:lpwstr>
  </property>
  <property fmtid="{D5CDD505-2E9C-101B-9397-08002B2CF9AE}" pid="6" name="MSIP_Label_38f522f8-dde9-421e-9a4d-85fac4e712b6_Owner">
    <vt:lpwstr>z.marius.mosholen@sb1ostlandet.no</vt:lpwstr>
  </property>
  <property fmtid="{D5CDD505-2E9C-101B-9397-08002B2CF9AE}" pid="7" name="MSIP_Label_38f522f8-dde9-421e-9a4d-85fac4e712b6_SetDate">
    <vt:lpwstr>2020-08-17T18:00:15.2521518Z</vt:lpwstr>
  </property>
  <property fmtid="{D5CDD505-2E9C-101B-9397-08002B2CF9AE}" pid="8" name="MSIP_Label_38f522f8-dde9-421e-9a4d-85fac4e712b6_Name">
    <vt:lpwstr>Intern</vt:lpwstr>
  </property>
  <property fmtid="{D5CDD505-2E9C-101B-9397-08002B2CF9AE}" pid="9" name="MSIP_Label_38f522f8-dde9-421e-9a4d-85fac4e712b6_Application">
    <vt:lpwstr>Microsoft Azure Information Protection</vt:lpwstr>
  </property>
  <property fmtid="{D5CDD505-2E9C-101B-9397-08002B2CF9AE}" pid="10" name="MSIP_Label_38f522f8-dde9-421e-9a4d-85fac4e712b6_ActionId">
    <vt:lpwstr>db926288-2f76-4ba8-a87b-434d2bb47623</vt:lpwstr>
  </property>
  <property fmtid="{D5CDD505-2E9C-101B-9397-08002B2CF9AE}" pid="11" name="MSIP_Label_38f522f8-dde9-421e-9a4d-85fac4e712b6_Extended_MSFT_Method">
    <vt:lpwstr>Automatic</vt:lpwstr>
  </property>
  <property fmtid="{D5CDD505-2E9C-101B-9397-08002B2CF9AE}" pid="12" name="MSIP_Label_e2178bd9-03cb-4874-80e6-5f216f933119_Enabled">
    <vt:lpwstr>True</vt:lpwstr>
  </property>
  <property fmtid="{D5CDD505-2E9C-101B-9397-08002B2CF9AE}" pid="13" name="MSIP_Label_e2178bd9-03cb-4874-80e6-5f216f933119_SiteId">
    <vt:lpwstr>8c39e660-8fca-4445-8047-ade8999d2570</vt:lpwstr>
  </property>
  <property fmtid="{D5CDD505-2E9C-101B-9397-08002B2CF9AE}" pid="14" name="MSIP_Label_e2178bd9-03cb-4874-80e6-5f216f933119_Owner">
    <vt:lpwstr>z.marius.mosholen@sb1ostlandet.no</vt:lpwstr>
  </property>
  <property fmtid="{D5CDD505-2E9C-101B-9397-08002B2CF9AE}" pid="15" name="MSIP_Label_e2178bd9-03cb-4874-80e6-5f216f933119_SetDate">
    <vt:lpwstr>2020-08-17T18:00:15.2521518Z</vt:lpwstr>
  </property>
  <property fmtid="{D5CDD505-2E9C-101B-9397-08002B2CF9AE}" pid="16" name="MSIP_Label_e2178bd9-03cb-4874-80e6-5f216f933119_Name">
    <vt:lpwstr>Intern</vt:lpwstr>
  </property>
  <property fmtid="{D5CDD505-2E9C-101B-9397-08002B2CF9AE}" pid="17" name="MSIP_Label_e2178bd9-03cb-4874-80e6-5f216f933119_Application">
    <vt:lpwstr>Microsoft Azure Information Protection</vt:lpwstr>
  </property>
  <property fmtid="{D5CDD505-2E9C-101B-9397-08002B2CF9AE}" pid="18" name="MSIP_Label_e2178bd9-03cb-4874-80e6-5f216f933119_ActionId">
    <vt:lpwstr>db926288-2f76-4ba8-a87b-434d2bb47623</vt:lpwstr>
  </property>
  <property fmtid="{D5CDD505-2E9C-101B-9397-08002B2CF9AE}" pid="19" name="MSIP_Label_e2178bd9-03cb-4874-80e6-5f216f933119_Parent">
    <vt:lpwstr>38f522f8-dde9-421e-9a4d-85fac4e712b6</vt:lpwstr>
  </property>
  <property fmtid="{D5CDD505-2E9C-101B-9397-08002B2CF9AE}" pid="20" name="MSIP_Label_e2178bd9-03cb-4874-80e6-5f216f933119_Extended_MSFT_Method">
    <vt:lpwstr>Automatic</vt:lpwstr>
  </property>
  <property fmtid="{D5CDD505-2E9C-101B-9397-08002B2CF9AE}" pid="21" name="Sensitivity">
    <vt:lpwstr>Intern Intern</vt:lpwstr>
  </property>
</Properties>
</file>